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2-OAI-AÑO 2023\1-Informaciones del Portal de Transparencia 2023\8-Estadisticas Institucionales\Octubre -Diciembre\"/>
    </mc:Choice>
  </mc:AlternateContent>
  <xr:revisionPtr revIDLastSave="0" documentId="13_ncr:1_{EC0C7C3F-4DBB-45D8-81F1-C4725177D89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1" sheetId="1" r:id="rId1"/>
    <sheet name="Table 3" sheetId="3" r:id="rId2"/>
    <sheet name="Table 2" sheetId="2" r:id="rId3"/>
    <sheet name="Table 4" sheetId="4" r:id="rId4"/>
    <sheet name="Table 5" sheetId="5" r:id="rId5"/>
  </sheets>
  <definedNames>
    <definedName name="_xlnm._FilterDatabase" localSheetId="3" hidden="1">'Table 4'!$A$12:$P$64</definedName>
    <definedName name="_xlnm.Print_Area" localSheetId="0">'Table 1'!$A$2:$P$52</definedName>
    <definedName name="_xlnm.Print_Area" localSheetId="2">'Table 2'!$A$2:$P$50</definedName>
    <definedName name="_xlnm.Print_Area" localSheetId="1">'Table 3'!$A$2:$P$55</definedName>
    <definedName name="_xlnm.Print_Area" localSheetId="3">'Table 4'!$A$2:$P$64</definedName>
    <definedName name="_xlnm.Print_Area" localSheetId="4">'Table 5'!$A$2:$P$47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2" l="1"/>
  <c r="N18" i="2"/>
  <c r="O53" i="3"/>
  <c r="O54" i="3"/>
  <c r="O55" i="3"/>
  <c r="O50" i="3"/>
  <c r="O51" i="3"/>
  <c r="O52" i="3"/>
  <c r="O47" i="3"/>
  <c r="O48" i="3"/>
  <c r="O49" i="3"/>
  <c r="O43" i="3"/>
  <c r="O44" i="3"/>
  <c r="O45" i="3"/>
  <c r="O46" i="3"/>
  <c r="O39" i="3"/>
  <c r="O40" i="3"/>
  <c r="O41" i="3"/>
  <c r="O42" i="3"/>
  <c r="O36" i="3"/>
  <c r="O37" i="3"/>
  <c r="O38" i="3"/>
  <c r="O35" i="3"/>
  <c r="N22" i="3"/>
  <c r="O30" i="3"/>
  <c r="O28" i="3"/>
  <c r="O29" i="3"/>
  <c r="O27" i="3"/>
  <c r="O25" i="3"/>
  <c r="O26" i="3"/>
  <c r="O23" i="3"/>
  <c r="O24" i="3"/>
  <c r="O22" i="3"/>
  <c r="F36" i="3"/>
  <c r="N23" i="5" l="1"/>
  <c r="P24" i="3" l="1"/>
  <c r="F24" i="3"/>
  <c r="P47" i="3" l="1"/>
  <c r="N47" i="3"/>
  <c r="F47" i="3"/>
  <c r="N55" i="3"/>
  <c r="P55" i="3"/>
  <c r="F55" i="3"/>
  <c r="P50" i="2" l="1"/>
  <c r="O50" i="2"/>
  <c r="N50" i="2"/>
  <c r="F50" i="2"/>
  <c r="P49" i="2"/>
  <c r="O49" i="2"/>
  <c r="N49" i="2"/>
  <c r="F49" i="2"/>
  <c r="P48" i="2"/>
  <c r="O48" i="2"/>
  <c r="N48" i="2"/>
  <c r="F48" i="2"/>
  <c r="N16" i="3"/>
  <c r="N17" i="3"/>
  <c r="D52" i="1"/>
  <c r="N15" i="3" l="1"/>
  <c r="P15" i="3" l="1"/>
  <c r="N53" i="3" l="1"/>
  <c r="P53" i="3"/>
  <c r="F53" i="3"/>
  <c r="F42" i="3" l="1"/>
  <c r="N42" i="3"/>
  <c r="P42" i="3"/>
  <c r="F61" i="4"/>
  <c r="F28" i="1" l="1"/>
  <c r="F19" i="4" l="1"/>
  <c r="N19" i="4"/>
  <c r="O19" i="4"/>
  <c r="P19" i="4"/>
  <c r="F16" i="4"/>
  <c r="N16" i="4"/>
  <c r="O16" i="4"/>
  <c r="P16" i="4"/>
  <c r="F18" i="4"/>
  <c r="N18" i="4"/>
  <c r="O18" i="4"/>
  <c r="P18" i="4"/>
  <c r="F46" i="3" l="1"/>
  <c r="N46" i="3"/>
  <c r="P46" i="3"/>
  <c r="P16" i="3" l="1"/>
  <c r="F16" i="3"/>
  <c r="F39" i="1"/>
  <c r="P52" i="1"/>
  <c r="I52" i="1"/>
  <c r="H52" i="1"/>
  <c r="P47" i="5"/>
  <c r="I47" i="5"/>
  <c r="D47" i="5"/>
  <c r="H47" i="5" s="1"/>
  <c r="P46" i="5"/>
  <c r="I46" i="5"/>
  <c r="D46" i="5"/>
  <c r="H46" i="5" s="1"/>
  <c r="P45" i="5"/>
  <c r="I45" i="5"/>
  <c r="D45" i="5"/>
  <c r="H45" i="5" s="1"/>
  <c r="O29" i="1" l="1"/>
  <c r="N29" i="1"/>
  <c r="P29" i="1" l="1"/>
  <c r="F41" i="1"/>
  <c r="P38" i="1"/>
  <c r="O38" i="1"/>
  <c r="N38" i="1"/>
  <c r="F38" i="1"/>
  <c r="F16" i="2" l="1"/>
  <c r="F17" i="2"/>
  <c r="F18" i="2"/>
  <c r="F19" i="2"/>
  <c r="F15" i="2"/>
  <c r="N15" i="2"/>
  <c r="O16" i="2"/>
  <c r="N23" i="3" l="1"/>
  <c r="N25" i="3"/>
  <c r="N26" i="3"/>
  <c r="N27" i="3"/>
  <c r="N28" i="3"/>
  <c r="N29" i="3"/>
  <c r="N30" i="3"/>
  <c r="P23" i="3"/>
  <c r="P25" i="3"/>
  <c r="P26" i="3"/>
  <c r="P27" i="3"/>
  <c r="F23" i="3"/>
  <c r="F25" i="3"/>
  <c r="F26" i="3"/>
  <c r="F27" i="3"/>
  <c r="O19" i="5" l="1"/>
  <c r="N19" i="5"/>
  <c r="P18" i="5"/>
  <c r="O18" i="5"/>
  <c r="N18" i="5"/>
  <c r="F18" i="5"/>
  <c r="P16" i="5"/>
  <c r="O16" i="5"/>
  <c r="N16" i="5"/>
  <c r="F16" i="5"/>
  <c r="P58" i="4" l="1"/>
  <c r="O58" i="4"/>
  <c r="N58" i="4"/>
  <c r="F58" i="4"/>
  <c r="F22" i="5" l="1"/>
  <c r="F23" i="5"/>
  <c r="P36" i="5" l="1"/>
  <c r="F29" i="1" l="1"/>
  <c r="F42" i="2"/>
  <c r="P36" i="3" l="1"/>
  <c r="N36" i="3"/>
  <c r="N31" i="1" l="1"/>
  <c r="P45" i="3" l="1"/>
  <c r="N45" i="3"/>
  <c r="F45" i="3"/>
  <c r="N44" i="3"/>
  <c r="P44" i="3"/>
  <c r="F44" i="3"/>
  <c r="F20" i="1" l="1"/>
  <c r="P30" i="3" l="1"/>
  <c r="P17" i="3"/>
  <c r="P28" i="3"/>
  <c r="P22" i="3"/>
  <c r="P29" i="3"/>
  <c r="P19" i="5" l="1"/>
  <c r="F19" i="5"/>
  <c r="N27" i="5" l="1"/>
  <c r="N28" i="5"/>
  <c r="N29" i="5"/>
  <c r="N30" i="5"/>
  <c r="O27" i="5"/>
  <c r="O28" i="5"/>
  <c r="O29" i="5"/>
  <c r="O30" i="5"/>
  <c r="P27" i="5"/>
  <c r="P28" i="5"/>
  <c r="P29" i="5"/>
  <c r="P30" i="5"/>
  <c r="F30" i="5"/>
  <c r="F27" i="5"/>
  <c r="F28" i="5"/>
  <c r="F29" i="5"/>
  <c r="P24" i="5" l="1"/>
  <c r="P25" i="5"/>
  <c r="O24" i="5"/>
  <c r="O25" i="5"/>
  <c r="N24" i="5"/>
  <c r="N25" i="5"/>
  <c r="F24" i="5"/>
  <c r="F25" i="5"/>
  <c r="F43" i="2" l="1"/>
  <c r="P39" i="5" l="1"/>
  <c r="O39" i="5"/>
  <c r="N39" i="5"/>
  <c r="F39" i="5"/>
  <c r="F38" i="5"/>
  <c r="F37" i="5"/>
  <c r="O36" i="5"/>
  <c r="N36" i="5"/>
  <c r="F36" i="5"/>
  <c r="P35" i="5"/>
  <c r="O35" i="5"/>
  <c r="N35" i="5"/>
  <c r="F35" i="5"/>
  <c r="P26" i="5"/>
  <c r="O26" i="5"/>
  <c r="N26" i="5"/>
  <c r="F26" i="5"/>
  <c r="P23" i="5"/>
  <c r="O23" i="5"/>
  <c r="P22" i="5"/>
  <c r="O22" i="5"/>
  <c r="N22" i="5"/>
  <c r="P21" i="5"/>
  <c r="O21" i="5"/>
  <c r="N21" i="5"/>
  <c r="F21" i="5"/>
  <c r="P20" i="5"/>
  <c r="O20" i="5"/>
  <c r="N20" i="5"/>
  <c r="F20" i="5"/>
  <c r="P17" i="5"/>
  <c r="O17" i="5"/>
  <c r="N17" i="5"/>
  <c r="F17" i="5"/>
  <c r="P15" i="5"/>
  <c r="O15" i="5"/>
  <c r="N15" i="5"/>
  <c r="F15" i="5"/>
  <c r="P64" i="4"/>
  <c r="O64" i="4"/>
  <c r="N64" i="4"/>
  <c r="F64" i="4"/>
  <c r="P63" i="4"/>
  <c r="O63" i="4"/>
  <c r="N63" i="4"/>
  <c r="F63" i="4"/>
  <c r="P62" i="4"/>
  <c r="O62" i="4"/>
  <c r="N62" i="4"/>
  <c r="F62" i="4"/>
  <c r="P61" i="4"/>
  <c r="O61" i="4"/>
  <c r="N61" i="4"/>
  <c r="P60" i="4"/>
  <c r="O60" i="4"/>
  <c r="N60" i="4"/>
  <c r="F60" i="4"/>
  <c r="P59" i="4"/>
  <c r="O59" i="4"/>
  <c r="N59" i="4"/>
  <c r="F59" i="4"/>
  <c r="P57" i="4"/>
  <c r="O57" i="4"/>
  <c r="N57" i="4"/>
  <c r="F57" i="4"/>
  <c r="P56" i="4"/>
  <c r="O56" i="4"/>
  <c r="N56" i="4"/>
  <c r="F56" i="4"/>
  <c r="P55" i="4"/>
  <c r="O55" i="4"/>
  <c r="N55" i="4"/>
  <c r="F55" i="4"/>
  <c r="P54" i="4"/>
  <c r="O54" i="4"/>
  <c r="N54" i="4"/>
  <c r="F54" i="4"/>
  <c r="P53" i="4"/>
  <c r="O53" i="4"/>
  <c r="N53" i="4"/>
  <c r="F53" i="4"/>
  <c r="P52" i="4"/>
  <c r="O52" i="4"/>
  <c r="N52" i="4"/>
  <c r="F52" i="4"/>
  <c r="P51" i="4"/>
  <c r="O51" i="4"/>
  <c r="N51" i="4"/>
  <c r="F51" i="4"/>
  <c r="P50" i="4"/>
  <c r="O50" i="4"/>
  <c r="N50" i="4"/>
  <c r="F50" i="4"/>
  <c r="P49" i="4"/>
  <c r="O49" i="4"/>
  <c r="N49" i="4"/>
  <c r="F49" i="4"/>
  <c r="P48" i="4"/>
  <c r="O48" i="4"/>
  <c r="N48" i="4"/>
  <c r="F48" i="4"/>
  <c r="P47" i="4"/>
  <c r="O47" i="4"/>
  <c r="N47" i="4"/>
  <c r="F47" i="4"/>
  <c r="P46" i="4"/>
  <c r="O46" i="4"/>
  <c r="N46" i="4"/>
  <c r="F46" i="4"/>
  <c r="P45" i="4"/>
  <c r="O45" i="4"/>
  <c r="N45" i="4"/>
  <c r="F45" i="4"/>
  <c r="P44" i="4"/>
  <c r="O44" i="4"/>
  <c r="N44" i="4"/>
  <c r="F44" i="4"/>
  <c r="P43" i="4"/>
  <c r="O43" i="4"/>
  <c r="N43" i="4"/>
  <c r="F43" i="4"/>
  <c r="P42" i="4"/>
  <c r="O42" i="4"/>
  <c r="N42" i="4"/>
  <c r="F42" i="4"/>
  <c r="P41" i="4"/>
  <c r="O41" i="4"/>
  <c r="N41" i="4"/>
  <c r="F41" i="4"/>
  <c r="P40" i="4"/>
  <c r="O40" i="4"/>
  <c r="N40" i="4"/>
  <c r="F40" i="4"/>
  <c r="P39" i="4"/>
  <c r="O39" i="4"/>
  <c r="N39" i="4"/>
  <c r="F39" i="4"/>
  <c r="P38" i="4"/>
  <c r="O38" i="4"/>
  <c r="N38" i="4"/>
  <c r="F38" i="4"/>
  <c r="P37" i="4"/>
  <c r="O37" i="4"/>
  <c r="N37" i="4"/>
  <c r="F37" i="4"/>
  <c r="P36" i="4"/>
  <c r="O36" i="4"/>
  <c r="N36" i="4"/>
  <c r="F36" i="4"/>
  <c r="P35" i="4"/>
  <c r="O35" i="4"/>
  <c r="N35" i="4"/>
  <c r="F35" i="4"/>
  <c r="P34" i="4"/>
  <c r="O34" i="4"/>
  <c r="N34" i="4"/>
  <c r="F34" i="4"/>
  <c r="P33" i="4"/>
  <c r="O33" i="4"/>
  <c r="N33" i="4"/>
  <c r="F33" i="4"/>
  <c r="P28" i="4"/>
  <c r="O28" i="4"/>
  <c r="N28" i="4"/>
  <c r="F28" i="4"/>
  <c r="P27" i="4"/>
  <c r="O27" i="4"/>
  <c r="N27" i="4"/>
  <c r="F27" i="4"/>
  <c r="P26" i="4"/>
  <c r="O26" i="4"/>
  <c r="N26" i="4"/>
  <c r="F26" i="4"/>
  <c r="P25" i="4"/>
  <c r="O25" i="4"/>
  <c r="N25" i="4"/>
  <c r="F25" i="4"/>
  <c r="P24" i="4"/>
  <c r="O24" i="4"/>
  <c r="N24" i="4"/>
  <c r="F24" i="4"/>
  <c r="P23" i="4"/>
  <c r="O23" i="4"/>
  <c r="N23" i="4"/>
  <c r="F23" i="4"/>
  <c r="P22" i="4"/>
  <c r="O22" i="4"/>
  <c r="N22" i="4"/>
  <c r="F22" i="4"/>
  <c r="P21" i="4"/>
  <c r="O21" i="4"/>
  <c r="N21" i="4"/>
  <c r="F21" i="4"/>
  <c r="P20" i="4"/>
  <c r="O20" i="4"/>
  <c r="N20" i="4"/>
  <c r="F20" i="4"/>
  <c r="P17" i="4"/>
  <c r="O17" i="4"/>
  <c r="N17" i="4"/>
  <c r="F17" i="4"/>
  <c r="P15" i="4"/>
  <c r="O15" i="4"/>
  <c r="N15" i="4"/>
  <c r="F15" i="4"/>
  <c r="P54" i="3"/>
  <c r="N54" i="3"/>
  <c r="F54" i="3"/>
  <c r="P52" i="3"/>
  <c r="N52" i="3"/>
  <c r="F52" i="3"/>
  <c r="P51" i="3"/>
  <c r="N51" i="3"/>
  <c r="F51" i="3"/>
  <c r="P50" i="3"/>
  <c r="N50" i="3"/>
  <c r="F50" i="3"/>
  <c r="P49" i="3"/>
  <c r="N49" i="3"/>
  <c r="F49" i="3"/>
  <c r="P48" i="3"/>
  <c r="N48" i="3"/>
  <c r="F48" i="3"/>
  <c r="P43" i="3"/>
  <c r="N43" i="3"/>
  <c r="F43" i="3"/>
  <c r="P41" i="3"/>
  <c r="N41" i="3"/>
  <c r="F41" i="3"/>
  <c r="P40" i="3"/>
  <c r="N40" i="3"/>
  <c r="F40" i="3"/>
  <c r="P39" i="3"/>
  <c r="N39" i="3"/>
  <c r="F39" i="3"/>
  <c r="P38" i="3"/>
  <c r="N38" i="3"/>
  <c r="F38" i="3"/>
  <c r="P37" i="3"/>
  <c r="N37" i="3"/>
  <c r="F37" i="3"/>
  <c r="P35" i="3"/>
  <c r="N35" i="3"/>
  <c r="F35" i="3"/>
  <c r="F30" i="3"/>
  <c r="F29" i="3"/>
  <c r="F28" i="3"/>
  <c r="F22" i="3"/>
  <c r="F17" i="3"/>
  <c r="F15" i="3"/>
  <c r="P43" i="2"/>
  <c r="O43" i="2"/>
  <c r="N43" i="2"/>
  <c r="P42" i="2"/>
  <c r="O42" i="2"/>
  <c r="N42" i="2"/>
  <c r="P41" i="2"/>
  <c r="O41" i="2"/>
  <c r="N41" i="2"/>
  <c r="F41" i="2"/>
  <c r="P40" i="2"/>
  <c r="O40" i="2"/>
  <c r="N40" i="2"/>
  <c r="F40" i="2"/>
  <c r="P35" i="2"/>
  <c r="O35" i="2"/>
  <c r="N35" i="2"/>
  <c r="F35" i="2"/>
  <c r="P34" i="2"/>
  <c r="O34" i="2"/>
  <c r="N34" i="2"/>
  <c r="F34" i="2"/>
  <c r="P33" i="2"/>
  <c r="O33" i="2"/>
  <c r="N33" i="2"/>
  <c r="F33" i="2"/>
  <c r="P32" i="2"/>
  <c r="O32" i="2"/>
  <c r="N32" i="2"/>
  <c r="F32" i="2"/>
  <c r="P31" i="2"/>
  <c r="O31" i="2"/>
  <c r="N31" i="2"/>
  <c r="F31" i="2"/>
  <c r="P26" i="2"/>
  <c r="O26" i="2"/>
  <c r="N26" i="2"/>
  <c r="F26" i="2"/>
  <c r="P25" i="2"/>
  <c r="O25" i="2"/>
  <c r="N25" i="2"/>
  <c r="F25" i="2"/>
  <c r="P24" i="2"/>
  <c r="O24" i="2"/>
  <c r="N24" i="2"/>
  <c r="F24" i="2"/>
  <c r="P19" i="2"/>
  <c r="O19" i="2"/>
  <c r="N19" i="2"/>
  <c r="P18" i="2"/>
  <c r="P17" i="2"/>
  <c r="O17" i="2"/>
  <c r="N17" i="2"/>
  <c r="P16" i="2"/>
  <c r="N16" i="2"/>
  <c r="P15" i="2"/>
  <c r="O15" i="2"/>
  <c r="P46" i="1"/>
  <c r="O46" i="1"/>
  <c r="N46" i="1"/>
  <c r="F46" i="1"/>
  <c r="O41" i="1"/>
  <c r="P41" i="1"/>
  <c r="O40" i="1"/>
  <c r="N40" i="1"/>
  <c r="P40" i="1"/>
  <c r="F40" i="1"/>
  <c r="P37" i="1"/>
  <c r="O37" i="1"/>
  <c r="N37" i="1"/>
  <c r="F37" i="1"/>
  <c r="P32" i="1"/>
  <c r="O32" i="1"/>
  <c r="N32" i="1"/>
  <c r="F32" i="1"/>
  <c r="P31" i="1"/>
  <c r="O31" i="1"/>
  <c r="F31" i="1"/>
  <c r="F30" i="1"/>
  <c r="O27" i="1"/>
  <c r="N27" i="1"/>
  <c r="F27" i="1"/>
  <c r="P21" i="1"/>
  <c r="O21" i="1"/>
  <c r="N21" i="1"/>
  <c r="F21" i="1"/>
  <c r="P20" i="1"/>
  <c r="O20" i="1"/>
  <c r="N20" i="1"/>
  <c r="P19" i="1"/>
  <c r="O19" i="1"/>
  <c r="N19" i="1"/>
  <c r="F19" i="1"/>
  <c r="P18" i="1"/>
  <c r="O18" i="1"/>
  <c r="N18" i="1"/>
  <c r="F18" i="1"/>
  <c r="P17" i="1"/>
  <c r="O17" i="1"/>
  <c r="N17" i="1"/>
  <c r="F17" i="1"/>
  <c r="P16" i="1"/>
  <c r="O16" i="1"/>
  <c r="N16" i="1"/>
  <c r="F16" i="1"/>
  <c r="P15" i="1"/>
  <c r="O15" i="1"/>
  <c r="N15" i="1"/>
  <c r="F15" i="1"/>
  <c r="N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Wayner Reyes</author>
  </authors>
  <commentList>
    <comment ref="C1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Wayner Reyes:
</t>
        </r>
        <r>
          <rPr>
            <sz val="9"/>
            <color indexed="81"/>
            <rFont val="Tahoma"/>
            <family val="2"/>
          </rPr>
          <t>18- sector agropecuario
13- comunitarios
02- fallidos</t>
        </r>
      </text>
    </comment>
    <comment ref="D1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Wayner Reyes:</t>
        </r>
        <r>
          <rPr>
            <sz val="9"/>
            <color indexed="81"/>
            <rFont val="Tahoma"/>
            <family val="2"/>
          </rPr>
          <t xml:space="preserve">
33- sector agropecuarios
7- comunitarios</t>
        </r>
      </text>
    </comment>
    <comment ref="E1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Wayner Reyes:</t>
        </r>
        <r>
          <rPr>
            <sz val="9"/>
            <color indexed="81"/>
            <rFont val="Tahoma"/>
            <family val="2"/>
          </rPr>
          <t xml:space="preserve">
26- sector agropecuario
06- comunitarios
</t>
        </r>
      </text>
    </comment>
  </commentList>
</comments>
</file>

<file path=xl/sharedStrings.xml><?xml version="1.0" encoding="utf-8"?>
<sst xmlns="http://schemas.openxmlformats.org/spreadsheetml/2006/main" count="853" uniqueCount="268">
  <si>
    <t>VICEMINISTERIO DE PLANIFICACIÓN SECTORIAL AROPECUARIA</t>
  </si>
  <si>
    <t>Departamento de Formulación, Monitoreo y Evaluación de Planes, Programas y Proyectos.</t>
  </si>
  <si>
    <t>División de Evaluación</t>
  </si>
  <si>
    <t>Documento relacionado</t>
  </si>
  <si>
    <t>Versión</t>
  </si>
  <si>
    <t>Plantilla de ejecución de las unidades ejecutoras</t>
  </si>
  <si>
    <t>Producción/Actividad</t>
  </si>
  <si>
    <t>Unidad de Medida</t>
  </si>
  <si>
    <t>Cantidad</t>
  </si>
  <si>
    <t>Tipo de Beneficiario</t>
  </si>
  <si>
    <t>Beneficiarios</t>
  </si>
  <si>
    <t>Total Masc</t>
  </si>
  <si>
    <t>Total Fem</t>
  </si>
  <si>
    <t>Masc</t>
  </si>
  <si>
    <t>Fem</t>
  </si>
  <si>
    <t>Cereales</t>
  </si>
  <si>
    <t>Quintales</t>
  </si>
  <si>
    <t>Productores</t>
  </si>
  <si>
    <t>Raíces y Tubérculos</t>
  </si>
  <si>
    <t>Camionadas</t>
  </si>
  <si>
    <t>Hortalizas</t>
  </si>
  <si>
    <t>Libras</t>
  </si>
  <si>
    <t>Leguminosas</t>
  </si>
  <si>
    <t>Musáceas</t>
  </si>
  <si>
    <t>Unidades de cepas de plátano y guineo</t>
  </si>
  <si>
    <t>Unidades de plantas de plátano y guineo</t>
  </si>
  <si>
    <t>Oleaginosas</t>
  </si>
  <si>
    <t>Unidades de plantas y nueces de coco</t>
  </si>
  <si>
    <t>Desarrollo Frutícola</t>
  </si>
  <si>
    <t>Unidades</t>
  </si>
  <si>
    <t>Distribución de Plantas Frutales</t>
  </si>
  <si>
    <t xml:space="preserve">Tareas </t>
  </si>
  <si>
    <t>Capacitación</t>
  </si>
  <si>
    <t xml:space="preserve">Prod. y Téc. </t>
  </si>
  <si>
    <t>Asistencia Técnica</t>
  </si>
  <si>
    <t>Desarrollo Cacaotalero</t>
  </si>
  <si>
    <t>Producción de Plantas</t>
  </si>
  <si>
    <t>Mecanización de terrenos</t>
  </si>
  <si>
    <t>Mecanización Agrícola</t>
  </si>
  <si>
    <t>Tareas preparadas</t>
  </si>
  <si>
    <t>Insumos entregados a agricultores familiares</t>
  </si>
  <si>
    <t>Animales entregados a agricultores familiares</t>
  </si>
  <si>
    <t>Familias</t>
  </si>
  <si>
    <t>Entrega de semillas de hotalizas</t>
  </si>
  <si>
    <t>Asociaciones</t>
  </si>
  <si>
    <t>Téc. y prod.</t>
  </si>
  <si>
    <t>Asistencias Técnicas (reuniones, asistencias y encuentros)</t>
  </si>
  <si>
    <t>Téc., prod. Y Asociaciones</t>
  </si>
  <si>
    <t xml:space="preserve">Apoyo Legal - incorporación </t>
  </si>
  <si>
    <t>Fomento a las Agroempresas</t>
  </si>
  <si>
    <t>Visitas Técnicas/Seguimiento</t>
  </si>
  <si>
    <t xml:space="preserve">Número de Agroempresas Visitadas </t>
  </si>
  <si>
    <t>Reunión de Evaluación/Seguimiento</t>
  </si>
  <si>
    <t>Agroempresas Asistidas</t>
  </si>
  <si>
    <t>Técnicos</t>
  </si>
  <si>
    <t>Participacion en Ferias y Ruedas de Negocios</t>
  </si>
  <si>
    <t>Agroempresas Participantes</t>
  </si>
  <si>
    <t>Industriales</t>
  </si>
  <si>
    <t>Actualización/Validación de Datos</t>
  </si>
  <si>
    <t>Oficina Sectorial de la Mujer</t>
  </si>
  <si>
    <t>Asistencia técnica</t>
  </si>
  <si>
    <t>Fortalecimiento Institucional</t>
  </si>
  <si>
    <t>Jornada de Sensilización</t>
  </si>
  <si>
    <t>Departamento de Formulación, Monitoreo y Evaluación de Planes, Programas y Proyectos</t>
  </si>
  <si>
    <t>Comunidades</t>
  </si>
  <si>
    <t>Kilómetros</t>
  </si>
  <si>
    <t>Construcción de pozos tubulares</t>
  </si>
  <si>
    <t>Inocuidad Agroalimentaria</t>
  </si>
  <si>
    <t>Analisis de Plaguicidas (monitoreo de residuo)</t>
  </si>
  <si>
    <t>Varios</t>
  </si>
  <si>
    <t xml:space="preserve">Inspecciones, reinspecciones y auditoría </t>
  </si>
  <si>
    <t>Cursos</t>
  </si>
  <si>
    <t>Certificación de las unidades y establecimientos Agropecuarios</t>
  </si>
  <si>
    <t>Asistencia a comité técnico cient. De alimentos</t>
  </si>
  <si>
    <t>Sanidad Vegetal - Subdirección de Registro</t>
  </si>
  <si>
    <t>Registros de Plaguicidas</t>
  </si>
  <si>
    <t>Certificados</t>
  </si>
  <si>
    <t>Importadores</t>
  </si>
  <si>
    <t>Registro de Empresas Distribuidoras</t>
  </si>
  <si>
    <t>Registro Tiendas Expendios</t>
  </si>
  <si>
    <t>Registro Empresas Fumigadoras</t>
  </si>
  <si>
    <t>Renovación Registros de Plaguicidas</t>
  </si>
  <si>
    <t>Consumidores</t>
  </si>
  <si>
    <t>Emisión Guía Importación Plaguicidas Formulados</t>
  </si>
  <si>
    <t>Emisión Guía Importación Materia Prima Plaguicidas</t>
  </si>
  <si>
    <t>Emisión Guía Importación Muestras Plaguicidas</t>
  </si>
  <si>
    <t>Inspección Plaguicidas en Punto de Entrada</t>
  </si>
  <si>
    <t>Reporte de inspección</t>
  </si>
  <si>
    <t>Fiscalización Tiendas Expendios</t>
  </si>
  <si>
    <t>Pruebas Eficacia Biológica</t>
  </si>
  <si>
    <t>Sanidad Vegetal - Subdirección Técnica</t>
  </si>
  <si>
    <t>Monitoreo para la detección de plagas</t>
  </si>
  <si>
    <t>Monitoreos</t>
  </si>
  <si>
    <t>Visitas a Finca</t>
  </si>
  <si>
    <t>Visitas Domiciliaria</t>
  </si>
  <si>
    <t>Monitoreo Severidad Sigatoka negra</t>
  </si>
  <si>
    <t>Demostraciones</t>
  </si>
  <si>
    <t>Talleres</t>
  </si>
  <si>
    <t>Giras educativas</t>
  </si>
  <si>
    <t>Adiestarmientos</t>
  </si>
  <si>
    <t>Charlas</t>
  </si>
  <si>
    <t>Sanidad Vegetal - Subdirección de Cuarentena</t>
  </si>
  <si>
    <t>Muestras procesadas  Internacional Laboratorio (AILA)</t>
  </si>
  <si>
    <t xml:space="preserve">Muestras  </t>
  </si>
  <si>
    <t>Agroempresa</t>
  </si>
  <si>
    <t>¿</t>
  </si>
  <si>
    <t>Muestras Procesadas Internacional Laboratorio (Haina)</t>
  </si>
  <si>
    <t>Muestras procesasas Internac. Laborat. (Caucedo)</t>
  </si>
  <si>
    <t>Muestras procesadas internacional Laboratorio (Puerto Plata)</t>
  </si>
  <si>
    <t>Muestras procesadas Nacional Laboratorio (AILA)</t>
  </si>
  <si>
    <t>Productor</t>
  </si>
  <si>
    <t>Muestras procesadas Nacional Laboratorio (Haina)</t>
  </si>
  <si>
    <t>Barcos Recibidos</t>
  </si>
  <si>
    <t>Inspecciones</t>
  </si>
  <si>
    <t>Comunidad</t>
  </si>
  <si>
    <t>Vuelos Recibidos</t>
  </si>
  <si>
    <t>No. De pasajeros</t>
  </si>
  <si>
    <t>Lanchas, Veleros recibidos</t>
  </si>
  <si>
    <t xml:space="preserve">Cruceros recibidos </t>
  </si>
  <si>
    <t>No. De Turistas recibidos</t>
  </si>
  <si>
    <t>Importaciones en TM</t>
  </si>
  <si>
    <t>Volumen (toneladas métricas)</t>
  </si>
  <si>
    <t>Importaciones de madera M3</t>
  </si>
  <si>
    <t>Volumen (metro cubico)</t>
  </si>
  <si>
    <t>Exportaciones en TM</t>
  </si>
  <si>
    <t>Vehiculos inspeccionados</t>
  </si>
  <si>
    <t>Decomisos en Kgs</t>
  </si>
  <si>
    <t>Vólumen (kilogramos)</t>
  </si>
  <si>
    <t>Manejo de Basura en Aeropuertos Kgs</t>
  </si>
  <si>
    <t>Manejo de Basura en Puertos Mts3</t>
  </si>
  <si>
    <t>Inspección en Origen</t>
  </si>
  <si>
    <t>Inspección en Destino</t>
  </si>
  <si>
    <t>Devolución exportación a Preinspecciona</t>
  </si>
  <si>
    <t>No. Objeciones Emitidas (Subproductos)</t>
  </si>
  <si>
    <t xml:space="preserve">Certificaciones </t>
  </si>
  <si>
    <t>Importaciones Emitidas</t>
  </si>
  <si>
    <t>Certificados Fitosanitarios Emitidos</t>
  </si>
  <si>
    <t xml:space="preserve">Tratamientos Realizados </t>
  </si>
  <si>
    <t>Tratamientos</t>
  </si>
  <si>
    <t>Intercepciones de Plagas</t>
  </si>
  <si>
    <t>Informes</t>
  </si>
  <si>
    <t>Envío al Laboratorio</t>
  </si>
  <si>
    <t>Informe de resultados</t>
  </si>
  <si>
    <t>Solicitud de Análisis de Riesgo</t>
  </si>
  <si>
    <t>Informe de ARP</t>
  </si>
  <si>
    <t>Análisis de Riesgo realizado</t>
  </si>
  <si>
    <t xml:space="preserve">Solicitudes </t>
  </si>
  <si>
    <t>Análisis de Riesgo en Proceso</t>
  </si>
  <si>
    <t>Servicios de Extensión y Capacitación Agropecuaria</t>
  </si>
  <si>
    <t>Visitas a finca AL</t>
  </si>
  <si>
    <t>Visitas</t>
  </si>
  <si>
    <t>Reuniones GIA's</t>
  </si>
  <si>
    <t>Reuniones</t>
  </si>
  <si>
    <t>Días de campo/Giras</t>
  </si>
  <si>
    <t>Días de campo/Gira</t>
  </si>
  <si>
    <t>Charlas/ Conferencias</t>
  </si>
  <si>
    <t>Charlas/Conferencias</t>
  </si>
  <si>
    <t>Cursos a productores</t>
  </si>
  <si>
    <t>Cursos a técnicos</t>
  </si>
  <si>
    <t>Adiestramientos</t>
  </si>
  <si>
    <t>Agricultura Orgánica</t>
  </si>
  <si>
    <t>Capacitación en Agricultura Orgánica</t>
  </si>
  <si>
    <t>Cantidad de Capacitaciones realizadas (taller, charla y cursos)</t>
  </si>
  <si>
    <t>Elaboración de abonos Orgánicos  sólidos (Bocashi)</t>
  </si>
  <si>
    <t>Elaboración de abono orgánicos líquidos. (supermagro)</t>
  </si>
  <si>
    <t>Litros</t>
  </si>
  <si>
    <t>Elaboración de plaguicidas Orgánicos, caldo sulfocalcico</t>
  </si>
  <si>
    <t>Visitas realizadas</t>
  </si>
  <si>
    <t xml:space="preserve">Talleres </t>
  </si>
  <si>
    <t>Talleres a productores</t>
  </si>
  <si>
    <t>Talleres a tecnicos</t>
  </si>
  <si>
    <t xml:space="preserve">Tecnicos </t>
  </si>
  <si>
    <t>Demostraciones de Resultados</t>
  </si>
  <si>
    <t>Huertos Nuevos</t>
  </si>
  <si>
    <t>Parcelas Demostrativas</t>
  </si>
  <si>
    <t>Renovacion Registros de Empresas Distribuidoras</t>
  </si>
  <si>
    <t>varios</t>
  </si>
  <si>
    <t>Renovacion Registro Tiendas Expedios</t>
  </si>
  <si>
    <t>Renovacion Registros de Empresas Fumigadoras</t>
  </si>
  <si>
    <t>Certificados Fitosanitarios Electronicos ePhyto Emitidos</t>
  </si>
  <si>
    <t>Informe de Prueba</t>
  </si>
  <si>
    <t xml:space="preserve">Guías Emitidas </t>
  </si>
  <si>
    <t>Visitas a fincas a otros agricultores (ATE)</t>
  </si>
  <si>
    <t>Huertos</t>
  </si>
  <si>
    <t>Demostrativas</t>
  </si>
  <si>
    <t>Metodos</t>
  </si>
  <si>
    <t>Resultados</t>
  </si>
  <si>
    <t>Reuniones con organizadores de productores/as</t>
  </si>
  <si>
    <t xml:space="preserve">Departamento de Asociatividad y Gestión Organizativa </t>
  </si>
  <si>
    <t>Un programa de monitoreo de residuos y contaminantes de miel y productos de la colmena implementado en RD.</t>
  </si>
  <si>
    <t>Unidades producción primaria registradas en el DIA.</t>
  </si>
  <si>
    <t>Perfiles de riesgos de plaguicidas realizados</t>
  </si>
  <si>
    <t>Capacitacion/Cursos/Seminarios</t>
  </si>
  <si>
    <t>Siembra de Frutales Plantas</t>
  </si>
  <si>
    <t>Capacitación a Productores y Técnicos</t>
  </si>
  <si>
    <t>Producción de Plantas Frutales/Plantas Producidas</t>
  </si>
  <si>
    <t>Planta Vendidas y Donadas</t>
  </si>
  <si>
    <t>Huertos En Producción</t>
  </si>
  <si>
    <t>Demostraciones de Métodos</t>
  </si>
  <si>
    <t>Matríz Estadística Institucional</t>
  </si>
  <si>
    <t>Producto</t>
  </si>
  <si>
    <t>Unidad de medida</t>
  </si>
  <si>
    <t>Ejecución Meses</t>
  </si>
  <si>
    <t>% Eficacia Producto</t>
  </si>
  <si>
    <t>M</t>
  </si>
  <si>
    <t>F</t>
  </si>
  <si>
    <t>T</t>
  </si>
  <si>
    <t>Ejecución Beneficiario Trimestre 2</t>
  </si>
  <si>
    <t>Biovega</t>
  </si>
  <si>
    <t>Construccion de lagunas</t>
  </si>
  <si>
    <t xml:space="preserve">Unidades </t>
  </si>
  <si>
    <t xml:space="preserve">Caminos Interparcelarios (Rehabilitados) y reconstrccion </t>
  </si>
  <si>
    <t>*Productores</t>
  </si>
  <si>
    <t>Plantas distribuidas</t>
  </si>
  <si>
    <t>Trimestre</t>
  </si>
  <si>
    <t xml:space="preserve">Producción y distribución de plantas </t>
  </si>
  <si>
    <t>Total</t>
  </si>
  <si>
    <t>Distribución Material de Siembra</t>
  </si>
  <si>
    <t>Desarrollo Rural</t>
  </si>
  <si>
    <t>Infraestructuras Rurales</t>
  </si>
  <si>
    <t>Meta Producto Trimestre 3</t>
  </si>
  <si>
    <t>Taller Evaluacion Riesgo Plaguicidas</t>
  </si>
  <si>
    <t>Dias de Campo</t>
  </si>
  <si>
    <t>Via telefonica</t>
  </si>
  <si>
    <t xml:space="preserve">Visitas a finca de exportacion </t>
  </si>
  <si>
    <t>Visitas a oficina</t>
  </si>
  <si>
    <t>Distribución de semillas en viveros de frutales</t>
  </si>
  <si>
    <t>Renovacion Registro Empresa Reenvasadora</t>
  </si>
  <si>
    <t>beneficiarios</t>
  </si>
  <si>
    <t xml:space="preserve">Total beneficiarios </t>
  </si>
  <si>
    <t>Bioarroz</t>
  </si>
  <si>
    <t>Nueva Variedades</t>
  </si>
  <si>
    <t>Qqs</t>
  </si>
  <si>
    <t>Producc. Semillas Basicas</t>
  </si>
  <si>
    <t>Distribuc. Carnadas</t>
  </si>
  <si>
    <t xml:space="preserve">Cebiora </t>
  </si>
  <si>
    <t xml:space="preserve"> Inseminacion Artificial a Tiempo Fijo</t>
  </si>
  <si>
    <t>Dianostico de Gestacion</t>
  </si>
  <si>
    <t>Capacitacion</t>
  </si>
  <si>
    <t>Cantidad de Embriones</t>
  </si>
  <si>
    <t>Mililitros</t>
  </si>
  <si>
    <t>Octubre</t>
  </si>
  <si>
    <t>Noviembre</t>
  </si>
  <si>
    <t>Diciembre</t>
  </si>
  <si>
    <r>
      <rPr>
        <b/>
        <sz val="7"/>
        <rFont val="Times New Roman"/>
        <family val="1"/>
      </rPr>
      <t>Total
Trimestre</t>
    </r>
    <r>
      <rPr>
        <sz val="10"/>
        <rFont val="Times New Roman"/>
        <family val="1"/>
      </rPr>
      <t xml:space="preserve"> 4</t>
    </r>
  </si>
  <si>
    <t>Octubre - Diciembre 2023</t>
  </si>
  <si>
    <t>Total
Trimestre 4</t>
  </si>
  <si>
    <t>Meta Benef. Trimestre 4</t>
  </si>
  <si>
    <t>Trimestre 4</t>
  </si>
  <si>
    <t>Total
Trimestre4</t>
  </si>
  <si>
    <t>Total 
Trimestre 4</t>
  </si>
  <si>
    <r>
      <rPr>
        <b/>
        <sz val="10"/>
        <rFont val="Times New Roman"/>
        <family val="1"/>
      </rPr>
      <t>Total
Trimestre</t>
    </r>
    <r>
      <rPr>
        <sz val="10"/>
        <rFont val="Times New Roman"/>
        <family val="1"/>
      </rPr>
      <t xml:space="preserve"> 4</t>
    </r>
  </si>
  <si>
    <t>Octubre-Diciembre 2023</t>
  </si>
  <si>
    <t>Ejecución Benef. Trimestre 4</t>
  </si>
  <si>
    <t xml:space="preserve">Modificacion de registros </t>
  </si>
  <si>
    <t xml:space="preserve">Decomiso de Plaguicidas Aerosoles </t>
  </si>
  <si>
    <t>Renovacion Registros de Empresas Representantes</t>
  </si>
  <si>
    <t>Renovacion Registros de Empresas Reenvasadora</t>
  </si>
  <si>
    <t>Taller Socializacion Reglamento Registro</t>
  </si>
  <si>
    <t>Monitoreo contaminates MICROBIOLOGICO  en alimentos de consumo frescos.</t>
  </si>
  <si>
    <t>Asesoría y Asistencia Técnica</t>
  </si>
  <si>
    <t>Total Masc.</t>
  </si>
  <si>
    <t>Total Fem.</t>
  </si>
  <si>
    <t>Fem.</t>
  </si>
  <si>
    <t>Masc.</t>
  </si>
  <si>
    <t>Meta Producto Trimestre 4</t>
  </si>
  <si>
    <t>Ejecución Producto Trimestre 4</t>
  </si>
  <si>
    <r>
      <rPr>
        <b/>
        <sz val="7"/>
        <rFont val="Times New Roman"/>
        <family val="1"/>
      </rPr>
      <t>Total
Trimestre</t>
    </r>
    <r>
      <rPr>
        <sz val="7"/>
        <rFont val="Times New Roman"/>
        <family val="1"/>
      </rPr>
      <t xml:space="preserve">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</si>
</sst>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19" x14ac:knownFonts="1">
    <font>
      <sz val="10"/>
      <color rgb="FF000000"/>
      <name val="Times New Roman"/>
      <charset val="204"/>
    </font>
    <font>
      <b/>
      <sz val="12"/>
      <name val="Times New Roman"/>
      <family val="1"/>
    </font>
    <font>
      <sz val="10"/>
      <color rgb="FF00000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Calibri"/>
      <family val="2"/>
      <scheme val="minor"/>
    </font>
    <font>
      <sz val="10"/>
      <name val="Times New Roman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7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50">
    <xf numFmtId="0" fontId="0" fillId="0" borderId="0" xfId="0"/>
    <xf numFmtId="0" fontId="3" fillId="0" borderId="35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center" vertical="top" wrapText="1"/>
    </xf>
    <xf numFmtId="165" fontId="4" fillId="0" borderId="35" xfId="1" applyNumberFormat="1" applyFont="1" applyFill="1" applyBorder="1" applyAlignment="1">
      <alignment horizontal="center" vertical="center" shrinkToFit="1"/>
    </xf>
    <xf numFmtId="165" fontId="4" fillId="0" borderId="32" xfId="1" applyNumberFormat="1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top" wrapText="1"/>
    </xf>
    <xf numFmtId="165" fontId="4" fillId="2" borderId="35" xfId="1" applyNumberFormat="1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165" fontId="4" fillId="0" borderId="27" xfId="1" applyNumberFormat="1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 indent="4"/>
    </xf>
    <xf numFmtId="0" fontId="3" fillId="2" borderId="24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 indent="4"/>
    </xf>
    <xf numFmtId="0" fontId="3" fillId="0" borderId="12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 indent="4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165" fontId="4" fillId="2" borderId="12" xfId="1" applyNumberFormat="1" applyFont="1" applyFill="1" applyBorder="1" applyAlignment="1">
      <alignment horizontal="right" vertical="top" shrinkToFit="1"/>
    </xf>
    <xf numFmtId="0" fontId="3" fillId="0" borderId="32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top" wrapText="1"/>
    </xf>
    <xf numFmtId="165" fontId="3" fillId="2" borderId="12" xfId="1" applyNumberFormat="1" applyFont="1" applyFill="1" applyBorder="1" applyAlignment="1">
      <alignment horizontal="center" vertical="top" shrinkToFit="1"/>
    </xf>
    <xf numFmtId="3" fontId="3" fillId="2" borderId="12" xfId="0" applyNumberFormat="1" applyFont="1" applyFill="1" applyBorder="1" applyAlignment="1">
      <alignment horizontal="right" vertical="top" wrapText="1"/>
    </xf>
    <xf numFmtId="165" fontId="4" fillId="2" borderId="12" xfId="1" applyNumberFormat="1" applyFont="1" applyFill="1" applyBorder="1" applyAlignment="1">
      <alignment horizontal="center" vertical="top" shrinkToFit="1"/>
    </xf>
    <xf numFmtId="165" fontId="4" fillId="2" borderId="12" xfId="1" applyNumberFormat="1" applyFont="1" applyFill="1" applyBorder="1" applyAlignment="1">
      <alignment horizontal="right" vertical="center" shrinkToFit="1"/>
    </xf>
    <xf numFmtId="165" fontId="3" fillId="2" borderId="12" xfId="1" applyNumberFormat="1" applyFont="1" applyFill="1" applyBorder="1" applyAlignment="1">
      <alignment horizontal="right" vertical="top" shrinkToFit="1"/>
    </xf>
    <xf numFmtId="0" fontId="3" fillId="0" borderId="24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65" fontId="4" fillId="0" borderId="23" xfId="1" applyNumberFormat="1" applyFont="1" applyFill="1" applyBorder="1" applyAlignment="1">
      <alignment horizontal="center" vertical="center" shrinkToFit="1"/>
    </xf>
    <xf numFmtId="165" fontId="4" fillId="0" borderId="0" xfId="1" applyNumberFormat="1" applyFont="1" applyFill="1" applyBorder="1" applyAlignment="1">
      <alignment horizontal="center" vertical="center" shrinkToFit="1"/>
    </xf>
    <xf numFmtId="165" fontId="3" fillId="2" borderId="23" xfId="1" applyNumberFormat="1" applyFont="1" applyFill="1" applyBorder="1" applyAlignment="1">
      <alignment horizontal="center" vertical="center" wrapText="1"/>
    </xf>
    <xf numFmtId="165" fontId="3" fillId="2" borderId="23" xfId="1" applyNumberFormat="1" applyFont="1" applyFill="1" applyBorder="1" applyAlignment="1">
      <alignment horizontal="center" vertical="center" shrinkToFit="1"/>
    </xf>
    <xf numFmtId="165" fontId="3" fillId="2" borderId="35" xfId="1" applyNumberFormat="1" applyFont="1" applyFill="1" applyBorder="1" applyAlignment="1">
      <alignment horizontal="center" vertical="center" shrinkToFit="1"/>
    </xf>
    <xf numFmtId="165" fontId="3" fillId="2" borderId="12" xfId="1" applyNumberFormat="1" applyFont="1" applyFill="1" applyBorder="1" applyAlignment="1">
      <alignment horizontal="center" vertical="center"/>
    </xf>
    <xf numFmtId="165" fontId="4" fillId="2" borderId="36" xfId="1" applyNumberFormat="1" applyFont="1" applyFill="1" applyBorder="1" applyAlignment="1">
      <alignment horizontal="center" vertical="center" shrinkToFit="1"/>
    </xf>
    <xf numFmtId="3" fontId="3" fillId="2" borderId="32" xfId="0" applyNumberFormat="1" applyFont="1" applyFill="1" applyBorder="1" applyAlignment="1">
      <alignment horizontal="center" vertical="center" wrapText="1"/>
    </xf>
    <xf numFmtId="165" fontId="3" fillId="2" borderId="32" xfId="1" applyNumberFormat="1" applyFont="1" applyFill="1" applyBorder="1" applyAlignment="1">
      <alignment horizontal="center" vertical="center" shrinkToFit="1"/>
    </xf>
    <xf numFmtId="165" fontId="4" fillId="2" borderId="32" xfId="1" applyNumberFormat="1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top" wrapText="1"/>
    </xf>
    <xf numFmtId="165" fontId="3" fillId="2" borderId="12" xfId="1" applyNumberFormat="1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wrapText="1"/>
    </xf>
    <xf numFmtId="165" fontId="3" fillId="2" borderId="13" xfId="1" applyNumberFormat="1" applyFont="1" applyFill="1" applyBorder="1" applyAlignment="1">
      <alignment horizontal="center" vertical="top" shrinkToFit="1"/>
    </xf>
    <xf numFmtId="0" fontId="3" fillId="2" borderId="37" xfId="0" applyFont="1" applyFill="1" applyBorder="1" applyAlignment="1">
      <alignment horizontal="center" vertical="center" wrapText="1"/>
    </xf>
    <xf numFmtId="165" fontId="3" fillId="2" borderId="13" xfId="1" applyNumberFormat="1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164" fontId="3" fillId="2" borderId="12" xfId="1" applyFont="1" applyFill="1" applyBorder="1" applyAlignment="1">
      <alignment horizontal="center" vertical="top" shrinkToFit="1"/>
    </xf>
    <xf numFmtId="4" fontId="3" fillId="2" borderId="12" xfId="1" applyNumberFormat="1" applyFont="1" applyFill="1" applyBorder="1" applyAlignment="1">
      <alignment horizontal="center" vertical="top" shrinkToFit="1"/>
    </xf>
    <xf numFmtId="0" fontId="3" fillId="2" borderId="32" xfId="0" applyFont="1" applyFill="1" applyBorder="1" applyAlignment="1">
      <alignment horizontal="center" vertical="center" wrapText="1"/>
    </xf>
    <xf numFmtId="165" fontId="4" fillId="2" borderId="35" xfId="1" applyNumberFormat="1" applyFont="1" applyFill="1" applyBorder="1" applyAlignment="1">
      <alignment horizontal="right" shrinkToFit="1"/>
    </xf>
    <xf numFmtId="0" fontId="4" fillId="2" borderId="12" xfId="1" applyNumberFormat="1" applyFont="1" applyFill="1" applyBorder="1" applyAlignment="1">
      <alignment horizontal="center" vertical="top" shrinkToFit="1"/>
    </xf>
    <xf numFmtId="2" fontId="3" fillId="2" borderId="68" xfId="1" applyNumberFormat="1" applyFont="1" applyFill="1" applyBorder="1" applyAlignment="1">
      <alignment horizontal="center" vertical="center" shrinkToFit="1"/>
    </xf>
    <xf numFmtId="2" fontId="3" fillId="2" borderId="69" xfId="1" applyNumberFormat="1" applyFont="1" applyFill="1" applyBorder="1" applyAlignment="1">
      <alignment horizontal="center" vertical="center" shrinkToFit="1"/>
    </xf>
    <xf numFmtId="2" fontId="3" fillId="2" borderId="70" xfId="1" applyNumberFormat="1" applyFont="1" applyFill="1" applyBorder="1" applyAlignment="1">
      <alignment horizontal="center" vertical="center" wrapText="1" shrinkToFit="1"/>
    </xf>
    <xf numFmtId="2" fontId="3" fillId="2" borderId="64" xfId="1" applyNumberFormat="1" applyFont="1" applyFill="1" applyBorder="1" applyAlignment="1">
      <alignment horizontal="center" vertical="center" wrapText="1" shrinkToFit="1"/>
    </xf>
    <xf numFmtId="0" fontId="3" fillId="6" borderId="10" xfId="0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center" vertical="center" wrapText="1"/>
    </xf>
    <xf numFmtId="3" fontId="3" fillId="6" borderId="10" xfId="0" applyNumberFormat="1" applyFont="1" applyFill="1" applyBorder="1" applyAlignment="1">
      <alignment horizontal="center" vertical="center" wrapText="1"/>
    </xf>
    <xf numFmtId="2" fontId="3" fillId="6" borderId="10" xfId="0" applyNumberFormat="1" applyFont="1" applyFill="1" applyBorder="1" applyAlignment="1">
      <alignment horizontal="center" vertical="center" wrapText="1"/>
    </xf>
    <xf numFmtId="3" fontId="4" fillId="6" borderId="10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2" fontId="4" fillId="6" borderId="7" xfId="0" applyNumberFormat="1" applyFont="1" applyFill="1" applyBorder="1" applyAlignment="1">
      <alignment horizontal="center" vertical="center" wrapText="1"/>
    </xf>
    <xf numFmtId="3" fontId="3" fillId="6" borderId="7" xfId="0" applyNumberFormat="1" applyFont="1" applyFill="1" applyBorder="1" applyAlignment="1">
      <alignment horizontal="center" vertical="center" wrapText="1"/>
    </xf>
    <xf numFmtId="2" fontId="3" fillId="6" borderId="7" xfId="0" applyNumberFormat="1" applyFont="1" applyFill="1" applyBorder="1" applyAlignment="1">
      <alignment horizontal="center" vertical="center" wrapText="1"/>
    </xf>
    <xf numFmtId="3" fontId="4" fillId="6" borderId="7" xfId="0" applyNumberFormat="1" applyFont="1" applyFill="1" applyBorder="1" applyAlignment="1">
      <alignment horizontal="center" vertical="center" wrapText="1"/>
    </xf>
    <xf numFmtId="0" fontId="3" fillId="6" borderId="64" xfId="0" applyFont="1" applyFill="1" applyBorder="1" applyAlignment="1">
      <alignment horizontal="center" vertical="center" wrapText="1"/>
    </xf>
    <xf numFmtId="2" fontId="4" fillId="6" borderId="70" xfId="0" applyNumberFormat="1" applyFont="1" applyFill="1" applyBorder="1" applyAlignment="1">
      <alignment horizontal="center" vertical="center" wrapText="1"/>
    </xf>
    <xf numFmtId="2" fontId="3" fillId="6" borderId="70" xfId="0" applyNumberFormat="1" applyFont="1" applyFill="1" applyBorder="1" applyAlignment="1">
      <alignment horizontal="center" vertical="center" wrapText="1"/>
    </xf>
    <xf numFmtId="2" fontId="3" fillId="6" borderId="64" xfId="0" applyNumberFormat="1" applyFont="1" applyFill="1" applyBorder="1" applyAlignment="1">
      <alignment horizontal="center" vertical="center" wrapText="1"/>
    </xf>
    <xf numFmtId="3" fontId="4" fillId="6" borderId="70" xfId="0" applyNumberFormat="1" applyFont="1" applyFill="1" applyBorder="1" applyAlignment="1">
      <alignment horizontal="center" vertical="center" wrapText="1"/>
    </xf>
    <xf numFmtId="1" fontId="3" fillId="6" borderId="10" xfId="0" applyNumberFormat="1" applyFont="1" applyFill="1" applyBorder="1" applyAlignment="1">
      <alignment horizontal="center" vertical="center" wrapText="1"/>
    </xf>
    <xf numFmtId="1" fontId="3" fillId="6" borderId="7" xfId="0" applyNumberFormat="1" applyFont="1" applyFill="1" applyBorder="1" applyAlignment="1">
      <alignment horizontal="center" vertical="center" wrapText="1"/>
    </xf>
    <xf numFmtId="1" fontId="3" fillId="6" borderId="6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2" fontId="8" fillId="0" borderId="70" xfId="0" applyNumberFormat="1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7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1" fillId="2" borderId="0" xfId="0" applyFont="1" applyFill="1" applyAlignment="1">
      <alignment vertical="top"/>
    </xf>
    <xf numFmtId="0" fontId="9" fillId="2" borderId="0" xfId="0" applyFont="1" applyFill="1" applyAlignment="1">
      <alignment horizontal="left" vertical="top"/>
    </xf>
    <xf numFmtId="0" fontId="4" fillId="4" borderId="1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top"/>
    </xf>
    <xf numFmtId="0" fontId="4" fillId="4" borderId="3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4" fillId="4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2" borderId="70" xfId="0" applyFont="1" applyFill="1" applyBorder="1" applyAlignment="1">
      <alignment horizontal="left" vertical="center" wrapText="1"/>
    </xf>
    <xf numFmtId="0" fontId="3" fillId="6" borderId="64" xfId="0" applyFont="1" applyFill="1" applyBorder="1" applyAlignment="1">
      <alignment horizontal="left" vertical="center" wrapText="1"/>
    </xf>
    <xf numFmtId="165" fontId="3" fillId="2" borderId="32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 shrinkToFit="1"/>
    </xf>
    <xf numFmtId="165" fontId="4" fillId="2" borderId="0" xfId="1" applyNumberFormat="1" applyFont="1" applyFill="1" applyBorder="1" applyAlignment="1">
      <alignment horizontal="center" vertical="center" shrinkToFit="1"/>
    </xf>
    <xf numFmtId="165" fontId="3" fillId="2" borderId="12" xfId="1" applyNumberFormat="1" applyFont="1" applyFill="1" applyBorder="1" applyAlignment="1">
      <alignment horizontal="center" vertical="center" wrapText="1"/>
    </xf>
    <xf numFmtId="165" fontId="4" fillId="2" borderId="12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37" fontId="3" fillId="2" borderId="35" xfId="1" applyNumberFormat="1" applyFont="1" applyFill="1" applyBorder="1" applyAlignment="1">
      <alignment horizontal="center" shrinkToFit="1"/>
    </xf>
    <xf numFmtId="165" fontId="4" fillId="0" borderId="27" xfId="1" applyNumberFormat="1" applyFont="1" applyFill="1" applyBorder="1" applyAlignment="1">
      <alignment horizontal="center" shrinkToFit="1"/>
    </xf>
    <xf numFmtId="166" fontId="4" fillId="2" borderId="35" xfId="1" applyNumberFormat="1" applyFont="1" applyFill="1" applyBorder="1" applyAlignment="1">
      <alignment horizontal="center" shrinkToFit="1"/>
    </xf>
    <xf numFmtId="164" fontId="4" fillId="0" borderId="44" xfId="1" applyFont="1" applyFill="1" applyBorder="1" applyAlignment="1">
      <alignment horizontal="center" shrinkToFit="1"/>
    </xf>
    <xf numFmtId="165" fontId="4" fillId="0" borderId="11" xfId="1" applyNumberFormat="1" applyFont="1" applyFill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165" fontId="3" fillId="2" borderId="12" xfId="1" applyNumberFormat="1" applyFont="1" applyFill="1" applyBorder="1" applyAlignment="1">
      <alignment horizontal="center" shrinkToFit="1"/>
    </xf>
    <xf numFmtId="0" fontId="3" fillId="2" borderId="12" xfId="1" applyNumberFormat="1" applyFont="1" applyFill="1" applyBorder="1" applyAlignment="1">
      <alignment horizontal="center" shrinkToFit="1"/>
    </xf>
    <xf numFmtId="165" fontId="4" fillId="0" borderId="12" xfId="1" applyNumberFormat="1" applyFont="1" applyFill="1" applyBorder="1" applyAlignment="1">
      <alignment horizontal="center" vertical="top" shrinkToFit="1"/>
    </xf>
    <xf numFmtId="165" fontId="4" fillId="0" borderId="32" xfId="1" applyNumberFormat="1" applyFont="1" applyFill="1" applyBorder="1" applyAlignment="1">
      <alignment horizontal="center" vertical="top" shrinkToFit="1"/>
    </xf>
    <xf numFmtId="165" fontId="4" fillId="2" borderId="36" xfId="1" applyNumberFormat="1" applyFont="1" applyFill="1" applyBorder="1" applyAlignment="1">
      <alignment horizontal="center" vertical="top" shrinkToFit="1"/>
    </xf>
    <xf numFmtId="165" fontId="4" fillId="0" borderId="35" xfId="1" applyNumberFormat="1" applyFont="1" applyFill="1" applyBorder="1" applyAlignment="1">
      <alignment horizontal="center" vertical="top" shrinkToFit="1"/>
    </xf>
    <xf numFmtId="165" fontId="4" fillId="2" borderId="27" xfId="1" applyNumberFormat="1" applyFont="1" applyFill="1" applyBorder="1" applyAlignment="1">
      <alignment horizontal="center" vertical="top" shrinkToFit="1"/>
    </xf>
    <xf numFmtId="164" fontId="3" fillId="2" borderId="12" xfId="1" applyFont="1" applyFill="1" applyBorder="1" applyAlignment="1">
      <alignment horizontal="center" shrinkToFit="1"/>
    </xf>
    <xf numFmtId="4" fontId="3" fillId="2" borderId="12" xfId="1" applyNumberFormat="1" applyFont="1" applyFill="1" applyBorder="1" applyAlignment="1">
      <alignment horizontal="center" shrinkToFit="1"/>
    </xf>
    <xf numFmtId="164" fontId="4" fillId="0" borderId="35" xfId="1" applyFont="1" applyFill="1" applyBorder="1" applyAlignment="1">
      <alignment horizontal="center" vertical="top" shrinkToFit="1"/>
    </xf>
    <xf numFmtId="165" fontId="4" fillId="0" borderId="27" xfId="1" applyNumberFormat="1" applyFont="1" applyFill="1" applyBorder="1" applyAlignment="1">
      <alignment horizontal="center" vertical="top" shrinkToFit="1"/>
    </xf>
    <xf numFmtId="0" fontId="12" fillId="0" borderId="0" xfId="0" applyFont="1" applyAlignment="1">
      <alignment horizontal="center" vertical="top"/>
    </xf>
    <xf numFmtId="165" fontId="3" fillId="2" borderId="31" xfId="1" applyNumberFormat="1" applyFont="1" applyFill="1" applyBorder="1" applyAlignment="1">
      <alignment horizontal="center" vertical="center" wrapText="1"/>
    </xf>
    <xf numFmtId="165" fontId="4" fillId="2" borderId="31" xfId="1" applyNumberFormat="1" applyFont="1" applyFill="1" applyBorder="1" applyAlignment="1">
      <alignment horizontal="center" vertical="center" wrapText="1"/>
    </xf>
    <xf numFmtId="0" fontId="5" fillId="2" borderId="32" xfId="1" applyNumberFormat="1" applyFont="1" applyFill="1" applyBorder="1" applyAlignment="1">
      <alignment horizontal="center" vertical="center" wrapText="1"/>
    </xf>
    <xf numFmtId="0" fontId="5" fillId="2" borderId="32" xfId="1" applyNumberFormat="1" applyFont="1" applyFill="1" applyBorder="1" applyAlignment="1">
      <alignment horizontal="center" vertical="center" shrinkToFit="1"/>
    </xf>
    <xf numFmtId="0" fontId="5" fillId="0" borderId="32" xfId="1" applyNumberFormat="1" applyFont="1" applyFill="1" applyBorder="1" applyAlignment="1">
      <alignment horizontal="center" vertical="center" shrinkToFit="1"/>
    </xf>
    <xf numFmtId="165" fontId="4" fillId="2" borderId="39" xfId="1" applyNumberFormat="1" applyFont="1" applyFill="1" applyBorder="1" applyAlignment="1">
      <alignment horizontal="center" vertical="center" shrinkToFit="1"/>
    </xf>
    <xf numFmtId="165" fontId="4" fillId="2" borderId="12" xfId="1" applyNumberFormat="1" applyFont="1" applyFill="1" applyBorder="1" applyAlignment="1">
      <alignment horizontal="center" shrinkToFit="1"/>
    </xf>
    <xf numFmtId="165" fontId="17" fillId="0" borderId="35" xfId="1" applyNumberFormat="1" applyFont="1" applyFill="1" applyBorder="1" applyAlignment="1">
      <alignment horizontal="center" shrinkToFit="1"/>
    </xf>
    <xf numFmtId="165" fontId="3" fillId="2" borderId="32" xfId="1" applyNumberFormat="1" applyFont="1" applyFill="1" applyBorder="1" applyAlignment="1">
      <alignment horizontal="center" shrinkToFit="1"/>
    </xf>
    <xf numFmtId="0" fontId="3" fillId="2" borderId="32" xfId="0" applyFont="1" applyFill="1" applyBorder="1" applyAlignment="1">
      <alignment horizontal="center" wrapText="1"/>
    </xf>
    <xf numFmtId="165" fontId="3" fillId="2" borderId="35" xfId="1" applyNumberFormat="1" applyFont="1" applyFill="1" applyBorder="1" applyAlignment="1">
      <alignment horizontal="center" shrinkToFit="1"/>
    </xf>
    <xf numFmtId="3" fontId="3" fillId="2" borderId="35" xfId="1" applyNumberFormat="1" applyFont="1" applyFill="1" applyBorder="1" applyAlignment="1">
      <alignment horizontal="center" shrinkToFit="1"/>
    </xf>
    <xf numFmtId="165" fontId="4" fillId="2" borderId="36" xfId="1" applyNumberFormat="1" applyFont="1" applyFill="1" applyBorder="1" applyAlignment="1">
      <alignment horizontal="center" shrinkToFit="1"/>
    </xf>
    <xf numFmtId="165" fontId="4" fillId="2" borderId="35" xfId="1" applyNumberFormat="1" applyFont="1" applyFill="1" applyBorder="1" applyAlignment="1">
      <alignment horizontal="center" shrinkToFit="1"/>
    </xf>
    <xf numFmtId="0" fontId="3" fillId="0" borderId="35" xfId="0" applyFont="1" applyBorder="1" applyAlignment="1">
      <alignment horizontal="center" wrapText="1"/>
    </xf>
    <xf numFmtId="165" fontId="3" fillId="2" borderId="13" xfId="1" applyNumberFormat="1" applyFont="1" applyFill="1" applyBorder="1" applyAlignment="1">
      <alignment horizontal="center" shrinkToFit="1"/>
    </xf>
    <xf numFmtId="165" fontId="4" fillId="2" borderId="27" xfId="1" applyNumberFormat="1" applyFont="1" applyFill="1" applyBorder="1" applyAlignment="1">
      <alignment horizontal="center" shrinkToFit="1"/>
    </xf>
    <xf numFmtId="0" fontId="3" fillId="2" borderId="35" xfId="1" applyNumberFormat="1" applyFont="1" applyFill="1" applyBorder="1" applyAlignment="1">
      <alignment horizontal="center" shrinkToFit="1"/>
    </xf>
    <xf numFmtId="165" fontId="4" fillId="0" borderId="35" xfId="1" applyNumberFormat="1" applyFont="1" applyFill="1" applyBorder="1" applyAlignment="1">
      <alignment horizontal="center" shrinkToFit="1"/>
    </xf>
    <xf numFmtId="165" fontId="3" fillId="2" borderId="24" xfId="1" applyNumberFormat="1" applyFont="1" applyFill="1" applyBorder="1" applyAlignment="1">
      <alignment horizontal="center" shrinkToFit="1"/>
    </xf>
    <xf numFmtId="165" fontId="3" fillId="2" borderId="31" xfId="1" applyNumberFormat="1" applyFont="1" applyFill="1" applyBorder="1" applyAlignment="1">
      <alignment horizontal="center" shrinkToFit="1"/>
    </xf>
    <xf numFmtId="0" fontId="3" fillId="0" borderId="24" xfId="0" applyFont="1" applyBorder="1" applyAlignment="1">
      <alignment horizontal="center" wrapText="1"/>
    </xf>
    <xf numFmtId="165" fontId="3" fillId="2" borderId="49" xfId="1" applyNumberFormat="1" applyFont="1" applyFill="1" applyBorder="1" applyAlignment="1">
      <alignment horizontal="center" shrinkToFit="1"/>
    </xf>
    <xf numFmtId="165" fontId="3" fillId="2" borderId="35" xfId="1" applyNumberFormat="1" applyFont="1" applyFill="1" applyBorder="1" applyAlignment="1">
      <alignment horizontal="left" shrinkToFit="1"/>
    </xf>
    <xf numFmtId="165" fontId="4" fillId="2" borderId="12" xfId="1" applyNumberFormat="1" applyFont="1" applyFill="1" applyBorder="1" applyAlignment="1">
      <alignment horizontal="right" shrinkToFit="1"/>
    </xf>
    <xf numFmtId="165" fontId="4" fillId="2" borderId="32" xfId="1" applyNumberFormat="1" applyFont="1" applyFill="1" applyBorder="1" applyAlignment="1">
      <alignment horizontal="right" shrinkToFit="1"/>
    </xf>
    <xf numFmtId="0" fontId="3" fillId="2" borderId="12" xfId="0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165" fontId="3" fillId="2" borderId="25" xfId="1" applyNumberFormat="1" applyFont="1" applyFill="1" applyBorder="1" applyAlignment="1">
      <alignment horizontal="center" shrinkToFit="1"/>
    </xf>
    <xf numFmtId="0" fontId="3" fillId="2" borderId="25" xfId="0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shrinkToFit="1"/>
    </xf>
    <xf numFmtId="0" fontId="3" fillId="2" borderId="71" xfId="0" applyFont="1" applyFill="1" applyBorder="1" applyAlignment="1">
      <alignment horizontal="left" vertical="top" wrapText="1"/>
    </xf>
    <xf numFmtId="0" fontId="3" fillId="2" borderId="71" xfId="0" applyFont="1" applyFill="1" applyBorder="1" applyAlignment="1">
      <alignment horizontal="left" vertical="top" wrapText="1" indent="4"/>
    </xf>
    <xf numFmtId="166" fontId="4" fillId="2" borderId="71" xfId="1" applyNumberFormat="1" applyFont="1" applyFill="1" applyBorder="1" applyAlignment="1">
      <alignment horizontal="center" shrinkToFit="1"/>
    </xf>
    <xf numFmtId="0" fontId="3" fillId="2" borderId="72" xfId="0" applyFont="1" applyFill="1" applyBorder="1" applyAlignment="1">
      <alignment horizontal="center" vertical="center" wrapText="1"/>
    </xf>
    <xf numFmtId="165" fontId="3" fillId="2" borderId="71" xfId="1" applyNumberFormat="1" applyFont="1" applyFill="1" applyBorder="1" applyAlignment="1">
      <alignment horizontal="center" shrinkToFit="1"/>
    </xf>
    <xf numFmtId="0" fontId="18" fillId="2" borderId="35" xfId="0" applyFont="1" applyFill="1" applyBorder="1" applyAlignment="1">
      <alignment horizontal="left" vertical="top" wrapText="1"/>
    </xf>
    <xf numFmtId="0" fontId="18" fillId="2" borderId="24" xfId="0" applyFont="1" applyFill="1" applyBorder="1" applyAlignment="1">
      <alignment horizontal="left" vertical="top" wrapText="1"/>
    </xf>
    <xf numFmtId="3" fontId="3" fillId="6" borderId="70" xfId="0" applyNumberFormat="1" applyFont="1" applyFill="1" applyBorder="1" applyAlignment="1">
      <alignment horizontal="center" vertical="center" wrapText="1"/>
    </xf>
    <xf numFmtId="0" fontId="18" fillId="2" borderId="71" xfId="0" applyFont="1" applyFill="1" applyBorder="1" applyAlignment="1">
      <alignment horizontal="left" vertical="top" wrapText="1"/>
    </xf>
    <xf numFmtId="0" fontId="3" fillId="0" borderId="71" xfId="0" applyFont="1" applyBorder="1" applyAlignment="1">
      <alignment horizontal="center" vertical="top" wrapText="1"/>
    </xf>
    <xf numFmtId="165" fontId="4" fillId="0" borderId="71" xfId="1" applyNumberFormat="1" applyFont="1" applyFill="1" applyBorder="1" applyAlignment="1">
      <alignment horizontal="center" shrinkToFit="1"/>
    </xf>
    <xf numFmtId="0" fontId="3" fillId="0" borderId="71" xfId="0" applyFont="1" applyBorder="1" applyAlignment="1">
      <alignment horizontal="center" wrapText="1"/>
    </xf>
    <xf numFmtId="165" fontId="4" fillId="2" borderId="59" xfId="1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18" fillId="2" borderId="12" xfId="0" applyFont="1" applyFill="1" applyBorder="1" applyAlignment="1">
      <alignment horizontal="left" vertical="top" wrapText="1"/>
    </xf>
    <xf numFmtId="0" fontId="18" fillId="0" borderId="35" xfId="0" applyFont="1" applyBorder="1" applyAlignment="1">
      <alignment horizontal="left" vertical="top" wrapText="1"/>
    </xf>
    <xf numFmtId="4" fontId="3" fillId="2" borderId="35" xfId="1" applyNumberFormat="1" applyFont="1" applyFill="1" applyBorder="1" applyAlignment="1">
      <alignment horizontal="center" shrinkToFit="1"/>
    </xf>
    <xf numFmtId="4" fontId="3" fillId="2" borderId="71" xfId="1" applyNumberFormat="1" applyFont="1" applyFill="1" applyBorder="1" applyAlignment="1">
      <alignment horizontal="center" shrinkToFit="1"/>
    </xf>
    <xf numFmtId="4" fontId="3" fillId="2" borderId="60" xfId="1" applyNumberFormat="1" applyFont="1" applyFill="1" applyBorder="1" applyAlignment="1">
      <alignment horizontal="center" shrinkToFit="1"/>
    </xf>
    <xf numFmtId="0" fontId="4" fillId="2" borderId="35" xfId="1" applyNumberFormat="1" applyFont="1" applyFill="1" applyBorder="1" applyAlignment="1">
      <alignment horizontal="center" shrinkToFit="1"/>
    </xf>
    <xf numFmtId="4" fontId="3" fillId="6" borderId="10" xfId="0" applyNumberFormat="1" applyFont="1" applyFill="1" applyBorder="1" applyAlignment="1">
      <alignment horizontal="center" vertical="center" wrapText="1"/>
    </xf>
    <xf numFmtId="4" fontId="3" fillId="6" borderId="7" xfId="0" applyNumberFormat="1" applyFont="1" applyFill="1" applyBorder="1" applyAlignment="1">
      <alignment horizontal="center" vertical="center" wrapText="1"/>
    </xf>
    <xf numFmtId="4" fontId="3" fillId="6" borderId="64" xfId="0" applyNumberFormat="1" applyFont="1" applyFill="1" applyBorder="1" applyAlignment="1">
      <alignment horizontal="center" vertical="center" wrapText="1"/>
    </xf>
    <xf numFmtId="4" fontId="3" fillId="6" borderId="70" xfId="0" applyNumberFormat="1" applyFont="1" applyFill="1" applyBorder="1" applyAlignment="1">
      <alignment horizontal="center" vertical="center" wrapText="1"/>
    </xf>
    <xf numFmtId="165" fontId="3" fillId="2" borderId="12" xfId="1" applyNumberFormat="1" applyFont="1" applyFill="1" applyBorder="1" applyAlignment="1">
      <alignment horizontal="right" shrinkToFit="1"/>
    </xf>
    <xf numFmtId="165" fontId="3" fillId="2" borderId="24" xfId="1" applyNumberFormat="1" applyFont="1" applyFill="1" applyBorder="1" applyAlignment="1">
      <alignment horizontal="right" shrinkToFit="1"/>
    </xf>
    <xf numFmtId="165" fontId="3" fillId="2" borderId="35" xfId="1" applyNumberFormat="1" applyFont="1" applyFill="1" applyBorder="1" applyAlignment="1">
      <alignment horizontal="right" shrinkToFit="1"/>
    </xf>
    <xf numFmtId="165" fontId="3" fillId="2" borderId="60" xfId="1" applyNumberFormat="1" applyFont="1" applyFill="1" applyBorder="1" applyAlignment="1">
      <alignment horizontal="right" shrinkToFit="1"/>
    </xf>
    <xf numFmtId="165" fontId="4" fillId="2" borderId="24" xfId="1" applyNumberFormat="1" applyFont="1" applyFill="1" applyBorder="1" applyAlignment="1">
      <alignment horizontal="right" shrinkToFit="1"/>
    </xf>
    <xf numFmtId="165" fontId="3" fillId="2" borderId="25" xfId="1" applyNumberFormat="1" applyFont="1" applyFill="1" applyBorder="1" applyAlignment="1">
      <alignment horizontal="right" shrinkToFit="1"/>
    </xf>
    <xf numFmtId="165" fontId="4" fillId="2" borderId="27" xfId="1" applyNumberFormat="1" applyFont="1" applyFill="1" applyBorder="1" applyAlignment="1">
      <alignment horizontal="right" shrinkToFit="1"/>
    </xf>
    <xf numFmtId="0" fontId="3" fillId="2" borderId="12" xfId="0" applyFont="1" applyFill="1" applyBorder="1" applyAlignment="1">
      <alignment horizontal="right" wrapText="1"/>
    </xf>
    <xf numFmtId="165" fontId="3" fillId="2" borderId="13" xfId="1" applyNumberFormat="1" applyFont="1" applyFill="1" applyBorder="1" applyAlignment="1">
      <alignment horizontal="right" shrinkToFit="1"/>
    </xf>
    <xf numFmtId="165" fontId="3" fillId="2" borderId="41" xfId="1" applyNumberFormat="1" applyFont="1" applyFill="1" applyBorder="1" applyAlignment="1">
      <alignment horizontal="right" shrinkToFit="1"/>
    </xf>
    <xf numFmtId="0" fontId="3" fillId="2" borderId="61" xfId="1" applyNumberFormat="1" applyFont="1" applyFill="1" applyBorder="1" applyAlignment="1">
      <alignment horizontal="right" shrinkToFit="1"/>
    </xf>
    <xf numFmtId="0" fontId="4" fillId="2" borderId="12" xfId="1" applyNumberFormat="1" applyFont="1" applyFill="1" applyBorder="1" applyAlignment="1">
      <alignment horizontal="right" shrinkToFit="1"/>
    </xf>
    <xf numFmtId="0" fontId="6" fillId="2" borderId="35" xfId="1" applyNumberFormat="1" applyFont="1" applyFill="1" applyBorder="1" applyAlignment="1">
      <alignment horizontal="right" shrinkToFit="1"/>
    </xf>
    <xf numFmtId="165" fontId="6" fillId="2" borderId="35" xfId="1" applyNumberFormat="1" applyFont="1" applyFill="1" applyBorder="1" applyAlignment="1">
      <alignment horizontal="right" wrapText="1"/>
    </xf>
    <xf numFmtId="165" fontId="6" fillId="2" borderId="35" xfId="1" applyNumberFormat="1" applyFont="1" applyFill="1" applyBorder="1" applyAlignment="1">
      <alignment horizontal="right" shrinkToFit="1"/>
    </xf>
    <xf numFmtId="3" fontId="6" fillId="2" borderId="35" xfId="1" applyNumberFormat="1" applyFont="1" applyFill="1" applyBorder="1" applyAlignment="1">
      <alignment horizontal="right" shrinkToFit="1"/>
    </xf>
    <xf numFmtId="3" fontId="3" fillId="2" borderId="35" xfId="0" applyNumberFormat="1" applyFont="1" applyFill="1" applyBorder="1" applyAlignment="1">
      <alignment horizontal="right" wrapText="1"/>
    </xf>
    <xf numFmtId="0" fontId="3" fillId="2" borderId="35" xfId="1" applyNumberFormat="1" applyFont="1" applyFill="1" applyBorder="1" applyAlignment="1">
      <alignment horizontal="right" shrinkToFit="1"/>
    </xf>
    <xf numFmtId="165" fontId="3" fillId="2" borderId="35" xfId="1" applyNumberFormat="1" applyFont="1" applyFill="1" applyBorder="1" applyAlignment="1">
      <alignment horizontal="right" wrapText="1"/>
    </xf>
    <xf numFmtId="165" fontId="3" fillId="2" borderId="25" xfId="1" applyNumberFormat="1" applyFont="1" applyFill="1" applyBorder="1" applyAlignment="1">
      <alignment horizontal="right" wrapText="1"/>
    </xf>
    <xf numFmtId="165" fontId="4" fillId="2" borderId="12" xfId="1" applyNumberFormat="1" applyFont="1" applyFill="1" applyBorder="1" applyAlignment="1">
      <alignment horizontal="right" wrapText="1"/>
    </xf>
    <xf numFmtId="165" fontId="4" fillId="0" borderId="27" xfId="1" applyNumberFormat="1" applyFont="1" applyFill="1" applyBorder="1" applyAlignment="1">
      <alignment horizontal="right" shrinkToFit="1"/>
    </xf>
    <xf numFmtId="0" fontId="3" fillId="2" borderId="35" xfId="0" applyFont="1" applyFill="1" applyBorder="1" applyAlignment="1">
      <alignment horizontal="right" wrapText="1"/>
    </xf>
    <xf numFmtId="3" fontId="3" fillId="2" borderId="35" xfId="1" applyNumberFormat="1" applyFont="1" applyFill="1" applyBorder="1" applyAlignment="1">
      <alignment horizontal="right" shrinkToFit="1"/>
    </xf>
    <xf numFmtId="0" fontId="3" fillId="2" borderId="12" xfId="0" applyFont="1" applyFill="1" applyBorder="1" applyAlignment="1">
      <alignment horizontal="right"/>
    </xf>
    <xf numFmtId="165" fontId="3" fillId="2" borderId="26" xfId="1" applyNumberFormat="1" applyFont="1" applyFill="1" applyBorder="1" applyAlignment="1">
      <alignment horizontal="right" wrapText="1"/>
    </xf>
    <xf numFmtId="0" fontId="3" fillId="2" borderId="32" xfId="1" applyNumberFormat="1" applyFont="1" applyFill="1" applyBorder="1" applyAlignment="1">
      <alignment horizontal="right"/>
    </xf>
    <xf numFmtId="165" fontId="3" fillId="2" borderId="32" xfId="1" applyNumberFormat="1" applyFont="1" applyFill="1" applyBorder="1" applyAlignment="1">
      <alignment horizontal="right" wrapText="1"/>
    </xf>
    <xf numFmtId="0" fontId="3" fillId="2" borderId="35" xfId="1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 wrapText="1"/>
    </xf>
    <xf numFmtId="0" fontId="3" fillId="2" borderId="34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32" xfId="1" applyNumberFormat="1" applyFont="1" applyFill="1" applyBorder="1" applyAlignment="1">
      <alignment horizontal="right" wrapText="1"/>
    </xf>
    <xf numFmtId="165" fontId="3" fillId="2" borderId="22" xfId="1" applyNumberFormat="1" applyFont="1" applyFill="1" applyBorder="1" applyAlignment="1">
      <alignment horizontal="right" wrapText="1"/>
    </xf>
    <xf numFmtId="0" fontId="4" fillId="0" borderId="48" xfId="0" applyFont="1" applyBorder="1" applyAlignment="1">
      <alignment horizontal="right"/>
    </xf>
    <xf numFmtId="0" fontId="3" fillId="2" borderId="24" xfId="0" applyFont="1" applyFill="1" applyBorder="1" applyAlignment="1">
      <alignment horizontal="right" wrapText="1"/>
    </xf>
    <xf numFmtId="165" fontId="3" fillId="2" borderId="24" xfId="1" applyNumberFormat="1" applyFont="1" applyFill="1" applyBorder="1" applyAlignment="1">
      <alignment horizontal="right" wrapText="1"/>
    </xf>
    <xf numFmtId="0" fontId="3" fillId="2" borderId="24" xfId="1" applyNumberFormat="1" applyFont="1" applyFill="1" applyBorder="1" applyAlignment="1">
      <alignment horizontal="right" wrapText="1"/>
    </xf>
    <xf numFmtId="0" fontId="3" fillId="2" borderId="35" xfId="1" applyNumberFormat="1" applyFont="1" applyFill="1" applyBorder="1" applyAlignment="1">
      <alignment horizontal="right" wrapText="1"/>
    </xf>
    <xf numFmtId="165" fontId="3" fillId="2" borderId="12" xfId="1" applyNumberFormat="1" applyFont="1" applyFill="1" applyBorder="1" applyAlignment="1">
      <alignment horizontal="right" wrapText="1"/>
    </xf>
    <xf numFmtId="165" fontId="3" fillId="2" borderId="13" xfId="1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165" fontId="4" fillId="0" borderId="12" xfId="1" applyNumberFormat="1" applyFont="1" applyFill="1" applyBorder="1" applyAlignment="1">
      <alignment horizontal="right" shrinkToFit="1"/>
    </xf>
    <xf numFmtId="165" fontId="4" fillId="0" borderId="35" xfId="1" applyNumberFormat="1" applyFont="1" applyFill="1" applyBorder="1" applyAlignment="1">
      <alignment horizontal="right" shrinkToFit="1"/>
    </xf>
    <xf numFmtId="3" fontId="5" fillId="0" borderId="35" xfId="1" applyNumberFormat="1" applyFont="1" applyFill="1" applyBorder="1" applyAlignment="1">
      <alignment horizontal="center" vertical="center" shrinkToFit="1"/>
    </xf>
    <xf numFmtId="3" fontId="5" fillId="2" borderId="35" xfId="1" applyNumberFormat="1" applyFont="1" applyFill="1" applyBorder="1" applyAlignment="1">
      <alignment horizontal="center" vertical="center" shrinkToFit="1"/>
    </xf>
    <xf numFmtId="0" fontId="12" fillId="4" borderId="12" xfId="0" applyFont="1" applyFill="1" applyBorder="1" applyAlignment="1">
      <alignment horizontal="center" vertical="center" wrapText="1"/>
    </xf>
    <xf numFmtId="165" fontId="4" fillId="2" borderId="12" xfId="1" applyNumberFormat="1" applyFont="1" applyFill="1" applyBorder="1" applyAlignment="1">
      <alignment horizontal="center" vertical="center" shrinkToFit="1"/>
    </xf>
    <xf numFmtId="0" fontId="3" fillId="2" borderId="12" xfId="1" applyNumberFormat="1" applyFont="1" applyFill="1" applyBorder="1" applyAlignment="1">
      <alignment horizontal="center" vertical="center" shrinkToFit="1"/>
    </xf>
    <xf numFmtId="165" fontId="4" fillId="2" borderId="35" xfId="1" applyNumberFormat="1" applyFont="1" applyFill="1" applyBorder="1" applyAlignment="1">
      <alignment horizontal="right" vertical="center" shrinkToFit="1"/>
    </xf>
    <xf numFmtId="3" fontId="3" fillId="6" borderId="64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5" fontId="3" fillId="2" borderId="35" xfId="1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/>
    </xf>
    <xf numFmtId="165" fontId="7" fillId="2" borderId="32" xfId="1" applyNumberFormat="1" applyFont="1" applyFill="1" applyBorder="1" applyAlignment="1">
      <alignment horizontal="center" vertical="center" shrinkToFit="1"/>
    </xf>
    <xf numFmtId="0" fontId="13" fillId="7" borderId="0" xfId="0" applyFont="1" applyFill="1" applyAlignment="1">
      <alignment horizontal="left" vertical="center"/>
    </xf>
    <xf numFmtId="0" fontId="9" fillId="7" borderId="0" xfId="0" applyFont="1" applyFill="1" applyAlignment="1">
      <alignment horizontal="left" vertical="center"/>
    </xf>
    <xf numFmtId="0" fontId="9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3" fillId="5" borderId="22" xfId="0" applyFont="1" applyFill="1" applyBorder="1" applyAlignment="1">
      <alignment horizontal="left" vertical="center" wrapText="1"/>
    </xf>
    <xf numFmtId="0" fontId="13" fillId="5" borderId="23" xfId="0" applyFont="1" applyFill="1" applyBorder="1" applyAlignment="1">
      <alignment horizontal="left" vertical="center" wrapText="1"/>
    </xf>
    <xf numFmtId="0" fontId="13" fillId="5" borderId="0" xfId="0" applyFont="1" applyFill="1" applyAlignment="1">
      <alignment horizontal="left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horizontal="center" vertical="center" wrapText="1"/>
    </xf>
    <xf numFmtId="0" fontId="14" fillId="4" borderId="54" xfId="0" applyFont="1" applyFill="1" applyBorder="1" applyAlignment="1">
      <alignment horizontal="center" vertical="center" wrapText="1"/>
    </xf>
    <xf numFmtId="0" fontId="14" fillId="4" borderId="59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5" borderId="25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165" fontId="3" fillId="2" borderId="24" xfId="1" applyNumberFormat="1" applyFont="1" applyFill="1" applyBorder="1" applyAlignment="1">
      <alignment horizontal="center" vertical="center" shrinkToFit="1"/>
    </xf>
    <xf numFmtId="165" fontId="3" fillId="2" borderId="32" xfId="1" applyNumberFormat="1" applyFont="1" applyFill="1" applyBorder="1" applyAlignment="1">
      <alignment horizontal="center" vertical="center" shrinkToFit="1"/>
    </xf>
    <xf numFmtId="165" fontId="4" fillId="2" borderId="24" xfId="1" applyNumberFormat="1" applyFont="1" applyFill="1" applyBorder="1" applyAlignment="1">
      <alignment horizontal="center" vertical="center" shrinkToFit="1"/>
    </xf>
    <xf numFmtId="165" fontId="4" fillId="2" borderId="32" xfId="1" applyNumberFormat="1" applyFont="1" applyFill="1" applyBorder="1" applyAlignment="1">
      <alignment horizontal="center" vertical="center" shrinkToFit="1"/>
    </xf>
    <xf numFmtId="165" fontId="4" fillId="0" borderId="24" xfId="1" applyNumberFormat="1" applyFont="1" applyFill="1" applyBorder="1" applyAlignment="1">
      <alignment horizontal="center" vertical="center" shrinkToFit="1"/>
    </xf>
    <xf numFmtId="165" fontId="4" fillId="0" borderId="32" xfId="1" applyNumberFormat="1" applyFont="1" applyFill="1" applyBorder="1" applyAlignment="1">
      <alignment horizontal="center" vertical="center" shrinkToFit="1"/>
    </xf>
    <xf numFmtId="165" fontId="3" fillId="2" borderId="31" xfId="1" applyNumberFormat="1" applyFont="1" applyFill="1" applyBorder="1" applyAlignment="1">
      <alignment horizontal="center" vertical="center" wrapText="1"/>
    </xf>
    <xf numFmtId="165" fontId="3" fillId="2" borderId="34" xfId="1" applyNumberFormat="1" applyFont="1" applyFill="1" applyBorder="1" applyAlignment="1">
      <alignment horizontal="center" vertical="center" wrapText="1"/>
    </xf>
    <xf numFmtId="165" fontId="4" fillId="2" borderId="31" xfId="1" applyNumberFormat="1" applyFont="1" applyFill="1" applyBorder="1" applyAlignment="1">
      <alignment horizontal="center" vertical="center" wrapText="1"/>
    </xf>
    <xf numFmtId="165" fontId="4" fillId="2" borderId="34" xfId="1" applyNumberFormat="1" applyFont="1" applyFill="1" applyBorder="1" applyAlignment="1">
      <alignment horizontal="center" vertical="center" wrapText="1"/>
    </xf>
    <xf numFmtId="165" fontId="4" fillId="2" borderId="57" xfId="1" applyNumberFormat="1" applyFont="1" applyFill="1" applyBorder="1" applyAlignment="1">
      <alignment horizontal="center" vertical="center" shrinkToFit="1"/>
    </xf>
    <xf numFmtId="165" fontId="4" fillId="2" borderId="58" xfId="1" applyNumberFormat="1" applyFont="1" applyFill="1" applyBorder="1" applyAlignment="1">
      <alignment horizontal="center" vertical="center" shrinkToFit="1"/>
    </xf>
    <xf numFmtId="165" fontId="4" fillId="2" borderId="13" xfId="1" applyNumberFormat="1" applyFont="1" applyFill="1" applyBorder="1" applyAlignment="1">
      <alignment horizontal="center" shrinkToFit="1"/>
    </xf>
    <xf numFmtId="165" fontId="4" fillId="2" borderId="11" xfId="1" applyNumberFormat="1" applyFont="1" applyFill="1" applyBorder="1" applyAlignment="1">
      <alignment horizontal="center" shrinkToFi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165" fontId="3" fillId="2" borderId="13" xfId="1" applyNumberFormat="1" applyFont="1" applyFill="1" applyBorder="1" applyAlignment="1">
      <alignment horizontal="center" shrinkToFit="1"/>
    </xf>
    <xf numFmtId="165" fontId="3" fillId="2" borderId="11" xfId="1" applyNumberFormat="1" applyFont="1" applyFill="1" applyBorder="1" applyAlignment="1">
      <alignment horizontal="center" shrinkToFit="1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13" fillId="5" borderId="22" xfId="0" applyFont="1" applyFill="1" applyBorder="1" applyAlignment="1">
      <alignment horizontal="left" vertical="top" wrapText="1"/>
    </xf>
    <xf numFmtId="0" fontId="13" fillId="5" borderId="23" xfId="0" applyFont="1" applyFill="1" applyBorder="1" applyAlignment="1">
      <alignment horizontal="left" vertical="top" wrapText="1"/>
    </xf>
    <xf numFmtId="0" fontId="13" fillId="5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center" vertical="top"/>
    </xf>
    <xf numFmtId="0" fontId="13" fillId="5" borderId="25" xfId="0" applyFont="1" applyFill="1" applyBorder="1" applyAlignment="1">
      <alignment horizontal="left" vertical="top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165" fontId="3" fillId="2" borderId="13" xfId="1" applyNumberFormat="1" applyFont="1" applyFill="1" applyBorder="1" applyAlignment="1">
      <alignment horizontal="right" shrinkToFit="1"/>
    </xf>
    <xf numFmtId="165" fontId="3" fillId="2" borderId="11" xfId="1" applyNumberFormat="1" applyFont="1" applyFill="1" applyBorder="1" applyAlignment="1">
      <alignment horizontal="right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top"/>
    </xf>
    <xf numFmtId="0" fontId="12" fillId="2" borderId="9" xfId="0" applyFont="1" applyFill="1" applyBorder="1" applyAlignment="1">
      <alignment horizontal="center" vertical="top"/>
    </xf>
    <xf numFmtId="0" fontId="12" fillId="2" borderId="10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3" fillId="5" borderId="39" xfId="0" applyFont="1" applyFill="1" applyBorder="1" applyAlignment="1">
      <alignment horizontal="left" vertical="top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top" wrapText="1"/>
    </xf>
    <xf numFmtId="0" fontId="4" fillId="4" borderId="27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left" vertical="top" wrapText="1"/>
    </xf>
    <xf numFmtId="0" fontId="12" fillId="5" borderId="23" xfId="0" applyFont="1" applyFill="1" applyBorder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12" fillId="5" borderId="39" xfId="0" applyFont="1" applyFill="1" applyBorder="1" applyAlignment="1">
      <alignment horizontal="left" vertical="top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left" vertical="top"/>
    </xf>
    <xf numFmtId="0" fontId="4" fillId="4" borderId="62" xfId="0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4" fillId="4" borderId="64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165" fontId="3" fillId="2" borderId="43" xfId="1" applyNumberFormat="1" applyFont="1" applyFill="1" applyBorder="1" applyAlignment="1">
      <alignment horizontal="right" shrinkToFit="1"/>
    </xf>
    <xf numFmtId="165" fontId="3" fillId="2" borderId="29" xfId="1" applyNumberFormat="1" applyFont="1" applyFill="1" applyBorder="1" applyAlignment="1">
      <alignment horizontal="right" shrinkToFit="1"/>
    </xf>
    <xf numFmtId="165" fontId="3" fillId="2" borderId="32" xfId="1" applyNumberFormat="1" applyFont="1" applyFill="1" applyBorder="1" applyAlignment="1">
      <alignment horizontal="right" shrinkToFit="1"/>
    </xf>
    <xf numFmtId="165" fontId="4" fillId="2" borderId="43" xfId="1" applyNumberFormat="1" applyFont="1" applyFill="1" applyBorder="1" applyAlignment="1">
      <alignment horizontal="right" shrinkToFit="1"/>
    </xf>
    <xf numFmtId="165" fontId="4" fillId="2" borderId="29" xfId="1" applyNumberFormat="1" applyFont="1" applyFill="1" applyBorder="1" applyAlignment="1">
      <alignment horizontal="right" shrinkToFit="1"/>
    </xf>
    <xf numFmtId="165" fontId="4" fillId="2" borderId="32" xfId="1" applyNumberFormat="1" applyFont="1" applyFill="1" applyBorder="1" applyAlignment="1">
      <alignment horizontal="right" shrinkToFit="1"/>
    </xf>
    <xf numFmtId="165" fontId="3" fillId="2" borderId="43" xfId="1" applyNumberFormat="1" applyFont="1" applyFill="1" applyBorder="1" applyAlignment="1">
      <alignment horizontal="center" shrinkToFit="1"/>
    </xf>
    <xf numFmtId="165" fontId="3" fillId="2" borderId="29" xfId="1" applyNumberFormat="1" applyFont="1" applyFill="1" applyBorder="1" applyAlignment="1">
      <alignment horizontal="center" shrinkToFit="1"/>
    </xf>
    <xf numFmtId="165" fontId="3" fillId="2" borderId="32" xfId="1" applyNumberFormat="1" applyFont="1" applyFill="1" applyBorder="1" applyAlignment="1">
      <alignment horizont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57150</xdr:rowOff>
    </xdr:from>
    <xdr:to>
      <xdr:col>0</xdr:col>
      <xdr:colOff>1271228</xdr:colOff>
      <xdr:row>6</xdr:row>
      <xdr:rowOff>142874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ABE6C9-0E10-8B80-C79B-00640DCBC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419100"/>
          <a:ext cx="1242653" cy="819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1</xdr:row>
      <xdr:rowOff>150813</xdr:rowOff>
    </xdr:from>
    <xdr:to>
      <xdr:col>0</xdr:col>
      <xdr:colOff>1873503</xdr:colOff>
      <xdr:row>8</xdr:row>
      <xdr:rowOff>7937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0C33F7-224D-F263-E6DD-FBBE88362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" y="322263"/>
          <a:ext cx="1849691" cy="1152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0</xdr:col>
      <xdr:colOff>1666874</xdr:colOff>
      <xdr:row>6</xdr:row>
      <xdr:rowOff>131327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2DE960-E564-DF9B-ADF0-268528D5C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"/>
          <a:ext cx="1666874" cy="11124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49025</xdr:colOff>
      <xdr:row>1</xdr:row>
      <xdr:rowOff>70036</xdr:rowOff>
    </xdr:from>
    <xdr:to>
      <xdr:col>0</xdr:col>
      <xdr:colOff>2003051</xdr:colOff>
      <xdr:row>8</xdr:row>
      <xdr:rowOff>48881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33ECB-BBE0-C5E5-10A0-A2D870EC6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25" y="241486"/>
          <a:ext cx="1954026" cy="12742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17318</xdr:rowOff>
    </xdr:from>
    <xdr:to>
      <xdr:col>0</xdr:col>
      <xdr:colOff>1121019</xdr:colOff>
      <xdr:row>8</xdr:row>
      <xdr:rowOff>34638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2AE9B6-F75B-D28E-34F2-0ECC9FB3C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7030"/>
          <a:ext cx="1121019" cy="1094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53"/>
  <sheetViews>
    <sheetView tabSelected="1" view="pageBreakPreview" zoomScaleNormal="130" zoomScaleSheetLayoutView="100" workbookViewId="0">
      <selection sqref="A1:A1048576"/>
    </sheetView>
  </sheetViews>
  <sheetFormatPr baseColWidth="10" defaultColWidth="9.33203125" defaultRowHeight="12.75" x14ac:dyDescent="0.2"/>
  <cols>
    <col min="1" max="1" width="25" style="240" customWidth="1"/>
    <col min="2" max="2" width="26.6640625" style="240" customWidth="1"/>
    <col min="3" max="3" width="10.83203125" style="241" customWidth="1"/>
    <col min="4" max="4" width="11.5" style="241" customWidth="1"/>
    <col min="5" max="5" width="11.6640625" style="241" customWidth="1"/>
    <col min="6" max="6" width="10.1640625" style="241" customWidth="1"/>
    <col min="7" max="7" width="13.1640625" style="241" customWidth="1"/>
    <col min="8" max="8" width="7.5" style="241" customWidth="1"/>
    <col min="9" max="9" width="8" style="241" customWidth="1"/>
    <col min="10" max="10" width="7.83203125" style="241" customWidth="1"/>
    <col min="11" max="11" width="6.6640625" style="241" customWidth="1"/>
    <col min="12" max="12" width="8.1640625" style="241" customWidth="1"/>
    <col min="13" max="13" width="7.83203125" style="241" customWidth="1"/>
    <col min="14" max="14" width="8.5" style="241" customWidth="1"/>
    <col min="15" max="15" width="7.6640625" style="241" customWidth="1"/>
    <col min="16" max="16" width="11.5" style="241" customWidth="1"/>
    <col min="17" max="16384" width="9.33203125" style="84"/>
  </cols>
  <sheetData>
    <row r="1" spans="1:18" ht="13.5" thickBot="1" x14ac:dyDescent="0.25"/>
    <row r="2" spans="1:18" ht="15" x14ac:dyDescent="0.2">
      <c r="A2" s="296"/>
      <c r="B2" s="299" t="s">
        <v>0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1"/>
      <c r="Q2" s="85"/>
      <c r="R2" s="85"/>
    </row>
    <row r="3" spans="1:18" ht="15" x14ac:dyDescent="0.2">
      <c r="A3" s="297"/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4"/>
      <c r="Q3" s="85"/>
      <c r="R3" s="85"/>
    </row>
    <row r="4" spans="1:18" ht="12.75" customHeight="1" x14ac:dyDescent="0.2">
      <c r="A4" s="297"/>
      <c r="B4" s="305" t="s">
        <v>1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7"/>
      <c r="Q4" s="86"/>
      <c r="R4" s="86"/>
    </row>
    <row r="5" spans="1:18" ht="17.25" customHeight="1" thickBot="1" x14ac:dyDescent="0.25">
      <c r="A5" s="297"/>
      <c r="B5" s="308" t="s">
        <v>2</v>
      </c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10"/>
      <c r="Q5" s="86"/>
      <c r="R5" s="86"/>
    </row>
    <row r="6" spans="1:18" ht="12.75" customHeight="1" x14ac:dyDescent="0.2">
      <c r="A6" s="297"/>
      <c r="B6" s="306" t="s">
        <v>199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7"/>
    </row>
    <row r="7" spans="1:18" ht="14.25" customHeight="1" x14ac:dyDescent="0.2">
      <c r="A7" s="297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7"/>
    </row>
    <row r="8" spans="1:18" ht="15" customHeight="1" x14ac:dyDescent="0.2">
      <c r="A8" s="297"/>
      <c r="B8" s="311" t="s">
        <v>3</v>
      </c>
      <c r="C8" s="312"/>
      <c r="D8" s="312"/>
      <c r="E8" s="312"/>
      <c r="F8" s="312"/>
      <c r="G8" s="312"/>
      <c r="H8" s="312"/>
      <c r="I8" s="312"/>
      <c r="J8" s="313" t="s">
        <v>4</v>
      </c>
      <c r="K8" s="314"/>
      <c r="L8" s="314"/>
      <c r="M8" s="314"/>
      <c r="N8" s="314"/>
      <c r="O8" s="314"/>
      <c r="P8" s="315"/>
    </row>
    <row r="9" spans="1:18" ht="15.75" customHeight="1" thickBot="1" x14ac:dyDescent="0.25">
      <c r="A9" s="298"/>
      <c r="B9" s="316" t="s">
        <v>5</v>
      </c>
      <c r="C9" s="317"/>
      <c r="D9" s="317"/>
      <c r="E9" s="317"/>
      <c r="F9" s="317"/>
      <c r="G9" s="317"/>
      <c r="H9" s="317"/>
      <c r="I9" s="317"/>
      <c r="J9" s="318" t="s">
        <v>245</v>
      </c>
      <c r="K9" s="319"/>
      <c r="L9" s="319"/>
      <c r="M9" s="319"/>
      <c r="N9" s="319"/>
      <c r="O9" s="319"/>
      <c r="P9" s="320"/>
    </row>
    <row r="10" spans="1:18" x14ac:dyDescent="0.2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R10" s="87"/>
    </row>
    <row r="11" spans="1:18" ht="12" customHeight="1" x14ac:dyDescent="0.2">
      <c r="A11" s="270" t="s">
        <v>217</v>
      </c>
      <c r="B11" s="271"/>
      <c r="C11" s="271"/>
      <c r="D11" s="271"/>
      <c r="E11" s="271"/>
      <c r="F11" s="271"/>
      <c r="G11" s="271"/>
      <c r="H11" s="271"/>
      <c r="I11" s="272"/>
      <c r="J11" s="272"/>
      <c r="K11" s="272"/>
      <c r="L11" s="272"/>
      <c r="M11" s="272"/>
      <c r="N11" s="272"/>
      <c r="O11" s="272"/>
      <c r="P11" s="272"/>
    </row>
    <row r="12" spans="1:18" ht="12" customHeight="1" x14ac:dyDescent="0.2">
      <c r="A12" s="292" t="s">
        <v>6</v>
      </c>
      <c r="B12" s="282" t="s">
        <v>7</v>
      </c>
      <c r="C12" s="273" t="s">
        <v>8</v>
      </c>
      <c r="D12" s="274"/>
      <c r="E12" s="274"/>
      <c r="F12" s="275"/>
      <c r="G12" s="276" t="s">
        <v>9</v>
      </c>
      <c r="H12" s="279" t="s">
        <v>10</v>
      </c>
      <c r="I12" s="280"/>
      <c r="J12" s="280"/>
      <c r="K12" s="280"/>
      <c r="L12" s="280"/>
      <c r="M12" s="280"/>
      <c r="N12" s="280"/>
      <c r="O12" s="280"/>
      <c r="P12" s="281"/>
    </row>
    <row r="13" spans="1:18" ht="30" customHeight="1" x14ac:dyDescent="0.2">
      <c r="A13" s="293"/>
      <c r="B13" s="295"/>
      <c r="C13" s="282" t="s">
        <v>241</v>
      </c>
      <c r="D13" s="282" t="s">
        <v>242</v>
      </c>
      <c r="E13" s="282" t="s">
        <v>243</v>
      </c>
      <c r="F13" s="286" t="s">
        <v>244</v>
      </c>
      <c r="G13" s="277"/>
      <c r="H13" s="288" t="s">
        <v>241</v>
      </c>
      <c r="I13" s="289"/>
      <c r="J13" s="288" t="s">
        <v>242</v>
      </c>
      <c r="K13" s="289"/>
      <c r="L13" s="288" t="s">
        <v>243</v>
      </c>
      <c r="M13" s="289"/>
      <c r="N13" s="290" t="s">
        <v>11</v>
      </c>
      <c r="O13" s="290" t="s">
        <v>12</v>
      </c>
      <c r="P13" s="284" t="s">
        <v>244</v>
      </c>
    </row>
    <row r="14" spans="1:18" ht="21.75" customHeight="1" x14ac:dyDescent="0.2">
      <c r="A14" s="294"/>
      <c r="B14" s="283"/>
      <c r="C14" s="283"/>
      <c r="D14" s="283"/>
      <c r="E14" s="283"/>
      <c r="F14" s="287"/>
      <c r="G14" s="278"/>
      <c r="H14" s="88" t="s">
        <v>13</v>
      </c>
      <c r="I14" s="88" t="s">
        <v>14</v>
      </c>
      <c r="J14" s="88" t="s">
        <v>13</v>
      </c>
      <c r="K14" s="88" t="s">
        <v>14</v>
      </c>
      <c r="L14" s="88" t="s">
        <v>13</v>
      </c>
      <c r="M14" s="88" t="s">
        <v>14</v>
      </c>
      <c r="N14" s="291"/>
      <c r="O14" s="291"/>
      <c r="P14" s="285"/>
    </row>
    <row r="15" spans="1:18" ht="30" customHeight="1" x14ac:dyDescent="0.2">
      <c r="A15" s="7" t="s">
        <v>15</v>
      </c>
      <c r="B15" s="8" t="s">
        <v>16</v>
      </c>
      <c r="C15" s="242">
        <v>145</v>
      </c>
      <c r="D15" s="242">
        <v>184</v>
      </c>
      <c r="E15" s="36">
        <v>203</v>
      </c>
      <c r="F15" s="232">
        <f t="shared" ref="F15:F21" si="0">SUM(C15:E15)</f>
        <v>532</v>
      </c>
      <c r="G15" s="8" t="s">
        <v>17</v>
      </c>
      <c r="H15" s="36">
        <v>51</v>
      </c>
      <c r="I15" s="36">
        <v>5</v>
      </c>
      <c r="J15" s="108">
        <v>35</v>
      </c>
      <c r="K15" s="108">
        <v>0</v>
      </c>
      <c r="L15" s="108">
        <v>12</v>
      </c>
      <c r="M15" s="108">
        <v>0</v>
      </c>
      <c r="N15" s="134">
        <f>SUM(H15,J15,L15)</f>
        <v>98</v>
      </c>
      <c r="O15" s="134">
        <f>SUM(I15,K15,M15)</f>
        <v>5</v>
      </c>
      <c r="P15" s="136">
        <f t="shared" ref="P15:P21" si="1">SUM(H15:M15)</f>
        <v>103</v>
      </c>
    </row>
    <row r="16" spans="1:18" ht="30" customHeight="1" x14ac:dyDescent="0.2">
      <c r="A16" s="7" t="s">
        <v>18</v>
      </c>
      <c r="B16" s="8" t="s">
        <v>19</v>
      </c>
      <c r="C16" s="36">
        <v>599</v>
      </c>
      <c r="D16" s="242">
        <v>747</v>
      </c>
      <c r="E16" s="36">
        <v>406</v>
      </c>
      <c r="F16" s="232">
        <f t="shared" si="0"/>
        <v>1752</v>
      </c>
      <c r="G16" s="8" t="s">
        <v>17</v>
      </c>
      <c r="H16" s="36">
        <v>203</v>
      </c>
      <c r="I16" s="36">
        <v>16</v>
      </c>
      <c r="J16" s="36">
        <v>217</v>
      </c>
      <c r="K16" s="36">
        <v>4</v>
      </c>
      <c r="L16" s="36">
        <v>172</v>
      </c>
      <c r="M16" s="36">
        <v>1</v>
      </c>
      <c r="N16" s="135">
        <f t="shared" ref="N16:O21" si="2">SUM(H16,J16,L16)</f>
        <v>592</v>
      </c>
      <c r="O16" s="135">
        <f t="shared" si="2"/>
        <v>21</v>
      </c>
      <c r="P16" s="136">
        <f t="shared" si="1"/>
        <v>613</v>
      </c>
    </row>
    <row r="17" spans="1:53" ht="30" customHeight="1" x14ac:dyDescent="0.2">
      <c r="A17" s="7" t="s">
        <v>20</v>
      </c>
      <c r="B17" s="8" t="s">
        <v>21</v>
      </c>
      <c r="C17" s="36">
        <v>44.5</v>
      </c>
      <c r="D17" s="242">
        <v>183</v>
      </c>
      <c r="E17" s="36">
        <v>16</v>
      </c>
      <c r="F17" s="232">
        <f t="shared" si="0"/>
        <v>243.5</v>
      </c>
      <c r="G17" s="8" t="s">
        <v>17</v>
      </c>
      <c r="H17" s="36">
        <v>131</v>
      </c>
      <c r="I17" s="36">
        <v>65</v>
      </c>
      <c r="J17" s="36">
        <v>97</v>
      </c>
      <c r="K17" s="36">
        <v>55</v>
      </c>
      <c r="L17" s="36">
        <v>34</v>
      </c>
      <c r="M17" s="36">
        <v>20</v>
      </c>
      <c r="N17" s="135">
        <f t="shared" si="2"/>
        <v>262</v>
      </c>
      <c r="O17" s="135">
        <f t="shared" si="2"/>
        <v>140</v>
      </c>
      <c r="P17" s="136">
        <f t="shared" si="1"/>
        <v>402</v>
      </c>
    </row>
    <row r="18" spans="1:53" s="89" customFormat="1" ht="30" customHeight="1" x14ac:dyDescent="0.2">
      <c r="A18" s="243" t="s">
        <v>22</v>
      </c>
      <c r="B18" s="43" t="s">
        <v>16</v>
      </c>
      <c r="C18" s="36">
        <v>27722</v>
      </c>
      <c r="D18" s="242">
        <v>11055</v>
      </c>
      <c r="E18" s="36">
        <v>615</v>
      </c>
      <c r="F18" s="233">
        <f t="shared" si="0"/>
        <v>39392</v>
      </c>
      <c r="G18" s="43" t="s">
        <v>17</v>
      </c>
      <c r="H18" s="36">
        <v>330</v>
      </c>
      <c r="I18" s="36">
        <v>43</v>
      </c>
      <c r="J18" s="36">
        <v>24</v>
      </c>
      <c r="K18" s="36">
        <v>2</v>
      </c>
      <c r="L18" s="36">
        <v>42</v>
      </c>
      <c r="M18" s="36">
        <v>0</v>
      </c>
      <c r="N18" s="135">
        <f t="shared" si="2"/>
        <v>396</v>
      </c>
      <c r="O18" s="135">
        <f t="shared" si="2"/>
        <v>45</v>
      </c>
      <c r="P18" s="135">
        <f t="shared" si="1"/>
        <v>441</v>
      </c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</row>
    <row r="19" spans="1:53" ht="30" customHeight="1" x14ac:dyDescent="0.2">
      <c r="A19" s="7" t="s">
        <v>23</v>
      </c>
      <c r="B19" s="8" t="s">
        <v>24</v>
      </c>
      <c r="C19" s="36">
        <v>354534</v>
      </c>
      <c r="D19" s="242">
        <v>702180</v>
      </c>
      <c r="E19" s="36">
        <v>188500</v>
      </c>
      <c r="F19" s="232">
        <f t="shared" si="0"/>
        <v>1245214</v>
      </c>
      <c r="G19" s="8" t="s">
        <v>17</v>
      </c>
      <c r="H19" s="36">
        <v>80</v>
      </c>
      <c r="I19" s="36">
        <v>6</v>
      </c>
      <c r="J19" s="36">
        <v>94</v>
      </c>
      <c r="K19" s="36">
        <v>18</v>
      </c>
      <c r="L19" s="36">
        <v>34</v>
      </c>
      <c r="M19" s="36">
        <v>4</v>
      </c>
      <c r="N19" s="135">
        <f>SUM(H19,J19,L19)</f>
        <v>208</v>
      </c>
      <c r="O19" s="135">
        <f t="shared" si="2"/>
        <v>28</v>
      </c>
      <c r="P19" s="136">
        <f t="shared" si="1"/>
        <v>236</v>
      </c>
    </row>
    <row r="20" spans="1:53" ht="30" customHeight="1" x14ac:dyDescent="0.2">
      <c r="A20" s="7" t="s">
        <v>23</v>
      </c>
      <c r="B20" s="8" t="s">
        <v>25</v>
      </c>
      <c r="C20" s="36">
        <v>234100</v>
      </c>
      <c r="D20" s="242">
        <v>209650</v>
      </c>
      <c r="E20" s="36">
        <v>331250</v>
      </c>
      <c r="F20" s="232">
        <f t="shared" si="0"/>
        <v>775000</v>
      </c>
      <c r="G20" s="8" t="s">
        <v>17</v>
      </c>
      <c r="H20" s="36">
        <v>41</v>
      </c>
      <c r="I20" s="36">
        <v>0</v>
      </c>
      <c r="J20" s="36">
        <v>26</v>
      </c>
      <c r="K20" s="36">
        <v>0</v>
      </c>
      <c r="L20" s="36">
        <v>30</v>
      </c>
      <c r="M20" s="36">
        <v>5</v>
      </c>
      <c r="N20" s="135">
        <f>SUM(H20,J20,L20)</f>
        <v>97</v>
      </c>
      <c r="O20" s="135">
        <f t="shared" si="2"/>
        <v>5</v>
      </c>
      <c r="P20" s="136">
        <f t="shared" si="1"/>
        <v>102</v>
      </c>
    </row>
    <row r="21" spans="1:53" ht="30" customHeight="1" x14ac:dyDescent="0.2">
      <c r="A21" s="7" t="s">
        <v>26</v>
      </c>
      <c r="B21" s="8" t="s">
        <v>27</v>
      </c>
      <c r="C21" s="36"/>
      <c r="D21" s="242"/>
      <c r="E21" s="36">
        <v>8637</v>
      </c>
      <c r="F21" s="232">
        <f t="shared" si="0"/>
        <v>8637</v>
      </c>
      <c r="G21" s="8" t="s">
        <v>17</v>
      </c>
      <c r="H21" s="36">
        <v>0</v>
      </c>
      <c r="I21" s="36">
        <v>0</v>
      </c>
      <c r="J21" s="36">
        <v>0</v>
      </c>
      <c r="K21" s="36">
        <v>0</v>
      </c>
      <c r="L21" s="36">
        <v>46</v>
      </c>
      <c r="M21" s="36">
        <v>4</v>
      </c>
      <c r="N21" s="135">
        <f t="shared" si="2"/>
        <v>46</v>
      </c>
      <c r="O21" s="135">
        <f t="shared" si="2"/>
        <v>4</v>
      </c>
      <c r="P21" s="136">
        <f t="shared" si="1"/>
        <v>50</v>
      </c>
    </row>
    <row r="22" spans="1:53" ht="30" customHeight="1" x14ac:dyDescent="0.2">
      <c r="A22" s="244"/>
      <c r="B22" s="245"/>
      <c r="C22" s="35"/>
      <c r="D22" s="34"/>
      <c r="E22" s="35"/>
      <c r="F22" s="32"/>
      <c r="G22" s="245"/>
      <c r="H22" s="35"/>
      <c r="I22" s="109"/>
      <c r="J22" s="109"/>
      <c r="K22" s="109"/>
      <c r="L22" s="109"/>
      <c r="M22" s="109"/>
      <c r="N22" s="110"/>
      <c r="O22" s="110"/>
      <c r="P22" s="33"/>
    </row>
    <row r="23" spans="1:53" ht="30" customHeight="1" x14ac:dyDescent="0.2">
      <c r="A23" s="321" t="s">
        <v>28</v>
      </c>
      <c r="B23" s="322"/>
      <c r="C23" s="322"/>
      <c r="D23" s="322"/>
      <c r="E23" s="322"/>
      <c r="F23" s="322"/>
      <c r="G23" s="322"/>
      <c r="H23" s="322"/>
      <c r="I23" s="323"/>
      <c r="J23" s="323"/>
      <c r="K23" s="323"/>
      <c r="L23" s="323"/>
      <c r="M23" s="323"/>
      <c r="N23" s="323"/>
      <c r="O23" s="323"/>
      <c r="P23" s="323"/>
    </row>
    <row r="24" spans="1:53" ht="30" customHeight="1" x14ac:dyDescent="0.2">
      <c r="A24" s="324" t="s">
        <v>6</v>
      </c>
      <c r="B24" s="324" t="s">
        <v>7</v>
      </c>
      <c r="C24" s="327" t="s">
        <v>8</v>
      </c>
      <c r="D24" s="328"/>
      <c r="E24" s="328"/>
      <c r="F24" s="329"/>
      <c r="G24" s="330" t="s">
        <v>9</v>
      </c>
      <c r="H24" s="333" t="s">
        <v>10</v>
      </c>
      <c r="I24" s="333"/>
      <c r="J24" s="333"/>
      <c r="K24" s="333"/>
      <c r="L24" s="333"/>
      <c r="M24" s="333"/>
      <c r="N24" s="333"/>
      <c r="O24" s="333"/>
      <c r="P24" s="333"/>
    </row>
    <row r="25" spans="1:53" ht="30" customHeight="1" x14ac:dyDescent="0.2">
      <c r="A25" s="325"/>
      <c r="B25" s="325"/>
      <c r="C25" s="324" t="s">
        <v>241</v>
      </c>
      <c r="D25" s="324" t="s">
        <v>242</v>
      </c>
      <c r="E25" s="324" t="s">
        <v>243</v>
      </c>
      <c r="F25" s="324" t="s">
        <v>246</v>
      </c>
      <c r="G25" s="331"/>
      <c r="H25" s="336" t="s">
        <v>241</v>
      </c>
      <c r="I25" s="337"/>
      <c r="J25" s="336" t="s">
        <v>242</v>
      </c>
      <c r="K25" s="337"/>
      <c r="L25" s="336" t="s">
        <v>243</v>
      </c>
      <c r="M25" s="337"/>
      <c r="N25" s="334" t="s">
        <v>261</v>
      </c>
      <c r="O25" s="334" t="s">
        <v>262</v>
      </c>
      <c r="P25" s="284" t="s">
        <v>251</v>
      </c>
    </row>
    <row r="26" spans="1:53" ht="30" customHeight="1" x14ac:dyDescent="0.2">
      <c r="A26" s="326"/>
      <c r="B26" s="326"/>
      <c r="C26" s="326"/>
      <c r="D26" s="326"/>
      <c r="E26" s="326"/>
      <c r="F26" s="287"/>
      <c r="G26" s="332"/>
      <c r="H26" s="234" t="s">
        <v>264</v>
      </c>
      <c r="I26" s="234" t="s">
        <v>263</v>
      </c>
      <c r="J26" s="234" t="s">
        <v>264</v>
      </c>
      <c r="K26" s="234" t="s">
        <v>263</v>
      </c>
      <c r="L26" s="234" t="s">
        <v>264</v>
      </c>
      <c r="M26" s="234" t="s">
        <v>263</v>
      </c>
      <c r="N26" s="335"/>
      <c r="O26" s="335"/>
      <c r="P26" s="285"/>
    </row>
    <row r="27" spans="1:53" ht="30" customHeight="1" x14ac:dyDescent="0.2">
      <c r="A27" s="7" t="s">
        <v>195</v>
      </c>
      <c r="B27" s="8" t="s">
        <v>29</v>
      </c>
      <c r="C27" s="36">
        <v>6453</v>
      </c>
      <c r="D27" s="36">
        <v>31014</v>
      </c>
      <c r="E27" s="36">
        <v>17507</v>
      </c>
      <c r="F27" s="3">
        <f>+C27+D27+E27</f>
        <v>54974</v>
      </c>
      <c r="G27" s="246" t="s">
        <v>17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2">
        <f t="shared" ref="N27:O32" si="3">SUM(H27,J27,L27)</f>
        <v>0</v>
      </c>
      <c r="O27" s="112">
        <f t="shared" si="3"/>
        <v>0</v>
      </c>
      <c r="P27" s="38">
        <v>0</v>
      </c>
    </row>
    <row r="28" spans="1:53" ht="30" customHeight="1" x14ac:dyDescent="0.2">
      <c r="A28" s="7" t="s">
        <v>226</v>
      </c>
      <c r="B28" s="8" t="s">
        <v>29</v>
      </c>
      <c r="C28" s="36">
        <v>24000</v>
      </c>
      <c r="D28" s="36">
        <v>0</v>
      </c>
      <c r="E28" s="36"/>
      <c r="F28" s="3">
        <f>+C28+D28+E28</f>
        <v>24000</v>
      </c>
      <c r="G28" s="246" t="s">
        <v>17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  <c r="M28" s="132">
        <v>0</v>
      </c>
      <c r="N28" s="133">
        <v>0</v>
      </c>
      <c r="O28" s="133">
        <v>0</v>
      </c>
      <c r="P28" s="137">
        <v>0</v>
      </c>
    </row>
    <row r="29" spans="1:53" ht="30" customHeight="1" x14ac:dyDescent="0.2">
      <c r="A29" s="7" t="s">
        <v>30</v>
      </c>
      <c r="B29" s="8" t="s">
        <v>29</v>
      </c>
      <c r="C29" s="36">
        <v>35043</v>
      </c>
      <c r="D29" s="36">
        <v>39601</v>
      </c>
      <c r="E29" s="36">
        <v>52860</v>
      </c>
      <c r="F29" s="3">
        <f>+C29+D29+E29</f>
        <v>127504</v>
      </c>
      <c r="G29" s="246" t="s">
        <v>17</v>
      </c>
      <c r="H29" s="352">
        <v>247</v>
      </c>
      <c r="I29" s="352">
        <v>39</v>
      </c>
      <c r="J29" s="352">
        <v>278</v>
      </c>
      <c r="K29" s="352">
        <v>130</v>
      </c>
      <c r="L29" s="352">
        <v>139</v>
      </c>
      <c r="M29" s="352">
        <v>136</v>
      </c>
      <c r="N29" s="354">
        <f>+H29+J29+L29</f>
        <v>664</v>
      </c>
      <c r="O29" s="354">
        <f>+I29+K29+M29</f>
        <v>305</v>
      </c>
      <c r="P29" s="356">
        <f>+N29+O29</f>
        <v>969</v>
      </c>
    </row>
    <row r="30" spans="1:53" ht="30" customHeight="1" x14ac:dyDescent="0.2">
      <c r="A30" s="7" t="s">
        <v>193</v>
      </c>
      <c r="B30" s="8" t="s">
        <v>29</v>
      </c>
      <c r="C30" s="36">
        <v>3331</v>
      </c>
      <c r="D30" s="36">
        <v>3402</v>
      </c>
      <c r="E30" s="36">
        <v>4621</v>
      </c>
      <c r="F30" s="3">
        <f>SUM(C30:E30)</f>
        <v>11354</v>
      </c>
      <c r="G30" s="246" t="s">
        <v>17</v>
      </c>
      <c r="H30" s="353"/>
      <c r="I30" s="353"/>
      <c r="J30" s="353"/>
      <c r="K30" s="353"/>
      <c r="L30" s="353"/>
      <c r="M30" s="353"/>
      <c r="N30" s="355"/>
      <c r="O30" s="355"/>
      <c r="P30" s="357"/>
    </row>
    <row r="31" spans="1:53" ht="30" customHeight="1" x14ac:dyDescent="0.2">
      <c r="A31" s="247" t="s">
        <v>194</v>
      </c>
      <c r="B31" s="8" t="s">
        <v>31</v>
      </c>
      <c r="C31" s="36">
        <v>1</v>
      </c>
      <c r="D31" s="36">
        <v>0</v>
      </c>
      <c r="E31" s="36">
        <v>2</v>
      </c>
      <c r="F31" s="3">
        <f>SUM(C31:E31)</f>
        <v>3</v>
      </c>
      <c r="G31" s="246" t="s">
        <v>17</v>
      </c>
      <c r="H31" s="111">
        <v>6</v>
      </c>
      <c r="I31" s="111">
        <v>6</v>
      </c>
      <c r="J31" s="37">
        <v>0</v>
      </c>
      <c r="K31" s="111">
        <v>0</v>
      </c>
      <c r="L31" s="111">
        <v>27</v>
      </c>
      <c r="M31" s="111">
        <v>34</v>
      </c>
      <c r="N31" s="112">
        <f t="shared" si="3"/>
        <v>33</v>
      </c>
      <c r="O31" s="112">
        <f t="shared" si="3"/>
        <v>40</v>
      </c>
      <c r="P31" s="38">
        <f t="shared" ref="P31:P32" si="4">SUM(H31:M31)</f>
        <v>73</v>
      </c>
    </row>
    <row r="32" spans="1:53" ht="17.25" customHeight="1" x14ac:dyDescent="0.2">
      <c r="A32" s="7" t="s">
        <v>260</v>
      </c>
      <c r="B32" s="8" t="s">
        <v>29</v>
      </c>
      <c r="C32" s="36">
        <v>32</v>
      </c>
      <c r="D32" s="36">
        <v>19</v>
      </c>
      <c r="E32" s="36">
        <v>32</v>
      </c>
      <c r="F32" s="3">
        <f>SUM(C32:E32)</f>
        <v>83</v>
      </c>
      <c r="G32" s="246" t="s">
        <v>33</v>
      </c>
      <c r="H32" s="111">
        <v>25</v>
      </c>
      <c r="I32" s="45">
        <v>7</v>
      </c>
      <c r="J32" s="111">
        <v>18</v>
      </c>
      <c r="K32" s="111">
        <v>11</v>
      </c>
      <c r="L32" s="111">
        <v>19</v>
      </c>
      <c r="M32" s="111">
        <v>13</v>
      </c>
      <c r="N32" s="112">
        <f t="shared" si="3"/>
        <v>62</v>
      </c>
      <c r="O32" s="112">
        <f t="shared" si="3"/>
        <v>31</v>
      </c>
      <c r="P32" s="38">
        <f t="shared" si="4"/>
        <v>93</v>
      </c>
    </row>
    <row r="33" spans="1:16" ht="30" customHeight="1" x14ac:dyDescent="0.2">
      <c r="A33" s="338" t="s">
        <v>35</v>
      </c>
      <c r="B33" s="271"/>
      <c r="C33" s="271"/>
      <c r="D33" s="271"/>
      <c r="E33" s="271"/>
      <c r="F33" s="271"/>
      <c r="G33" s="271"/>
      <c r="H33" s="271"/>
      <c r="I33" s="272"/>
      <c r="J33" s="272"/>
      <c r="K33" s="272"/>
      <c r="L33" s="272"/>
      <c r="M33" s="272"/>
      <c r="N33" s="272"/>
      <c r="O33" s="272"/>
      <c r="P33" s="272"/>
    </row>
    <row r="34" spans="1:16" ht="30" customHeight="1" x14ac:dyDescent="0.2">
      <c r="A34" s="339" t="s">
        <v>6</v>
      </c>
      <c r="B34" s="339" t="s">
        <v>7</v>
      </c>
      <c r="C34" s="273" t="s">
        <v>8</v>
      </c>
      <c r="D34" s="274"/>
      <c r="E34" s="274"/>
      <c r="F34" s="275"/>
      <c r="G34" s="342" t="s">
        <v>9</v>
      </c>
      <c r="H34" s="345" t="s">
        <v>10</v>
      </c>
      <c r="I34" s="345"/>
      <c r="J34" s="345"/>
      <c r="K34" s="345"/>
      <c r="L34" s="345"/>
      <c r="M34" s="345"/>
      <c r="N34" s="345"/>
      <c r="O34" s="345"/>
      <c r="P34" s="345"/>
    </row>
    <row r="35" spans="1:16" ht="30" customHeight="1" x14ac:dyDescent="0.2">
      <c r="A35" s="340"/>
      <c r="B35" s="340"/>
      <c r="C35" s="282" t="s">
        <v>241</v>
      </c>
      <c r="D35" s="282" t="s">
        <v>242</v>
      </c>
      <c r="E35" s="282" t="s">
        <v>243</v>
      </c>
      <c r="F35" s="286" t="s">
        <v>244</v>
      </c>
      <c r="G35" s="343"/>
      <c r="H35" s="288" t="s">
        <v>241</v>
      </c>
      <c r="I35" s="289"/>
      <c r="J35" s="288" t="s">
        <v>242</v>
      </c>
      <c r="K35" s="289"/>
      <c r="L35" s="288" t="s">
        <v>243</v>
      </c>
      <c r="M35" s="289"/>
      <c r="N35" s="290" t="s">
        <v>261</v>
      </c>
      <c r="O35" s="290" t="s">
        <v>262</v>
      </c>
      <c r="P35" s="290" t="s">
        <v>246</v>
      </c>
    </row>
    <row r="36" spans="1:16" ht="30" customHeight="1" x14ac:dyDescent="0.2">
      <c r="A36" s="341"/>
      <c r="B36" s="341"/>
      <c r="C36" s="283"/>
      <c r="D36" s="283"/>
      <c r="E36" s="283"/>
      <c r="F36" s="287"/>
      <c r="G36" s="344"/>
      <c r="H36" s="88" t="s">
        <v>264</v>
      </c>
      <c r="I36" s="88" t="s">
        <v>263</v>
      </c>
      <c r="J36" s="88" t="s">
        <v>264</v>
      </c>
      <c r="K36" s="88" t="s">
        <v>263</v>
      </c>
      <c r="L36" s="88" t="s">
        <v>264</v>
      </c>
      <c r="M36" s="88" t="s">
        <v>263</v>
      </c>
      <c r="N36" s="291"/>
      <c r="O36" s="291"/>
      <c r="P36" s="285"/>
    </row>
    <row r="37" spans="1:16" ht="30" customHeight="1" x14ac:dyDescent="0.2">
      <c r="A37" s="7" t="s">
        <v>36</v>
      </c>
      <c r="B37" s="8" t="s">
        <v>29</v>
      </c>
      <c r="C37" s="36">
        <v>28940</v>
      </c>
      <c r="D37" s="36">
        <v>63260</v>
      </c>
      <c r="E37" s="36">
        <v>51685</v>
      </c>
      <c r="F37" s="3">
        <f>SUM(C37:E37)</f>
        <v>143885</v>
      </c>
      <c r="G37" s="8" t="s">
        <v>17</v>
      </c>
      <c r="H37" s="36">
        <v>57</v>
      </c>
      <c r="I37" s="36">
        <v>2</v>
      </c>
      <c r="J37" s="40">
        <v>93</v>
      </c>
      <c r="K37" s="40">
        <v>6</v>
      </c>
      <c r="L37" s="40">
        <v>48</v>
      </c>
      <c r="M37" s="40">
        <v>7</v>
      </c>
      <c r="N37" s="41">
        <f t="shared" ref="N37:O41" si="5">SUM(H37,J37,L37)</f>
        <v>198</v>
      </c>
      <c r="O37" s="41">
        <f t="shared" si="5"/>
        <v>15</v>
      </c>
      <c r="P37" s="4">
        <f>SUM(H37:M37)</f>
        <v>213</v>
      </c>
    </row>
    <row r="38" spans="1:16" ht="23.25" customHeight="1" x14ac:dyDescent="0.2">
      <c r="A38" s="7" t="s">
        <v>196</v>
      </c>
      <c r="B38" s="8" t="s">
        <v>29</v>
      </c>
      <c r="C38" s="36">
        <v>28940</v>
      </c>
      <c r="D38" s="36">
        <v>63260</v>
      </c>
      <c r="E38" s="36">
        <v>51685</v>
      </c>
      <c r="F38" s="3">
        <f>SUM(C38:E38)</f>
        <v>143885</v>
      </c>
      <c r="G38" s="8" t="s">
        <v>17</v>
      </c>
      <c r="H38" s="346">
        <v>57</v>
      </c>
      <c r="I38" s="346">
        <v>2</v>
      </c>
      <c r="J38" s="346">
        <v>65</v>
      </c>
      <c r="K38" s="346">
        <v>3</v>
      </c>
      <c r="L38" s="346">
        <v>45</v>
      </c>
      <c r="M38" s="346">
        <v>7</v>
      </c>
      <c r="N38" s="348">
        <f t="shared" si="5"/>
        <v>167</v>
      </c>
      <c r="O38" s="348">
        <f t="shared" si="5"/>
        <v>12</v>
      </c>
      <c r="P38" s="350">
        <f>SUM(H38:M38)</f>
        <v>179</v>
      </c>
    </row>
    <row r="39" spans="1:16" ht="30" customHeight="1" x14ac:dyDescent="0.2">
      <c r="A39" s="7" t="s">
        <v>193</v>
      </c>
      <c r="B39" s="8" t="s">
        <v>29</v>
      </c>
      <c r="C39" s="36">
        <v>413</v>
      </c>
      <c r="D39" s="36">
        <v>904</v>
      </c>
      <c r="E39" s="36">
        <v>738</v>
      </c>
      <c r="F39" s="3">
        <f>SUM(C39:E39)</f>
        <v>2055</v>
      </c>
      <c r="G39" s="8" t="s">
        <v>17</v>
      </c>
      <c r="H39" s="347"/>
      <c r="I39" s="347"/>
      <c r="J39" s="347"/>
      <c r="K39" s="347"/>
      <c r="L39" s="347"/>
      <c r="M39" s="347"/>
      <c r="N39" s="349"/>
      <c r="O39" s="349"/>
      <c r="P39" s="351"/>
    </row>
    <row r="40" spans="1:16" ht="30" customHeight="1" x14ac:dyDescent="0.2">
      <c r="A40" s="7" t="s">
        <v>194</v>
      </c>
      <c r="B40" s="8" t="s">
        <v>29</v>
      </c>
      <c r="C40" s="36">
        <v>242</v>
      </c>
      <c r="D40" s="36">
        <v>242</v>
      </c>
      <c r="E40" s="36">
        <v>212</v>
      </c>
      <c r="F40" s="3">
        <f>SUM(C40:E40)</f>
        <v>696</v>
      </c>
      <c r="G40" s="8" t="s">
        <v>17</v>
      </c>
      <c r="H40" s="36">
        <v>1185</v>
      </c>
      <c r="I40" s="36">
        <v>146</v>
      </c>
      <c r="J40" s="40">
        <v>1360</v>
      </c>
      <c r="K40" s="40">
        <v>167</v>
      </c>
      <c r="L40" s="40">
        <v>1286</v>
      </c>
      <c r="M40" s="40">
        <v>158</v>
      </c>
      <c r="N40" s="41">
        <f t="shared" si="5"/>
        <v>3831</v>
      </c>
      <c r="O40" s="41">
        <f t="shared" si="5"/>
        <v>471</v>
      </c>
      <c r="P40" s="4">
        <f>SUM(H40:M40)</f>
        <v>4302</v>
      </c>
    </row>
    <row r="41" spans="1:16" s="87" customFormat="1" ht="21" customHeight="1" x14ac:dyDescent="0.2">
      <c r="A41" s="243" t="s">
        <v>34</v>
      </c>
      <c r="B41" s="8" t="s">
        <v>29</v>
      </c>
      <c r="C41" s="36">
        <v>1677</v>
      </c>
      <c r="D41" s="36">
        <v>1703</v>
      </c>
      <c r="E41" s="36">
        <v>2021</v>
      </c>
      <c r="F41" s="6">
        <f>SUM(C41:E41)</f>
        <v>5401</v>
      </c>
      <c r="G41" s="43" t="s">
        <v>17</v>
      </c>
      <c r="H41" s="36">
        <v>1532</v>
      </c>
      <c r="I41" s="36">
        <v>189</v>
      </c>
      <c r="J41" s="248">
        <v>2111</v>
      </c>
      <c r="K41" s="40">
        <v>261</v>
      </c>
      <c r="L41" s="40">
        <v>1902</v>
      </c>
      <c r="M41" s="40">
        <v>235</v>
      </c>
      <c r="N41" s="41">
        <f t="shared" si="5"/>
        <v>5545</v>
      </c>
      <c r="O41" s="41">
        <f t="shared" si="5"/>
        <v>685</v>
      </c>
      <c r="P41" s="4">
        <f>SUM(H41:M41)</f>
        <v>6230</v>
      </c>
    </row>
    <row r="42" spans="1:16" ht="30" customHeight="1" x14ac:dyDescent="0.2">
      <c r="A42" s="338" t="s">
        <v>37</v>
      </c>
      <c r="B42" s="271"/>
      <c r="C42" s="271"/>
      <c r="D42" s="271"/>
      <c r="E42" s="271"/>
      <c r="F42" s="271"/>
      <c r="G42" s="271"/>
      <c r="H42" s="271"/>
      <c r="I42" s="272"/>
      <c r="J42" s="272"/>
      <c r="K42" s="272"/>
      <c r="L42" s="272"/>
      <c r="M42" s="272"/>
      <c r="N42" s="272"/>
      <c r="O42" s="272"/>
      <c r="P42" s="272"/>
    </row>
    <row r="43" spans="1:16" ht="30" customHeight="1" x14ac:dyDescent="0.2">
      <c r="A43" s="339" t="s">
        <v>6</v>
      </c>
      <c r="B43" s="339" t="s">
        <v>7</v>
      </c>
      <c r="C43" s="273" t="s">
        <v>8</v>
      </c>
      <c r="D43" s="274"/>
      <c r="E43" s="274"/>
      <c r="F43" s="275"/>
      <c r="G43" s="342" t="s">
        <v>9</v>
      </c>
      <c r="H43" s="345" t="s">
        <v>10</v>
      </c>
      <c r="I43" s="345"/>
      <c r="J43" s="345"/>
      <c r="K43" s="345"/>
      <c r="L43" s="345"/>
      <c r="M43" s="345"/>
      <c r="N43" s="345"/>
      <c r="O43" s="345"/>
      <c r="P43" s="345"/>
    </row>
    <row r="44" spans="1:16" ht="30" customHeight="1" x14ac:dyDescent="0.2">
      <c r="A44" s="340"/>
      <c r="B44" s="340"/>
      <c r="C44" s="282" t="s">
        <v>241</v>
      </c>
      <c r="D44" s="282" t="s">
        <v>242</v>
      </c>
      <c r="E44" s="282" t="s">
        <v>243</v>
      </c>
      <c r="F44" s="286" t="s">
        <v>244</v>
      </c>
      <c r="G44" s="343"/>
      <c r="H44" s="288" t="s">
        <v>241</v>
      </c>
      <c r="I44" s="289"/>
      <c r="J44" s="288" t="s">
        <v>242</v>
      </c>
      <c r="K44" s="289"/>
      <c r="L44" s="288" t="s">
        <v>243</v>
      </c>
      <c r="M44" s="289"/>
      <c r="N44" s="290" t="s">
        <v>261</v>
      </c>
      <c r="O44" s="290" t="s">
        <v>262</v>
      </c>
      <c r="P44" s="284" t="s">
        <v>244</v>
      </c>
    </row>
    <row r="45" spans="1:16" ht="18.75" customHeight="1" x14ac:dyDescent="0.2">
      <c r="A45" s="341"/>
      <c r="B45" s="341"/>
      <c r="C45" s="283"/>
      <c r="D45" s="283"/>
      <c r="E45" s="283"/>
      <c r="F45" s="287"/>
      <c r="G45" s="344"/>
      <c r="H45" s="88" t="s">
        <v>264</v>
      </c>
      <c r="I45" s="88" t="s">
        <v>263</v>
      </c>
      <c r="J45" s="88" t="s">
        <v>264</v>
      </c>
      <c r="K45" s="88" t="s">
        <v>263</v>
      </c>
      <c r="L45" s="88" t="s">
        <v>264</v>
      </c>
      <c r="M45" s="88" t="s">
        <v>263</v>
      </c>
      <c r="N45" s="291"/>
      <c r="O45" s="291"/>
      <c r="P45" s="285"/>
    </row>
    <row r="46" spans="1:16" ht="30" customHeight="1" x14ac:dyDescent="0.2">
      <c r="A46" s="7" t="s">
        <v>38</v>
      </c>
      <c r="B46" s="8" t="s">
        <v>39</v>
      </c>
      <c r="C46" s="36">
        <v>127271</v>
      </c>
      <c r="D46" s="36">
        <v>136450</v>
      </c>
      <c r="E46" s="36">
        <v>93982</v>
      </c>
      <c r="F46" s="3">
        <f>SUM(C46:E46)</f>
        <v>357703</v>
      </c>
      <c r="G46" s="8" t="s">
        <v>17</v>
      </c>
      <c r="H46" s="39">
        <v>1515</v>
      </c>
      <c r="I46" s="40">
        <v>134</v>
      </c>
      <c r="J46" s="40">
        <v>1435</v>
      </c>
      <c r="K46" s="40">
        <v>155</v>
      </c>
      <c r="L46" s="40">
        <v>1163</v>
      </c>
      <c r="M46" s="40">
        <v>105</v>
      </c>
      <c r="N46" s="41">
        <f>SUM(H46,J46,L46)</f>
        <v>4113</v>
      </c>
      <c r="O46" s="41">
        <f>SUM(I46,K46,M46)</f>
        <v>394</v>
      </c>
      <c r="P46" s="41">
        <f>SUM(H46:M46)</f>
        <v>4507</v>
      </c>
    </row>
    <row r="47" spans="1:16" ht="30" customHeight="1" x14ac:dyDescent="0.2"/>
    <row r="48" spans="1:16" ht="30" customHeight="1" thickBot="1" x14ac:dyDescent="0.25">
      <c r="A48" s="249" t="s">
        <v>208</v>
      </c>
      <c r="B48" s="250"/>
      <c r="C48" s="251"/>
      <c r="D48" s="251"/>
      <c r="E48" s="252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</row>
    <row r="49" spans="1:16" ht="30" customHeight="1" thickBot="1" x14ac:dyDescent="0.25">
      <c r="A49" s="253" t="s">
        <v>200</v>
      </c>
      <c r="B49" s="253" t="s">
        <v>201</v>
      </c>
      <c r="C49" s="253" t="s">
        <v>265</v>
      </c>
      <c r="D49" s="253" t="s">
        <v>266</v>
      </c>
      <c r="E49" s="256" t="s">
        <v>202</v>
      </c>
      <c r="F49" s="257"/>
      <c r="G49" s="258"/>
      <c r="H49" s="253" t="s">
        <v>203</v>
      </c>
      <c r="I49" s="253" t="s">
        <v>247</v>
      </c>
      <c r="J49" s="263" t="s">
        <v>207</v>
      </c>
      <c r="K49" s="264"/>
      <c r="L49" s="264"/>
      <c r="M49" s="264"/>
      <c r="N49" s="264"/>
      <c r="O49" s="264"/>
      <c r="P49" s="265"/>
    </row>
    <row r="50" spans="1:16" ht="30" customHeight="1" thickBot="1" x14ac:dyDescent="0.25">
      <c r="A50" s="254"/>
      <c r="B50" s="254"/>
      <c r="C50" s="254"/>
      <c r="D50" s="254"/>
      <c r="E50" s="259"/>
      <c r="F50" s="260"/>
      <c r="G50" s="261"/>
      <c r="H50" s="254"/>
      <c r="I50" s="262"/>
      <c r="J50" s="266" t="s">
        <v>241</v>
      </c>
      <c r="K50" s="267"/>
      <c r="L50" s="266" t="s">
        <v>242</v>
      </c>
      <c r="M50" s="267"/>
      <c r="N50" s="268" t="s">
        <v>243</v>
      </c>
      <c r="O50" s="267"/>
      <c r="P50" s="92" t="s">
        <v>248</v>
      </c>
    </row>
    <row r="51" spans="1:16" ht="30" customHeight="1" thickBot="1" x14ac:dyDescent="0.25">
      <c r="A51" s="255"/>
      <c r="B51" s="255"/>
      <c r="C51" s="255"/>
      <c r="D51" s="255"/>
      <c r="E51" s="93" t="s">
        <v>241</v>
      </c>
      <c r="F51" s="93" t="s">
        <v>242</v>
      </c>
      <c r="G51" s="93" t="s">
        <v>243</v>
      </c>
      <c r="H51" s="255"/>
      <c r="I51" s="255"/>
      <c r="J51" s="92" t="s">
        <v>204</v>
      </c>
      <c r="K51" s="92" t="s">
        <v>205</v>
      </c>
      <c r="L51" s="92" t="s">
        <v>204</v>
      </c>
      <c r="M51" s="92" t="s">
        <v>205</v>
      </c>
      <c r="N51" s="92" t="s">
        <v>204</v>
      </c>
      <c r="O51" s="92" t="s">
        <v>205</v>
      </c>
      <c r="P51" s="92" t="s">
        <v>206</v>
      </c>
    </row>
    <row r="52" spans="1:16" ht="30" customHeight="1" thickBot="1" x14ac:dyDescent="0.25">
      <c r="A52" s="94" t="s">
        <v>215</v>
      </c>
      <c r="B52" s="61" t="s">
        <v>213</v>
      </c>
      <c r="C52" s="79">
        <v>250000</v>
      </c>
      <c r="D52" s="79">
        <f>SUM(E52:G52)</f>
        <v>126286</v>
      </c>
      <c r="E52" s="63">
        <v>48840</v>
      </c>
      <c r="F52" s="63">
        <v>31760</v>
      </c>
      <c r="G52" s="63">
        <v>45686</v>
      </c>
      <c r="H52" s="80">
        <f>(D52/C52)*100</f>
        <v>50.514400000000002</v>
      </c>
      <c r="I52" s="63">
        <f>+C52*(61038)/3174000</f>
        <v>4807.6559546313802</v>
      </c>
      <c r="J52" s="79">
        <v>21</v>
      </c>
      <c r="K52" s="79">
        <v>0</v>
      </c>
      <c r="L52" s="79">
        <v>19</v>
      </c>
      <c r="M52" s="79">
        <v>0</v>
      </c>
      <c r="N52" s="79">
        <v>25</v>
      </c>
      <c r="O52" s="79">
        <v>0</v>
      </c>
      <c r="P52" s="65">
        <f>SUM(J52:O52)</f>
        <v>65</v>
      </c>
    </row>
    <row r="53" spans="1:16" x14ac:dyDescent="0.2">
      <c r="G53" s="96"/>
      <c r="H53" s="96"/>
    </row>
  </sheetData>
  <mergeCells count="103">
    <mergeCell ref="K38:K39"/>
    <mergeCell ref="L38:L39"/>
    <mergeCell ref="M29:M30"/>
    <mergeCell ref="N29:N30"/>
    <mergeCell ref="O29:O30"/>
    <mergeCell ref="P29:P30"/>
    <mergeCell ref="H29:H30"/>
    <mergeCell ref="I29:I30"/>
    <mergeCell ref="J29:J30"/>
    <mergeCell ref="K29:K30"/>
    <mergeCell ref="L29:L30"/>
    <mergeCell ref="A33:P33"/>
    <mergeCell ref="A34:A36"/>
    <mergeCell ref="B34:B36"/>
    <mergeCell ref="C34:F34"/>
    <mergeCell ref="G34:G36"/>
    <mergeCell ref="H34:P34"/>
    <mergeCell ref="C35:C36"/>
    <mergeCell ref="D35:D36"/>
    <mergeCell ref="E35:E36"/>
    <mergeCell ref="P35:P36"/>
    <mergeCell ref="F35:F36"/>
    <mergeCell ref="H35:I35"/>
    <mergeCell ref="J35:K35"/>
    <mergeCell ref="O44:O45"/>
    <mergeCell ref="O35:O36"/>
    <mergeCell ref="A42:P42"/>
    <mergeCell ref="A43:A45"/>
    <mergeCell ref="B43:B45"/>
    <mergeCell ref="C43:F43"/>
    <mergeCell ref="G43:G45"/>
    <mergeCell ref="H43:P43"/>
    <mergeCell ref="C44:C45"/>
    <mergeCell ref="D44:D45"/>
    <mergeCell ref="E44:E45"/>
    <mergeCell ref="P44:P45"/>
    <mergeCell ref="F44:F45"/>
    <mergeCell ref="H44:I44"/>
    <mergeCell ref="J44:K44"/>
    <mergeCell ref="L44:M44"/>
    <mergeCell ref="N44:N45"/>
    <mergeCell ref="M38:M39"/>
    <mergeCell ref="N38:N39"/>
    <mergeCell ref="O38:O39"/>
    <mergeCell ref="P38:P39"/>
    <mergeCell ref="H38:H39"/>
    <mergeCell ref="I38:I39"/>
    <mergeCell ref="J38:J39"/>
    <mergeCell ref="L35:M35"/>
    <mergeCell ref="N35:N36"/>
    <mergeCell ref="A23:P23"/>
    <mergeCell ref="A24:A26"/>
    <mergeCell ref="B24:B26"/>
    <mergeCell ref="C24:F24"/>
    <mergeCell ref="G24:G26"/>
    <mergeCell ref="H24:P24"/>
    <mergeCell ref="C25:C26"/>
    <mergeCell ref="D25:D26"/>
    <mergeCell ref="E25:E26"/>
    <mergeCell ref="O25:O26"/>
    <mergeCell ref="P25:P26"/>
    <mergeCell ref="F25:F26"/>
    <mergeCell ref="H25:I25"/>
    <mergeCell ref="J25:K25"/>
    <mergeCell ref="L25:M25"/>
    <mergeCell ref="N25:N26"/>
    <mergeCell ref="A2:A9"/>
    <mergeCell ref="B2:P3"/>
    <mergeCell ref="B4:P4"/>
    <mergeCell ref="B5:P5"/>
    <mergeCell ref="B6:P7"/>
    <mergeCell ref="B8:I8"/>
    <mergeCell ref="J8:P8"/>
    <mergeCell ref="B9:I9"/>
    <mergeCell ref="J9:P9"/>
    <mergeCell ref="A10:P10"/>
    <mergeCell ref="A11:P11"/>
    <mergeCell ref="C12:F12"/>
    <mergeCell ref="G12:G14"/>
    <mergeCell ref="H12:P12"/>
    <mergeCell ref="C13:C14"/>
    <mergeCell ref="D13:D14"/>
    <mergeCell ref="E13:E14"/>
    <mergeCell ref="P13:P14"/>
    <mergeCell ref="F13:F14"/>
    <mergeCell ref="H13:I13"/>
    <mergeCell ref="J13:K13"/>
    <mergeCell ref="L13:M13"/>
    <mergeCell ref="N13:N14"/>
    <mergeCell ref="O13:O14"/>
    <mergeCell ref="A12:A14"/>
    <mergeCell ref="B12:B14"/>
    <mergeCell ref="A49:A51"/>
    <mergeCell ref="B49:B51"/>
    <mergeCell ref="C49:C51"/>
    <mergeCell ref="D49:D51"/>
    <mergeCell ref="E49:G50"/>
    <mergeCell ref="H49:H51"/>
    <mergeCell ref="I49:I51"/>
    <mergeCell ref="J49:P49"/>
    <mergeCell ref="J50:K50"/>
    <mergeCell ref="L50:M50"/>
    <mergeCell ref="N50:O5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5"/>
  <sheetViews>
    <sheetView view="pageBreakPreview" zoomScaleNormal="150" zoomScaleSheetLayoutView="100" workbookViewId="0">
      <selection activeCell="N61" sqref="N61"/>
    </sheetView>
  </sheetViews>
  <sheetFormatPr baseColWidth="10" defaultColWidth="9.33203125" defaultRowHeight="12.75" x14ac:dyDescent="0.2"/>
  <cols>
    <col min="1" max="1" width="33.1640625" style="18" customWidth="1"/>
    <col min="2" max="2" width="17.1640625" style="18" customWidth="1"/>
    <col min="3" max="3" width="8.6640625" style="113" customWidth="1"/>
    <col min="4" max="4" width="10.33203125" style="113" customWidth="1"/>
    <col min="5" max="5" width="10.6640625" style="113" customWidth="1"/>
    <col min="6" max="6" width="7.83203125" style="113" customWidth="1"/>
    <col min="7" max="7" width="10.33203125" style="96" customWidth="1"/>
    <col min="8" max="8" width="5.83203125" style="96" customWidth="1"/>
    <col min="9" max="11" width="5.83203125" style="113" customWidth="1"/>
    <col min="12" max="13" width="6" style="113" customWidth="1"/>
    <col min="14" max="15" width="5.83203125" style="113" customWidth="1"/>
    <col min="16" max="16" width="8.33203125" style="113" customWidth="1"/>
    <col min="17" max="16384" width="9.33203125" style="18"/>
  </cols>
  <sheetData>
    <row r="1" spans="1:18" ht="13.5" thickBot="1" x14ac:dyDescent="0.25">
      <c r="G1" s="113"/>
      <c r="H1" s="113"/>
    </row>
    <row r="2" spans="1:18" ht="15" x14ac:dyDescent="0.2">
      <c r="A2" s="296"/>
      <c r="B2" s="299" t="s">
        <v>0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1"/>
      <c r="Q2" s="85"/>
      <c r="R2" s="85"/>
    </row>
    <row r="3" spans="1:18" ht="15" x14ac:dyDescent="0.2">
      <c r="A3" s="297"/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4"/>
      <c r="Q3" s="85"/>
      <c r="R3" s="85"/>
    </row>
    <row r="4" spans="1:18" ht="12.75" customHeight="1" x14ac:dyDescent="0.2">
      <c r="A4" s="297"/>
      <c r="B4" s="366" t="s">
        <v>63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8"/>
      <c r="Q4" s="86"/>
      <c r="R4" s="86"/>
    </row>
    <row r="5" spans="1:18" ht="17.25" customHeight="1" thickBot="1" x14ac:dyDescent="0.25">
      <c r="A5" s="297"/>
      <c r="B5" s="369" t="s">
        <v>2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1"/>
      <c r="Q5" s="86"/>
      <c r="R5" s="86"/>
    </row>
    <row r="6" spans="1:18" ht="12.75" customHeight="1" x14ac:dyDescent="0.2">
      <c r="A6" s="297"/>
      <c r="B6" s="372" t="s">
        <v>199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3"/>
    </row>
    <row r="7" spans="1:18" ht="14.25" customHeight="1" x14ac:dyDescent="0.2">
      <c r="A7" s="297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3"/>
    </row>
    <row r="8" spans="1:18" ht="15" customHeight="1" x14ac:dyDescent="0.2">
      <c r="A8" s="297"/>
      <c r="B8" s="374" t="s">
        <v>3</v>
      </c>
      <c r="C8" s="375"/>
      <c r="D8" s="375"/>
      <c r="E8" s="375"/>
      <c r="F8" s="375"/>
      <c r="G8" s="375"/>
      <c r="H8" s="375"/>
      <c r="I8" s="375"/>
      <c r="J8" s="376" t="s">
        <v>4</v>
      </c>
      <c r="K8" s="377"/>
      <c r="L8" s="377"/>
      <c r="M8" s="377"/>
      <c r="N8" s="377"/>
      <c r="O8" s="377"/>
      <c r="P8" s="378"/>
    </row>
    <row r="9" spans="1:18" ht="15.75" customHeight="1" thickBot="1" x14ac:dyDescent="0.25">
      <c r="A9" s="298"/>
      <c r="B9" s="379" t="s">
        <v>5</v>
      </c>
      <c r="C9" s="380"/>
      <c r="D9" s="380"/>
      <c r="E9" s="380"/>
      <c r="F9" s="380"/>
      <c r="G9" s="380"/>
      <c r="H9" s="380"/>
      <c r="I9" s="380"/>
      <c r="J9" s="381" t="s">
        <v>252</v>
      </c>
      <c r="K9" s="382"/>
      <c r="L9" s="382"/>
      <c r="M9" s="382"/>
      <c r="N9" s="382"/>
      <c r="O9" s="382"/>
      <c r="P9" s="383"/>
    </row>
    <row r="10" spans="1:18" x14ac:dyDescent="0.2">
      <c r="A10" s="387"/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</row>
    <row r="11" spans="1:18" ht="30" customHeight="1" x14ac:dyDescent="0.2">
      <c r="A11" s="388" t="s">
        <v>219</v>
      </c>
      <c r="B11" s="385"/>
      <c r="C11" s="385"/>
      <c r="D11" s="385"/>
      <c r="E11" s="385"/>
      <c r="F11" s="385"/>
      <c r="G11" s="385"/>
      <c r="H11" s="385"/>
      <c r="I11" s="386"/>
      <c r="J11" s="386"/>
      <c r="K11" s="386"/>
      <c r="L11" s="386"/>
      <c r="M11" s="386"/>
      <c r="N11" s="386"/>
      <c r="O11" s="386"/>
      <c r="P11" s="386"/>
    </row>
    <row r="12" spans="1:18" ht="30" customHeight="1" x14ac:dyDescent="0.2">
      <c r="A12" s="339" t="s">
        <v>6</v>
      </c>
      <c r="B12" s="339" t="s">
        <v>7</v>
      </c>
      <c r="C12" s="273" t="s">
        <v>8</v>
      </c>
      <c r="D12" s="274"/>
      <c r="E12" s="274"/>
      <c r="F12" s="275"/>
      <c r="G12" s="342" t="s">
        <v>9</v>
      </c>
      <c r="H12" s="345" t="s">
        <v>10</v>
      </c>
      <c r="I12" s="345"/>
      <c r="J12" s="345"/>
      <c r="K12" s="345"/>
      <c r="L12" s="345"/>
      <c r="M12" s="345"/>
      <c r="N12" s="345"/>
      <c r="O12" s="345"/>
      <c r="P12" s="345"/>
    </row>
    <row r="13" spans="1:18" ht="30" customHeight="1" x14ac:dyDescent="0.2">
      <c r="A13" s="340"/>
      <c r="B13" s="340"/>
      <c r="C13" s="282" t="s">
        <v>241</v>
      </c>
      <c r="D13" s="282" t="s">
        <v>242</v>
      </c>
      <c r="E13" s="282" t="s">
        <v>243</v>
      </c>
      <c r="F13" s="286" t="s">
        <v>244</v>
      </c>
      <c r="G13" s="343"/>
      <c r="H13" s="288" t="s">
        <v>241</v>
      </c>
      <c r="I13" s="289"/>
      <c r="J13" s="288" t="s">
        <v>242</v>
      </c>
      <c r="K13" s="289"/>
      <c r="L13" s="288" t="s">
        <v>243</v>
      </c>
      <c r="M13" s="289"/>
      <c r="N13" s="360" t="s">
        <v>229</v>
      </c>
      <c r="O13" s="361"/>
      <c r="P13" s="360" t="s">
        <v>250</v>
      </c>
    </row>
    <row r="14" spans="1:18" ht="30" customHeight="1" x14ac:dyDescent="0.2">
      <c r="A14" s="341"/>
      <c r="B14" s="341"/>
      <c r="C14" s="283"/>
      <c r="D14" s="283"/>
      <c r="E14" s="283"/>
      <c r="F14" s="287"/>
      <c r="G14" s="344"/>
      <c r="H14" s="288" t="s">
        <v>10</v>
      </c>
      <c r="I14" s="289"/>
      <c r="J14" s="288" t="s">
        <v>228</v>
      </c>
      <c r="K14" s="289"/>
      <c r="L14" s="288" t="s">
        <v>228</v>
      </c>
      <c r="M14" s="289"/>
      <c r="N14" s="362"/>
      <c r="O14" s="363"/>
      <c r="P14" s="389"/>
    </row>
    <row r="15" spans="1:18" ht="30" customHeight="1" x14ac:dyDescent="0.15">
      <c r="A15" s="11" t="s">
        <v>211</v>
      </c>
      <c r="B15" s="12" t="s">
        <v>65</v>
      </c>
      <c r="C15" s="179">
        <v>0</v>
      </c>
      <c r="D15" s="179">
        <v>1681.25</v>
      </c>
      <c r="E15" s="179">
        <v>167</v>
      </c>
      <c r="F15" s="182">
        <f>SUM(C15:E15)</f>
        <v>1848.25</v>
      </c>
      <c r="G15" s="161" t="s">
        <v>212</v>
      </c>
      <c r="H15" s="364">
        <v>0</v>
      </c>
      <c r="I15" s="365"/>
      <c r="J15" s="364">
        <v>75066</v>
      </c>
      <c r="K15" s="365"/>
      <c r="L15" s="364">
        <v>6720</v>
      </c>
      <c r="M15" s="365"/>
      <c r="N15" s="358">
        <f>H15+J15+L15</f>
        <v>81786</v>
      </c>
      <c r="O15" s="359"/>
      <c r="P15" s="115">
        <f>N15+O15</f>
        <v>81786</v>
      </c>
    </row>
    <row r="16" spans="1:18" ht="30" customHeight="1" x14ac:dyDescent="0.15">
      <c r="A16" s="13" t="s">
        <v>209</v>
      </c>
      <c r="B16" s="14" t="s">
        <v>210</v>
      </c>
      <c r="C16" s="179">
        <v>0</v>
      </c>
      <c r="D16" s="179">
        <v>0</v>
      </c>
      <c r="E16" s="179">
        <v>53</v>
      </c>
      <c r="F16" s="116">
        <f>SUM(C16:E16)</f>
        <v>53</v>
      </c>
      <c r="G16" s="48" t="s">
        <v>64</v>
      </c>
      <c r="H16" s="364">
        <v>0</v>
      </c>
      <c r="I16" s="365"/>
      <c r="J16" s="364">
        <v>0</v>
      </c>
      <c r="K16" s="365"/>
      <c r="L16" s="364">
        <v>218</v>
      </c>
      <c r="M16" s="365"/>
      <c r="N16" s="358">
        <f t="shared" ref="N16:N17" si="0">H16+J16+L16</f>
        <v>218</v>
      </c>
      <c r="O16" s="359"/>
      <c r="P16" s="115">
        <f>SUM(I16:M16)</f>
        <v>218</v>
      </c>
    </row>
    <row r="17" spans="1:16" ht="30" customHeight="1" x14ac:dyDescent="0.15">
      <c r="A17" s="163" t="s">
        <v>66</v>
      </c>
      <c r="B17" s="164" t="s">
        <v>29</v>
      </c>
      <c r="C17" s="180">
        <v>33</v>
      </c>
      <c r="D17" s="180">
        <v>40</v>
      </c>
      <c r="E17" s="181">
        <v>32</v>
      </c>
      <c r="F17" s="165">
        <f>SUM(C17:E17)</f>
        <v>105</v>
      </c>
      <c r="G17" s="166" t="s">
        <v>17</v>
      </c>
      <c r="H17" s="364">
        <v>31</v>
      </c>
      <c r="I17" s="365"/>
      <c r="J17" s="364">
        <v>40</v>
      </c>
      <c r="K17" s="365"/>
      <c r="L17" s="364">
        <v>32</v>
      </c>
      <c r="M17" s="365"/>
      <c r="N17" s="358">
        <f t="shared" si="0"/>
        <v>103</v>
      </c>
      <c r="O17" s="359"/>
      <c r="P17" s="117">
        <f>SUM(H17:M17)</f>
        <v>103</v>
      </c>
    </row>
    <row r="18" spans="1:16" ht="30" customHeight="1" x14ac:dyDescent="0.2">
      <c r="A18" s="384" t="s">
        <v>67</v>
      </c>
      <c r="B18" s="385"/>
      <c r="C18" s="385"/>
      <c r="D18" s="385"/>
      <c r="E18" s="385"/>
      <c r="F18" s="385"/>
      <c r="G18" s="385"/>
      <c r="H18" s="385"/>
      <c r="I18" s="386"/>
      <c r="J18" s="386"/>
      <c r="K18" s="386"/>
      <c r="L18" s="386"/>
      <c r="M18" s="386"/>
      <c r="N18" s="386"/>
      <c r="O18" s="386"/>
      <c r="P18" s="386"/>
    </row>
    <row r="19" spans="1:16" ht="30" customHeight="1" x14ac:dyDescent="0.2">
      <c r="A19" s="345" t="s">
        <v>6</v>
      </c>
      <c r="B19" s="345" t="s">
        <v>7</v>
      </c>
      <c r="C19" s="345" t="s">
        <v>8</v>
      </c>
      <c r="D19" s="345"/>
      <c r="E19" s="345"/>
      <c r="F19" s="345"/>
      <c r="G19" s="345" t="s">
        <v>9</v>
      </c>
      <c r="H19" s="345" t="s">
        <v>10</v>
      </c>
      <c r="I19" s="345"/>
      <c r="J19" s="345"/>
      <c r="K19" s="345"/>
      <c r="L19" s="345"/>
      <c r="M19" s="345"/>
      <c r="N19" s="345"/>
      <c r="O19" s="345"/>
      <c r="P19" s="345"/>
    </row>
    <row r="20" spans="1:16" ht="30" customHeight="1" x14ac:dyDescent="0.2">
      <c r="A20" s="345"/>
      <c r="B20" s="345"/>
      <c r="C20" s="282" t="s">
        <v>241</v>
      </c>
      <c r="D20" s="282" t="s">
        <v>242</v>
      </c>
      <c r="E20" s="282" t="s">
        <v>243</v>
      </c>
      <c r="F20" s="345" t="s">
        <v>249</v>
      </c>
      <c r="G20" s="345"/>
      <c r="H20" s="288" t="s">
        <v>241</v>
      </c>
      <c r="I20" s="289"/>
      <c r="J20" s="288" t="s">
        <v>242</v>
      </c>
      <c r="K20" s="289"/>
      <c r="L20" s="288" t="s">
        <v>243</v>
      </c>
      <c r="M20" s="289"/>
      <c r="N20" s="290" t="s">
        <v>261</v>
      </c>
      <c r="O20" s="290" t="s">
        <v>262</v>
      </c>
      <c r="P20" s="290" t="s">
        <v>246</v>
      </c>
    </row>
    <row r="21" spans="1:16" ht="30" customHeight="1" x14ac:dyDescent="0.2">
      <c r="A21" s="345"/>
      <c r="B21" s="345"/>
      <c r="C21" s="283"/>
      <c r="D21" s="283"/>
      <c r="E21" s="283"/>
      <c r="F21" s="392"/>
      <c r="G21" s="345"/>
      <c r="H21" s="88" t="s">
        <v>264</v>
      </c>
      <c r="I21" s="88" t="s">
        <v>263</v>
      </c>
      <c r="J21" s="88" t="s">
        <v>264</v>
      </c>
      <c r="K21" s="88" t="s">
        <v>263</v>
      </c>
      <c r="L21" s="88" t="s">
        <v>264</v>
      </c>
      <c r="M21" s="88" t="s">
        <v>263</v>
      </c>
      <c r="N21" s="291"/>
      <c r="O21" s="291"/>
      <c r="P21" s="285"/>
    </row>
    <row r="22" spans="1:16" ht="30" customHeight="1" x14ac:dyDescent="0.2">
      <c r="A22" s="15" t="s">
        <v>68</v>
      </c>
      <c r="B22" s="30" t="s">
        <v>29</v>
      </c>
      <c r="C22" s="24">
        <v>38</v>
      </c>
      <c r="D22" s="24">
        <v>41</v>
      </c>
      <c r="E22" s="24">
        <v>84</v>
      </c>
      <c r="F22" s="26">
        <f>SUM(C22:E22)</f>
        <v>163</v>
      </c>
      <c r="G22" s="30" t="s">
        <v>69</v>
      </c>
      <c r="H22" s="24">
        <v>38</v>
      </c>
      <c r="I22" s="24">
        <v>0</v>
      </c>
      <c r="J22" s="24">
        <v>41</v>
      </c>
      <c r="K22" s="24">
        <v>0</v>
      </c>
      <c r="L22" s="24">
        <v>84</v>
      </c>
      <c r="M22" s="47">
        <v>0</v>
      </c>
      <c r="N22" s="26">
        <f>+H22+J22+L22</f>
        <v>163</v>
      </c>
      <c r="O22" s="26">
        <f>+I22+K22+M22</f>
        <v>0</v>
      </c>
      <c r="P22" s="118">
        <f t="shared" ref="P22:P30" si="1">SUM(H22:M22)</f>
        <v>163</v>
      </c>
    </row>
    <row r="23" spans="1:16" ht="30" customHeight="1" x14ac:dyDescent="0.2">
      <c r="A23" s="31" t="s">
        <v>189</v>
      </c>
      <c r="B23" s="30" t="s">
        <v>29</v>
      </c>
      <c r="C23" s="24">
        <v>5</v>
      </c>
      <c r="D23" s="24">
        <v>8</v>
      </c>
      <c r="E23" s="24">
        <v>0</v>
      </c>
      <c r="F23" s="26">
        <f t="shared" ref="F23:F27" si="2">SUM(C23:E23)</f>
        <v>13</v>
      </c>
      <c r="G23" s="30" t="s">
        <v>69</v>
      </c>
      <c r="H23" s="24">
        <v>5</v>
      </c>
      <c r="I23" s="24">
        <v>5</v>
      </c>
      <c r="J23" s="24">
        <v>8</v>
      </c>
      <c r="K23" s="24">
        <v>0</v>
      </c>
      <c r="L23" s="24">
        <v>0</v>
      </c>
      <c r="M23" s="47">
        <v>0</v>
      </c>
      <c r="N23" s="235">
        <f t="shared" ref="N23:N30" si="3">SUM(H23,J23,L23)</f>
        <v>13</v>
      </c>
      <c r="O23" s="235">
        <f t="shared" ref="O23:O30" si="4">+I23+K23+M23</f>
        <v>5</v>
      </c>
      <c r="P23" s="118">
        <f t="shared" si="1"/>
        <v>18</v>
      </c>
    </row>
    <row r="24" spans="1:16" ht="30" customHeight="1" x14ac:dyDescent="0.2">
      <c r="A24" s="31" t="s">
        <v>259</v>
      </c>
      <c r="B24" s="30" t="s">
        <v>29</v>
      </c>
      <c r="C24" s="24">
        <v>18</v>
      </c>
      <c r="D24" s="24">
        <v>15</v>
      </c>
      <c r="E24" s="24">
        <v>0</v>
      </c>
      <c r="F24" s="26">
        <f t="shared" si="2"/>
        <v>33</v>
      </c>
      <c r="G24" s="30" t="s">
        <v>69</v>
      </c>
      <c r="H24" s="24">
        <v>18</v>
      </c>
      <c r="I24" s="24">
        <v>0</v>
      </c>
      <c r="J24" s="24">
        <v>15</v>
      </c>
      <c r="K24" s="24">
        <v>0</v>
      </c>
      <c r="L24" s="24">
        <v>0</v>
      </c>
      <c r="M24" s="47">
        <v>0</v>
      </c>
      <c r="N24" s="26"/>
      <c r="O24" s="26">
        <f t="shared" si="4"/>
        <v>0</v>
      </c>
      <c r="P24" s="118">
        <f t="shared" si="1"/>
        <v>33</v>
      </c>
    </row>
    <row r="25" spans="1:16" ht="30" customHeight="1" x14ac:dyDescent="0.2">
      <c r="A25" s="15" t="s">
        <v>190</v>
      </c>
      <c r="B25" s="30" t="s">
        <v>29</v>
      </c>
      <c r="C25" s="24">
        <v>34</v>
      </c>
      <c r="D25" s="24">
        <v>9</v>
      </c>
      <c r="E25" s="24">
        <v>3</v>
      </c>
      <c r="F25" s="26">
        <f t="shared" si="2"/>
        <v>46</v>
      </c>
      <c r="G25" s="30" t="s">
        <v>69</v>
      </c>
      <c r="H25" s="24">
        <v>30</v>
      </c>
      <c r="I25" s="24">
        <v>4</v>
      </c>
      <c r="J25" s="24">
        <v>9</v>
      </c>
      <c r="K25" s="24">
        <v>0</v>
      </c>
      <c r="L25" s="24">
        <v>2</v>
      </c>
      <c r="M25" s="47">
        <v>1</v>
      </c>
      <c r="N25" s="26">
        <f t="shared" si="3"/>
        <v>41</v>
      </c>
      <c r="O25" s="26">
        <f t="shared" si="4"/>
        <v>5</v>
      </c>
      <c r="P25" s="118">
        <f t="shared" si="1"/>
        <v>46</v>
      </c>
    </row>
    <row r="26" spans="1:16" ht="30" customHeight="1" x14ac:dyDescent="0.2">
      <c r="A26" s="15" t="s">
        <v>32</v>
      </c>
      <c r="B26" s="30" t="s">
        <v>29</v>
      </c>
      <c r="C26" s="24">
        <v>10</v>
      </c>
      <c r="D26" s="24">
        <v>3</v>
      </c>
      <c r="E26" s="24">
        <v>0</v>
      </c>
      <c r="F26" s="26">
        <f t="shared" si="2"/>
        <v>13</v>
      </c>
      <c r="G26" s="30" t="s">
        <v>69</v>
      </c>
      <c r="H26" s="24">
        <v>9</v>
      </c>
      <c r="I26" s="24">
        <v>5</v>
      </c>
      <c r="J26" s="24">
        <v>31</v>
      </c>
      <c r="K26" s="24">
        <v>17</v>
      </c>
      <c r="L26" s="24">
        <v>0</v>
      </c>
      <c r="M26" s="47">
        <v>0</v>
      </c>
      <c r="N26" s="26">
        <f t="shared" si="3"/>
        <v>40</v>
      </c>
      <c r="O26" s="26">
        <f t="shared" si="4"/>
        <v>22</v>
      </c>
      <c r="P26" s="118">
        <f t="shared" si="1"/>
        <v>62</v>
      </c>
    </row>
    <row r="27" spans="1:16" ht="30" customHeight="1" x14ac:dyDescent="0.2">
      <c r="A27" s="31" t="s">
        <v>70</v>
      </c>
      <c r="B27" s="30" t="s">
        <v>29</v>
      </c>
      <c r="C27" s="24">
        <v>26</v>
      </c>
      <c r="D27" s="24">
        <v>15</v>
      </c>
      <c r="E27" s="24">
        <v>17</v>
      </c>
      <c r="F27" s="26">
        <f t="shared" si="2"/>
        <v>58</v>
      </c>
      <c r="G27" s="30" t="s">
        <v>69</v>
      </c>
      <c r="H27" s="24">
        <v>23</v>
      </c>
      <c r="I27" s="24">
        <v>3</v>
      </c>
      <c r="J27" s="24">
        <v>13</v>
      </c>
      <c r="K27" s="24">
        <v>2</v>
      </c>
      <c r="L27" s="24">
        <v>15</v>
      </c>
      <c r="M27" s="47">
        <v>2</v>
      </c>
      <c r="N27" s="26">
        <f t="shared" si="3"/>
        <v>51</v>
      </c>
      <c r="O27" s="26">
        <f t="shared" si="4"/>
        <v>7</v>
      </c>
      <c r="P27" s="118">
        <f t="shared" si="1"/>
        <v>58</v>
      </c>
    </row>
    <row r="28" spans="1:16" ht="30" customHeight="1" x14ac:dyDescent="0.2">
      <c r="A28" s="15" t="s">
        <v>73</v>
      </c>
      <c r="B28" s="16" t="s">
        <v>29</v>
      </c>
      <c r="C28" s="24">
        <v>5</v>
      </c>
      <c r="D28" s="24">
        <v>0</v>
      </c>
      <c r="E28" s="24">
        <v>0</v>
      </c>
      <c r="F28" s="26">
        <f>SUM(C28:E28)</f>
        <v>5</v>
      </c>
      <c r="G28" s="30" t="s">
        <v>69</v>
      </c>
      <c r="H28" s="30">
        <v>4</v>
      </c>
      <c r="I28" s="24">
        <v>2</v>
      </c>
      <c r="J28" s="24">
        <v>0</v>
      </c>
      <c r="K28" s="24">
        <v>0</v>
      </c>
      <c r="L28" s="24">
        <v>0</v>
      </c>
      <c r="M28" s="47">
        <v>0</v>
      </c>
      <c r="N28" s="26">
        <f t="shared" si="3"/>
        <v>4</v>
      </c>
      <c r="O28" s="26">
        <f t="shared" si="4"/>
        <v>2</v>
      </c>
      <c r="P28" s="118">
        <f t="shared" si="1"/>
        <v>6</v>
      </c>
    </row>
    <row r="29" spans="1:16" ht="30" customHeight="1" x14ac:dyDescent="0.2">
      <c r="A29" s="15" t="s">
        <v>72</v>
      </c>
      <c r="B29" s="20" t="s">
        <v>71</v>
      </c>
      <c r="C29" s="24">
        <v>2</v>
      </c>
      <c r="D29" s="24">
        <v>10</v>
      </c>
      <c r="E29" s="24">
        <v>10</v>
      </c>
      <c r="F29" s="26">
        <f>SUM(C29:E29)</f>
        <v>22</v>
      </c>
      <c r="G29" s="30" t="s">
        <v>69</v>
      </c>
      <c r="H29" s="30">
        <v>1</v>
      </c>
      <c r="I29" s="24">
        <v>1</v>
      </c>
      <c r="J29" s="24">
        <v>9</v>
      </c>
      <c r="K29" s="24">
        <v>1</v>
      </c>
      <c r="L29" s="24">
        <v>8</v>
      </c>
      <c r="M29" s="47">
        <v>2</v>
      </c>
      <c r="N29" s="26">
        <f t="shared" si="3"/>
        <v>18</v>
      </c>
      <c r="O29" s="26">
        <f t="shared" si="4"/>
        <v>4</v>
      </c>
      <c r="P29" s="118">
        <f t="shared" si="1"/>
        <v>22</v>
      </c>
    </row>
    <row r="30" spans="1:16" ht="30" customHeight="1" x14ac:dyDescent="0.2">
      <c r="A30" s="15" t="s">
        <v>191</v>
      </c>
      <c r="B30" s="16" t="s">
        <v>29</v>
      </c>
      <c r="C30" s="45">
        <v>1</v>
      </c>
      <c r="D30" s="45">
        <v>0</v>
      </c>
      <c r="E30" s="45">
        <v>0</v>
      </c>
      <c r="F30" s="26">
        <f t="shared" ref="F30" si="5">SUM(C30:E30)</f>
        <v>1</v>
      </c>
      <c r="G30" s="30" t="s">
        <v>69</v>
      </c>
      <c r="H30" s="30">
        <v>1</v>
      </c>
      <c r="I30" s="45">
        <v>0</v>
      </c>
      <c r="J30" s="45">
        <v>0</v>
      </c>
      <c r="K30" s="45">
        <v>0</v>
      </c>
      <c r="L30" s="45">
        <v>0</v>
      </c>
      <c r="M30" s="49">
        <v>0</v>
      </c>
      <c r="N30" s="26">
        <f t="shared" si="3"/>
        <v>1</v>
      </c>
      <c r="O30" s="26">
        <f t="shared" si="4"/>
        <v>0</v>
      </c>
      <c r="P30" s="118">
        <f t="shared" si="1"/>
        <v>1</v>
      </c>
    </row>
    <row r="31" spans="1:16" ht="30" customHeight="1" x14ac:dyDescent="0.2">
      <c r="A31" s="388" t="s">
        <v>74</v>
      </c>
      <c r="B31" s="385"/>
      <c r="C31" s="385"/>
      <c r="D31" s="385"/>
      <c r="E31" s="385"/>
      <c r="F31" s="385"/>
      <c r="G31" s="385"/>
      <c r="H31" s="385"/>
      <c r="I31" s="386"/>
      <c r="J31" s="386"/>
      <c r="K31" s="386"/>
      <c r="L31" s="386"/>
      <c r="M31" s="386"/>
      <c r="N31" s="386"/>
      <c r="O31" s="386"/>
      <c r="P31" s="386"/>
    </row>
    <row r="32" spans="1:16" ht="30" customHeight="1" x14ac:dyDescent="0.2">
      <c r="A32" s="339" t="s">
        <v>6</v>
      </c>
      <c r="B32" s="339" t="s">
        <v>7</v>
      </c>
      <c r="C32" s="273" t="s">
        <v>8</v>
      </c>
      <c r="D32" s="274"/>
      <c r="E32" s="274"/>
      <c r="F32" s="275"/>
      <c r="G32" s="276" t="s">
        <v>9</v>
      </c>
      <c r="H32" s="345" t="s">
        <v>10</v>
      </c>
      <c r="I32" s="345"/>
      <c r="J32" s="345"/>
      <c r="K32" s="345"/>
      <c r="L32" s="345"/>
      <c r="M32" s="345"/>
      <c r="N32" s="345"/>
      <c r="O32" s="345"/>
      <c r="P32" s="345"/>
    </row>
    <row r="33" spans="1:21" ht="30" customHeight="1" x14ac:dyDescent="0.2">
      <c r="A33" s="340"/>
      <c r="B33" s="340"/>
      <c r="C33" s="282" t="s">
        <v>241</v>
      </c>
      <c r="D33" s="282" t="s">
        <v>242</v>
      </c>
      <c r="E33" s="282" t="s">
        <v>243</v>
      </c>
      <c r="F33" s="339" t="s">
        <v>246</v>
      </c>
      <c r="G33" s="277"/>
      <c r="H33" s="288" t="s">
        <v>241</v>
      </c>
      <c r="I33" s="289"/>
      <c r="J33" s="288" t="s">
        <v>242</v>
      </c>
      <c r="K33" s="289"/>
      <c r="L33" s="288" t="s">
        <v>243</v>
      </c>
      <c r="M33" s="289"/>
      <c r="N33" s="290" t="s">
        <v>11</v>
      </c>
      <c r="O33" s="290" t="s">
        <v>12</v>
      </c>
      <c r="P33" s="390" t="s">
        <v>244</v>
      </c>
    </row>
    <row r="34" spans="1:21" ht="30" customHeight="1" x14ac:dyDescent="0.2">
      <c r="A34" s="341"/>
      <c r="B34" s="341"/>
      <c r="C34" s="283"/>
      <c r="D34" s="283"/>
      <c r="E34" s="283"/>
      <c r="F34" s="287"/>
      <c r="G34" s="278"/>
      <c r="H34" s="88" t="s">
        <v>13</v>
      </c>
      <c r="I34" s="88" t="s">
        <v>14</v>
      </c>
      <c r="J34" s="88" t="s">
        <v>13</v>
      </c>
      <c r="K34" s="88" t="s">
        <v>14</v>
      </c>
      <c r="L34" s="88" t="s">
        <v>13</v>
      </c>
      <c r="M34" s="91" t="s">
        <v>14</v>
      </c>
      <c r="N34" s="291"/>
      <c r="O34" s="291"/>
      <c r="P34" s="391"/>
    </row>
    <row r="35" spans="1:21" ht="30" customHeight="1" x14ac:dyDescent="0.15">
      <c r="A35" s="168" t="s">
        <v>75</v>
      </c>
      <c r="B35" s="2" t="s">
        <v>76</v>
      </c>
      <c r="C35" s="142">
        <v>41</v>
      </c>
      <c r="D35" s="142">
        <v>53</v>
      </c>
      <c r="E35" s="143">
        <v>12</v>
      </c>
      <c r="F35" s="145">
        <f t="shared" ref="F35:F55" si="6">SUM(C35:E35)</f>
        <v>106</v>
      </c>
      <c r="G35" s="146" t="s">
        <v>77</v>
      </c>
      <c r="H35" s="141">
        <v>41</v>
      </c>
      <c r="I35" s="140">
        <v>0</v>
      </c>
      <c r="J35" s="140">
        <v>53</v>
      </c>
      <c r="K35" s="140">
        <v>0</v>
      </c>
      <c r="L35" s="140">
        <v>12</v>
      </c>
      <c r="M35" s="162">
        <v>0</v>
      </c>
      <c r="N35" s="138">
        <f t="shared" ref="N35:N55" si="7">SUM(H35,J35,L35)</f>
        <v>106</v>
      </c>
      <c r="O35" s="138">
        <f>+I35+K35+M35</f>
        <v>0</v>
      </c>
      <c r="P35" s="144">
        <f t="shared" ref="P35:P55" si="8">SUM(H35:M35)</f>
        <v>106</v>
      </c>
    </row>
    <row r="36" spans="1:21" ht="30" customHeight="1" x14ac:dyDescent="0.15">
      <c r="A36" s="168" t="s">
        <v>78</v>
      </c>
      <c r="B36" s="2" t="s">
        <v>76</v>
      </c>
      <c r="C36" s="142">
        <v>1</v>
      </c>
      <c r="D36" s="142">
        <v>1</v>
      </c>
      <c r="E36" s="143">
        <v>1</v>
      </c>
      <c r="F36" s="145">
        <f>SUM(C36:E36)</f>
        <v>3</v>
      </c>
      <c r="G36" s="146" t="s">
        <v>69</v>
      </c>
      <c r="H36" s="142">
        <v>5</v>
      </c>
      <c r="I36" s="142">
        <v>1</v>
      </c>
      <c r="J36" s="142">
        <v>5</v>
      </c>
      <c r="K36" s="142">
        <v>1</v>
      </c>
      <c r="L36" s="120">
        <v>5</v>
      </c>
      <c r="M36" s="147">
        <v>1</v>
      </c>
      <c r="N36" s="138">
        <f t="shared" si="7"/>
        <v>15</v>
      </c>
      <c r="O36" s="138">
        <f t="shared" ref="O36:O55" si="9">+I36+K36+M36</f>
        <v>3</v>
      </c>
      <c r="P36" s="148">
        <f t="shared" si="8"/>
        <v>18</v>
      </c>
    </row>
    <row r="37" spans="1:21" ht="30" customHeight="1" x14ac:dyDescent="0.15">
      <c r="A37" s="168" t="s">
        <v>79</v>
      </c>
      <c r="B37" s="2" t="s">
        <v>76</v>
      </c>
      <c r="C37" s="142">
        <v>7</v>
      </c>
      <c r="D37" s="142">
        <v>17</v>
      </c>
      <c r="E37" s="143">
        <v>17</v>
      </c>
      <c r="F37" s="145">
        <f t="shared" si="6"/>
        <v>41</v>
      </c>
      <c r="G37" s="146" t="s">
        <v>77</v>
      </c>
      <c r="H37" s="142">
        <v>21</v>
      </c>
      <c r="I37" s="142">
        <v>7</v>
      </c>
      <c r="J37" s="142">
        <v>51</v>
      </c>
      <c r="K37" s="142">
        <v>17</v>
      </c>
      <c r="L37" s="120">
        <v>47</v>
      </c>
      <c r="M37" s="147">
        <v>6</v>
      </c>
      <c r="N37" s="138">
        <f t="shared" si="7"/>
        <v>119</v>
      </c>
      <c r="O37" s="138">
        <f t="shared" si="9"/>
        <v>30</v>
      </c>
      <c r="P37" s="148">
        <f t="shared" si="8"/>
        <v>149</v>
      </c>
    </row>
    <row r="38" spans="1:21" ht="30" customHeight="1" x14ac:dyDescent="0.15">
      <c r="A38" s="168" t="s">
        <v>80</v>
      </c>
      <c r="B38" s="2" t="s">
        <v>76</v>
      </c>
      <c r="C38" s="142">
        <v>1</v>
      </c>
      <c r="D38" s="142">
        <v>11</v>
      </c>
      <c r="E38" s="120">
        <v>3</v>
      </c>
      <c r="F38" s="145">
        <f t="shared" si="6"/>
        <v>15</v>
      </c>
      <c r="G38" s="146" t="s">
        <v>69</v>
      </c>
      <c r="H38" s="142"/>
      <c r="I38" s="142"/>
      <c r="J38" s="142">
        <v>44</v>
      </c>
      <c r="K38" s="142">
        <v>11</v>
      </c>
      <c r="L38" s="120">
        <v>27</v>
      </c>
      <c r="M38" s="147">
        <v>8</v>
      </c>
      <c r="N38" s="138">
        <f t="shared" si="7"/>
        <v>71</v>
      </c>
      <c r="O38" s="138">
        <f t="shared" si="9"/>
        <v>19</v>
      </c>
      <c r="P38" s="148">
        <f t="shared" si="8"/>
        <v>90</v>
      </c>
    </row>
    <row r="39" spans="1:21" ht="30" customHeight="1" x14ac:dyDescent="0.15">
      <c r="A39" s="168" t="s">
        <v>81</v>
      </c>
      <c r="B39" s="2" t="s">
        <v>76</v>
      </c>
      <c r="C39" s="142">
        <v>45</v>
      </c>
      <c r="D39" s="142">
        <v>56</v>
      </c>
      <c r="E39" s="120">
        <v>64</v>
      </c>
      <c r="F39" s="145">
        <f t="shared" si="6"/>
        <v>165</v>
      </c>
      <c r="G39" s="146" t="s">
        <v>77</v>
      </c>
      <c r="H39" s="142">
        <v>45</v>
      </c>
      <c r="I39" s="142">
        <v>0</v>
      </c>
      <c r="J39" s="142">
        <v>56</v>
      </c>
      <c r="K39" s="142">
        <v>0</v>
      </c>
      <c r="L39" s="120">
        <v>64</v>
      </c>
      <c r="M39" s="147">
        <v>0</v>
      </c>
      <c r="N39" s="138">
        <f t="shared" si="7"/>
        <v>165</v>
      </c>
      <c r="O39" s="138">
        <f t="shared" si="9"/>
        <v>0</v>
      </c>
      <c r="P39" s="148">
        <f t="shared" si="8"/>
        <v>165</v>
      </c>
    </row>
    <row r="40" spans="1:21" ht="30" customHeight="1" x14ac:dyDescent="0.15">
      <c r="A40" s="168" t="s">
        <v>254</v>
      </c>
      <c r="B40" s="2" t="s">
        <v>76</v>
      </c>
      <c r="C40" s="142">
        <v>7</v>
      </c>
      <c r="D40" s="142">
        <v>25</v>
      </c>
      <c r="E40" s="120">
        <v>30</v>
      </c>
      <c r="F40" s="145">
        <f t="shared" si="6"/>
        <v>62</v>
      </c>
      <c r="G40" s="146" t="s">
        <v>77</v>
      </c>
      <c r="H40" s="142">
        <v>7</v>
      </c>
      <c r="I40" s="142">
        <v>0</v>
      </c>
      <c r="J40" s="142">
        <v>25</v>
      </c>
      <c r="K40" s="142">
        <v>0</v>
      </c>
      <c r="L40" s="120">
        <v>30</v>
      </c>
      <c r="M40" s="147">
        <v>0</v>
      </c>
      <c r="N40" s="138">
        <f t="shared" si="7"/>
        <v>62</v>
      </c>
      <c r="O40" s="138">
        <f t="shared" si="9"/>
        <v>0</v>
      </c>
      <c r="P40" s="148">
        <f t="shared" si="8"/>
        <v>62</v>
      </c>
    </row>
    <row r="41" spans="1:21" ht="30" customHeight="1" x14ac:dyDescent="0.15">
      <c r="A41" s="178" t="s">
        <v>175</v>
      </c>
      <c r="B41" s="2" t="s">
        <v>76</v>
      </c>
      <c r="C41" s="142">
        <v>4</v>
      </c>
      <c r="D41" s="142">
        <v>3</v>
      </c>
      <c r="E41" s="120">
        <v>1</v>
      </c>
      <c r="F41" s="145">
        <f t="shared" si="6"/>
        <v>8</v>
      </c>
      <c r="G41" s="146" t="s">
        <v>77</v>
      </c>
      <c r="H41" s="142">
        <v>20</v>
      </c>
      <c r="I41" s="142">
        <v>4</v>
      </c>
      <c r="J41" s="142">
        <v>15</v>
      </c>
      <c r="K41" s="142">
        <v>3</v>
      </c>
      <c r="L41" s="120">
        <v>5</v>
      </c>
      <c r="M41" s="147">
        <v>1</v>
      </c>
      <c r="N41" s="138">
        <f t="shared" si="7"/>
        <v>40</v>
      </c>
      <c r="O41" s="138">
        <f t="shared" si="9"/>
        <v>8</v>
      </c>
      <c r="P41" s="148">
        <f t="shared" si="8"/>
        <v>48</v>
      </c>
      <c r="U41" s="18">
        <v>0</v>
      </c>
    </row>
    <row r="42" spans="1:21" ht="30" customHeight="1" x14ac:dyDescent="0.15">
      <c r="A42" s="178" t="s">
        <v>227</v>
      </c>
      <c r="B42" s="2" t="s">
        <v>76</v>
      </c>
      <c r="C42" s="142">
        <v>0</v>
      </c>
      <c r="D42" s="142">
        <v>1</v>
      </c>
      <c r="E42" s="120">
        <v>0</v>
      </c>
      <c r="F42" s="145">
        <f t="shared" si="6"/>
        <v>1</v>
      </c>
      <c r="G42" s="146" t="s">
        <v>176</v>
      </c>
      <c r="H42" s="142">
        <v>0</v>
      </c>
      <c r="I42" s="142">
        <v>0</v>
      </c>
      <c r="J42" s="142">
        <v>5</v>
      </c>
      <c r="K42" s="142">
        <v>1</v>
      </c>
      <c r="L42" s="120">
        <v>0</v>
      </c>
      <c r="M42" s="147">
        <v>0</v>
      </c>
      <c r="N42" s="138">
        <f t="shared" si="7"/>
        <v>5</v>
      </c>
      <c r="O42" s="138">
        <f t="shared" si="9"/>
        <v>1</v>
      </c>
      <c r="P42" s="148">
        <f t="shared" si="8"/>
        <v>6</v>
      </c>
    </row>
    <row r="43" spans="1:21" ht="30" customHeight="1" x14ac:dyDescent="0.15">
      <c r="A43" s="178" t="s">
        <v>257</v>
      </c>
      <c r="B43" s="2" t="s">
        <v>76</v>
      </c>
      <c r="C43" s="142">
        <v>1</v>
      </c>
      <c r="D43" s="142">
        <v>0</v>
      </c>
      <c r="E43" s="120">
        <v>0</v>
      </c>
      <c r="F43" s="145">
        <f t="shared" si="6"/>
        <v>1</v>
      </c>
      <c r="G43" s="146" t="s">
        <v>82</v>
      </c>
      <c r="H43" s="142"/>
      <c r="I43" s="142">
        <v>5</v>
      </c>
      <c r="J43" s="142">
        <v>1</v>
      </c>
      <c r="K43" s="142">
        <v>0</v>
      </c>
      <c r="L43" s="120">
        <v>0</v>
      </c>
      <c r="M43" s="147">
        <v>0</v>
      </c>
      <c r="N43" s="138">
        <f t="shared" si="7"/>
        <v>1</v>
      </c>
      <c r="O43" s="138">
        <f t="shared" si="9"/>
        <v>5</v>
      </c>
      <c r="P43" s="148">
        <f t="shared" si="8"/>
        <v>6</v>
      </c>
    </row>
    <row r="44" spans="1:21" ht="30" customHeight="1" x14ac:dyDescent="0.15">
      <c r="A44" s="168" t="s">
        <v>177</v>
      </c>
      <c r="B44" s="2" t="s">
        <v>76</v>
      </c>
      <c r="C44" s="142">
        <v>5</v>
      </c>
      <c r="D44" s="142">
        <v>26</v>
      </c>
      <c r="E44" s="120">
        <v>4</v>
      </c>
      <c r="F44" s="145">
        <f t="shared" si="6"/>
        <v>35</v>
      </c>
      <c r="G44" s="146" t="s">
        <v>69</v>
      </c>
      <c r="H44" s="142">
        <v>15</v>
      </c>
      <c r="I44" s="149">
        <v>5</v>
      </c>
      <c r="J44" s="142">
        <v>78</v>
      </c>
      <c r="K44" s="142">
        <v>26</v>
      </c>
      <c r="L44" s="120"/>
      <c r="M44" s="147"/>
      <c r="N44" s="138">
        <f t="shared" si="7"/>
        <v>93</v>
      </c>
      <c r="O44" s="138">
        <f t="shared" si="9"/>
        <v>31</v>
      </c>
      <c r="P44" s="148">
        <f t="shared" si="8"/>
        <v>124</v>
      </c>
    </row>
    <row r="45" spans="1:21" ht="30" customHeight="1" x14ac:dyDescent="0.15">
      <c r="A45" s="168" t="s">
        <v>178</v>
      </c>
      <c r="B45" s="2" t="s">
        <v>76</v>
      </c>
      <c r="C45" s="142">
        <v>4</v>
      </c>
      <c r="D45" s="142">
        <v>4</v>
      </c>
      <c r="E45" s="120">
        <v>3</v>
      </c>
      <c r="F45" s="145">
        <f t="shared" si="6"/>
        <v>11</v>
      </c>
      <c r="G45" s="146" t="s">
        <v>69</v>
      </c>
      <c r="H45" s="142">
        <v>16</v>
      </c>
      <c r="I45" s="149">
        <v>4</v>
      </c>
      <c r="J45" s="142">
        <v>16</v>
      </c>
      <c r="K45" s="142">
        <v>4</v>
      </c>
      <c r="L45" s="120"/>
      <c r="M45" s="147"/>
      <c r="N45" s="138">
        <f t="shared" si="7"/>
        <v>32</v>
      </c>
      <c r="O45" s="138">
        <f t="shared" si="9"/>
        <v>8</v>
      </c>
      <c r="P45" s="148">
        <f t="shared" si="8"/>
        <v>40</v>
      </c>
    </row>
    <row r="46" spans="1:21" ht="30" customHeight="1" x14ac:dyDescent="0.15">
      <c r="A46" s="168" t="s">
        <v>221</v>
      </c>
      <c r="B46" s="2" t="s">
        <v>76</v>
      </c>
      <c r="C46" s="142">
        <v>1</v>
      </c>
      <c r="D46" s="142">
        <v>0</v>
      </c>
      <c r="E46" s="120">
        <v>0</v>
      </c>
      <c r="F46" s="145">
        <f t="shared" ref="F46:F47" si="10">SUM(C46:E46)</f>
        <v>1</v>
      </c>
      <c r="G46" s="146" t="s">
        <v>69</v>
      </c>
      <c r="H46" s="142">
        <v>6</v>
      </c>
      <c r="I46" s="149">
        <v>7</v>
      </c>
      <c r="J46" s="142">
        <v>0</v>
      </c>
      <c r="K46" s="142">
        <v>0</v>
      </c>
      <c r="L46" s="120">
        <v>0</v>
      </c>
      <c r="M46" s="147">
        <v>0</v>
      </c>
      <c r="N46" s="138">
        <f t="shared" si="7"/>
        <v>6</v>
      </c>
      <c r="O46" s="138">
        <f t="shared" si="9"/>
        <v>7</v>
      </c>
      <c r="P46" s="148">
        <f t="shared" si="8"/>
        <v>13</v>
      </c>
    </row>
    <row r="47" spans="1:21" ht="30" customHeight="1" x14ac:dyDescent="0.15">
      <c r="A47" s="168" t="s">
        <v>258</v>
      </c>
      <c r="B47" s="2" t="s">
        <v>76</v>
      </c>
      <c r="C47" s="142">
        <v>1</v>
      </c>
      <c r="D47" s="142">
        <v>0</v>
      </c>
      <c r="E47" s="120">
        <v>0</v>
      </c>
      <c r="F47" s="145">
        <f t="shared" si="10"/>
        <v>1</v>
      </c>
      <c r="G47" s="146" t="s">
        <v>69</v>
      </c>
      <c r="H47" s="142">
        <v>7</v>
      </c>
      <c r="I47" s="149">
        <v>5</v>
      </c>
      <c r="J47" s="142">
        <v>0</v>
      </c>
      <c r="K47" s="142">
        <v>0</v>
      </c>
      <c r="L47" s="120">
        <v>0</v>
      </c>
      <c r="M47" s="147">
        <v>0</v>
      </c>
      <c r="N47" s="138">
        <f t="shared" si="7"/>
        <v>7</v>
      </c>
      <c r="O47" s="138">
        <f t="shared" si="9"/>
        <v>5</v>
      </c>
      <c r="P47" s="148">
        <f t="shared" si="8"/>
        <v>12</v>
      </c>
    </row>
    <row r="48" spans="1:21" ht="30" customHeight="1" x14ac:dyDescent="0.15">
      <c r="A48" s="168" t="s">
        <v>83</v>
      </c>
      <c r="B48" s="2" t="s">
        <v>181</v>
      </c>
      <c r="C48" s="142">
        <v>135</v>
      </c>
      <c r="D48" s="142">
        <v>128</v>
      </c>
      <c r="E48" s="120">
        <v>134</v>
      </c>
      <c r="F48" s="145">
        <f t="shared" si="6"/>
        <v>397</v>
      </c>
      <c r="G48" s="146" t="s">
        <v>77</v>
      </c>
      <c r="H48" s="142">
        <v>135</v>
      </c>
      <c r="I48" s="142">
        <v>0</v>
      </c>
      <c r="J48" s="142">
        <v>128</v>
      </c>
      <c r="K48" s="142">
        <v>0</v>
      </c>
      <c r="L48" s="120">
        <v>134</v>
      </c>
      <c r="M48" s="147">
        <v>0</v>
      </c>
      <c r="N48" s="138">
        <f t="shared" si="7"/>
        <v>397</v>
      </c>
      <c r="O48" s="138">
        <f t="shared" si="9"/>
        <v>0</v>
      </c>
      <c r="P48" s="148">
        <f t="shared" si="8"/>
        <v>397</v>
      </c>
    </row>
    <row r="49" spans="1:16" ht="30" customHeight="1" x14ac:dyDescent="0.15">
      <c r="A49" s="168" t="s">
        <v>84</v>
      </c>
      <c r="B49" s="2" t="s">
        <v>181</v>
      </c>
      <c r="C49" s="142">
        <v>6</v>
      </c>
      <c r="D49" s="142">
        <v>5</v>
      </c>
      <c r="E49" s="120">
        <v>9</v>
      </c>
      <c r="F49" s="145">
        <f t="shared" si="6"/>
        <v>20</v>
      </c>
      <c r="G49" s="146" t="s">
        <v>77</v>
      </c>
      <c r="H49" s="142">
        <v>6</v>
      </c>
      <c r="I49" s="142">
        <v>0</v>
      </c>
      <c r="J49" s="142">
        <v>5</v>
      </c>
      <c r="K49" s="142">
        <v>0</v>
      </c>
      <c r="L49" s="120">
        <v>9</v>
      </c>
      <c r="M49" s="147">
        <v>0</v>
      </c>
      <c r="N49" s="138">
        <f t="shared" si="7"/>
        <v>20</v>
      </c>
      <c r="O49" s="138">
        <f t="shared" si="9"/>
        <v>0</v>
      </c>
      <c r="P49" s="148">
        <f t="shared" si="8"/>
        <v>20</v>
      </c>
    </row>
    <row r="50" spans="1:16" ht="30" customHeight="1" x14ac:dyDescent="0.15">
      <c r="A50" s="168" t="s">
        <v>85</v>
      </c>
      <c r="B50" s="2" t="s">
        <v>181</v>
      </c>
      <c r="C50" s="142">
        <v>7</v>
      </c>
      <c r="D50" s="142">
        <v>10</v>
      </c>
      <c r="E50" s="120">
        <v>3</v>
      </c>
      <c r="F50" s="145">
        <f t="shared" si="6"/>
        <v>20</v>
      </c>
      <c r="G50" s="146" t="s">
        <v>77</v>
      </c>
      <c r="H50" s="142">
        <v>7</v>
      </c>
      <c r="I50" s="142">
        <v>0</v>
      </c>
      <c r="J50" s="142">
        <v>10</v>
      </c>
      <c r="K50" s="142">
        <v>0</v>
      </c>
      <c r="L50" s="120">
        <v>3</v>
      </c>
      <c r="M50" s="147">
        <v>0</v>
      </c>
      <c r="N50" s="138">
        <f t="shared" si="7"/>
        <v>20</v>
      </c>
      <c r="O50" s="138">
        <f t="shared" si="9"/>
        <v>0</v>
      </c>
      <c r="P50" s="148">
        <f t="shared" si="8"/>
        <v>20</v>
      </c>
    </row>
    <row r="51" spans="1:16" ht="30" customHeight="1" x14ac:dyDescent="0.15">
      <c r="A51" s="168" t="s">
        <v>86</v>
      </c>
      <c r="B51" s="2" t="s">
        <v>87</v>
      </c>
      <c r="C51" s="142">
        <v>148</v>
      </c>
      <c r="D51" s="142">
        <v>143</v>
      </c>
      <c r="E51" s="120">
        <v>146</v>
      </c>
      <c r="F51" s="145">
        <f t="shared" si="6"/>
        <v>437</v>
      </c>
      <c r="G51" s="146" t="s">
        <v>77</v>
      </c>
      <c r="H51" s="142">
        <v>148</v>
      </c>
      <c r="I51" s="142">
        <v>0</v>
      </c>
      <c r="J51" s="142">
        <v>143</v>
      </c>
      <c r="K51" s="142">
        <v>0</v>
      </c>
      <c r="L51" s="120">
        <v>146</v>
      </c>
      <c r="M51" s="147">
        <v>0</v>
      </c>
      <c r="N51" s="138">
        <f t="shared" si="7"/>
        <v>437</v>
      </c>
      <c r="O51" s="138">
        <f t="shared" si="9"/>
        <v>0</v>
      </c>
      <c r="P51" s="148">
        <f t="shared" si="8"/>
        <v>437</v>
      </c>
    </row>
    <row r="52" spans="1:16" ht="30" customHeight="1" x14ac:dyDescent="0.15">
      <c r="A52" s="168" t="s">
        <v>88</v>
      </c>
      <c r="B52" s="2" t="s">
        <v>87</v>
      </c>
      <c r="C52" s="142">
        <v>217</v>
      </c>
      <c r="D52" s="142">
        <v>212</v>
      </c>
      <c r="E52" s="120">
        <v>191</v>
      </c>
      <c r="F52" s="150">
        <f t="shared" si="6"/>
        <v>620</v>
      </c>
      <c r="G52" s="146" t="s">
        <v>69</v>
      </c>
      <c r="H52" s="142">
        <v>217</v>
      </c>
      <c r="I52" s="142">
        <v>0</v>
      </c>
      <c r="J52" s="142">
        <v>212</v>
      </c>
      <c r="K52" s="142">
        <v>0</v>
      </c>
      <c r="L52" s="120">
        <v>191</v>
      </c>
      <c r="M52" s="147">
        <v>0</v>
      </c>
      <c r="N52" s="138">
        <f t="shared" si="7"/>
        <v>620</v>
      </c>
      <c r="O52" s="138">
        <f t="shared" si="9"/>
        <v>0</v>
      </c>
      <c r="P52" s="148">
        <f t="shared" si="8"/>
        <v>620</v>
      </c>
    </row>
    <row r="53" spans="1:16" ht="30" customHeight="1" x14ac:dyDescent="0.15">
      <c r="A53" s="169" t="s">
        <v>256</v>
      </c>
      <c r="B53" s="29" t="s">
        <v>76</v>
      </c>
      <c r="C53" s="151">
        <v>1</v>
      </c>
      <c r="D53" s="151">
        <v>0</v>
      </c>
      <c r="E53" s="152">
        <v>4</v>
      </c>
      <c r="F53" s="150">
        <f t="shared" si="6"/>
        <v>5</v>
      </c>
      <c r="G53" s="153" t="s">
        <v>176</v>
      </c>
      <c r="H53" s="151">
        <v>2</v>
      </c>
      <c r="I53" s="151">
        <v>1</v>
      </c>
      <c r="J53" s="151">
        <v>0</v>
      </c>
      <c r="K53" s="151">
        <v>0</v>
      </c>
      <c r="L53" s="152">
        <v>3</v>
      </c>
      <c r="M53" s="154">
        <v>1</v>
      </c>
      <c r="N53" s="138">
        <f t="shared" si="7"/>
        <v>5</v>
      </c>
      <c r="O53" s="138">
        <f t="shared" si="9"/>
        <v>2</v>
      </c>
      <c r="P53" s="148">
        <f t="shared" si="8"/>
        <v>7</v>
      </c>
    </row>
    <row r="54" spans="1:16" ht="30" customHeight="1" x14ac:dyDescent="0.15">
      <c r="A54" s="171" t="s">
        <v>89</v>
      </c>
      <c r="B54" s="172" t="s">
        <v>180</v>
      </c>
      <c r="C54" s="167">
        <v>24</v>
      </c>
      <c r="D54" s="167">
        <v>80</v>
      </c>
      <c r="E54" s="120">
        <v>0</v>
      </c>
      <c r="F54" s="173">
        <f t="shared" si="6"/>
        <v>104</v>
      </c>
      <c r="G54" s="174" t="s">
        <v>77</v>
      </c>
      <c r="H54" s="167">
        <v>24</v>
      </c>
      <c r="I54" s="167"/>
      <c r="J54" s="167">
        <v>80</v>
      </c>
      <c r="K54" s="167">
        <v>0</v>
      </c>
      <c r="L54" s="120">
        <v>0</v>
      </c>
      <c r="M54" s="147">
        <v>0</v>
      </c>
      <c r="N54" s="138">
        <f t="shared" si="7"/>
        <v>104</v>
      </c>
      <c r="O54" s="138">
        <f t="shared" si="9"/>
        <v>0</v>
      </c>
      <c r="P54" s="175">
        <f t="shared" si="8"/>
        <v>104</v>
      </c>
    </row>
    <row r="55" spans="1:16" ht="24" customHeight="1" x14ac:dyDescent="0.15">
      <c r="A55" s="177" t="s">
        <v>255</v>
      </c>
      <c r="B55" s="17" t="s">
        <v>29</v>
      </c>
      <c r="C55" s="45">
        <v>9120</v>
      </c>
      <c r="D55" s="120">
        <v>0</v>
      </c>
      <c r="E55" s="120">
        <v>0</v>
      </c>
      <c r="F55" s="173">
        <f t="shared" si="6"/>
        <v>9120</v>
      </c>
      <c r="G55" s="174" t="s">
        <v>77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38">
        <f t="shared" si="7"/>
        <v>0</v>
      </c>
      <c r="O55" s="138">
        <f t="shared" si="9"/>
        <v>0</v>
      </c>
      <c r="P55" s="175">
        <f t="shared" si="8"/>
        <v>0</v>
      </c>
    </row>
  </sheetData>
  <mergeCells count="72">
    <mergeCell ref="A19:A21"/>
    <mergeCell ref="B19:B21"/>
    <mergeCell ref="C19:F19"/>
    <mergeCell ref="G19:G21"/>
    <mergeCell ref="H19:P19"/>
    <mergeCell ref="C20:C21"/>
    <mergeCell ref="N20:N21"/>
    <mergeCell ref="O20:O21"/>
    <mergeCell ref="P20:P21"/>
    <mergeCell ref="D20:D21"/>
    <mergeCell ref="E20:E21"/>
    <mergeCell ref="F20:F21"/>
    <mergeCell ref="H20:I20"/>
    <mergeCell ref="J20:K20"/>
    <mergeCell ref="L20:M20"/>
    <mergeCell ref="A31:P31"/>
    <mergeCell ref="A32:A34"/>
    <mergeCell ref="B32:B34"/>
    <mergeCell ref="C32:F32"/>
    <mergeCell ref="G32:G34"/>
    <mergeCell ref="H32:P32"/>
    <mergeCell ref="C33:C34"/>
    <mergeCell ref="N33:N34"/>
    <mergeCell ref="D33:D34"/>
    <mergeCell ref="E33:E34"/>
    <mergeCell ref="F33:F34"/>
    <mergeCell ref="H33:I33"/>
    <mergeCell ref="J33:K33"/>
    <mergeCell ref="L33:M33"/>
    <mergeCell ref="O33:O34"/>
    <mergeCell ref="P33:P34"/>
    <mergeCell ref="A18:P18"/>
    <mergeCell ref="A10:P10"/>
    <mergeCell ref="A11:P11"/>
    <mergeCell ref="A12:A14"/>
    <mergeCell ref="B12:B14"/>
    <mergeCell ref="C12:F12"/>
    <mergeCell ref="G12:G14"/>
    <mergeCell ref="H12:P12"/>
    <mergeCell ref="C13:C14"/>
    <mergeCell ref="D13:D14"/>
    <mergeCell ref="E13:E14"/>
    <mergeCell ref="F13:F14"/>
    <mergeCell ref="P13:P14"/>
    <mergeCell ref="H14:I14"/>
    <mergeCell ref="J13:K13"/>
    <mergeCell ref="H13:I13"/>
    <mergeCell ref="A2:A9"/>
    <mergeCell ref="B2:P3"/>
    <mergeCell ref="B4:P4"/>
    <mergeCell ref="B5:P5"/>
    <mergeCell ref="B6:P7"/>
    <mergeCell ref="B8:I8"/>
    <mergeCell ref="J8:P8"/>
    <mergeCell ref="B9:I9"/>
    <mergeCell ref="J9:P9"/>
    <mergeCell ref="H15:I15"/>
    <mergeCell ref="H16:I16"/>
    <mergeCell ref="H17:I17"/>
    <mergeCell ref="J15:K15"/>
    <mergeCell ref="J16:K16"/>
    <mergeCell ref="J17:K17"/>
    <mergeCell ref="N15:O15"/>
    <mergeCell ref="N16:O16"/>
    <mergeCell ref="N17:O17"/>
    <mergeCell ref="N13:O14"/>
    <mergeCell ref="J14:K14"/>
    <mergeCell ref="L14:M14"/>
    <mergeCell ref="L15:M15"/>
    <mergeCell ref="L16:M16"/>
    <mergeCell ref="L17:M17"/>
    <mergeCell ref="L13:M13"/>
  </mergeCells>
  <pageMargins left="0.98425196850393704" right="1.5748031496062993" top="0.98425196850393704" bottom="0.98425196850393704" header="0.51181102362204722" footer="0.51181102362204722"/>
  <pageSetup paperSize="9" scale="84" fitToHeight="0" orientation="landscape" r:id="rId1"/>
  <rowBreaks count="1" manualBreakCount="1">
    <brk id="30" max="15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0"/>
  <sheetViews>
    <sheetView view="pageBreakPreview" zoomScale="130" zoomScaleNormal="140" zoomScaleSheetLayoutView="130" workbookViewId="0">
      <selection activeCell="E57" sqref="E57"/>
    </sheetView>
  </sheetViews>
  <sheetFormatPr baseColWidth="10" defaultColWidth="9.33203125" defaultRowHeight="12.75" x14ac:dyDescent="0.2"/>
  <cols>
    <col min="1" max="1" width="29.83203125" style="18" customWidth="1"/>
    <col min="2" max="2" width="10" style="18" customWidth="1"/>
    <col min="3" max="3" width="8.6640625" style="113" customWidth="1"/>
    <col min="4" max="4" width="9.83203125" style="113" customWidth="1"/>
    <col min="5" max="5" width="9.6640625" style="113" customWidth="1"/>
    <col min="6" max="6" width="7.6640625" style="113" customWidth="1"/>
    <col min="7" max="7" width="10.5" style="96" customWidth="1"/>
    <col min="8" max="8" width="5.6640625" style="96" customWidth="1"/>
    <col min="9" max="9" width="5" style="113" customWidth="1"/>
    <col min="10" max="10" width="5.5" style="113" customWidth="1"/>
    <col min="11" max="11" width="5.83203125" style="113" customWidth="1"/>
    <col min="12" max="12" width="7" style="113" customWidth="1"/>
    <col min="13" max="15" width="6.83203125" style="113" customWidth="1"/>
    <col min="16" max="16" width="8.83203125" style="113" customWidth="1"/>
    <col min="17" max="16384" width="9.33203125" style="18"/>
  </cols>
  <sheetData>
    <row r="1" spans="1:18" ht="13.5" thickBot="1" x14ac:dyDescent="0.25">
      <c r="G1" s="113"/>
      <c r="H1" s="113"/>
    </row>
    <row r="2" spans="1:18" ht="15" x14ac:dyDescent="0.2">
      <c r="A2" s="296"/>
      <c r="B2" s="395" t="s">
        <v>0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7"/>
      <c r="Q2" s="85"/>
      <c r="R2" s="85"/>
    </row>
    <row r="3" spans="1:18" ht="15" x14ac:dyDescent="0.2">
      <c r="A3" s="297"/>
      <c r="B3" s="398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400"/>
      <c r="Q3" s="85"/>
      <c r="R3" s="85"/>
    </row>
    <row r="4" spans="1:18" ht="29.25" customHeight="1" x14ac:dyDescent="0.2">
      <c r="A4" s="297"/>
      <c r="B4" s="401" t="s">
        <v>1</v>
      </c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3"/>
      <c r="Q4" s="86"/>
      <c r="R4" s="86"/>
    </row>
    <row r="5" spans="1:18" ht="17.25" customHeight="1" thickBot="1" x14ac:dyDescent="0.25">
      <c r="A5" s="297"/>
      <c r="B5" s="404" t="s">
        <v>2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6"/>
      <c r="Q5" s="86"/>
      <c r="R5" s="86"/>
    </row>
    <row r="6" spans="1:18" ht="12.75" customHeight="1" x14ac:dyDescent="0.2">
      <c r="A6" s="297"/>
      <c r="B6" s="407" t="s">
        <v>199</v>
      </c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8"/>
    </row>
    <row r="7" spans="1:18" ht="14.25" customHeight="1" x14ac:dyDescent="0.2">
      <c r="A7" s="297"/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8"/>
    </row>
    <row r="8" spans="1:18" ht="15" customHeight="1" x14ac:dyDescent="0.2">
      <c r="A8" s="297"/>
      <c r="B8" s="374" t="s">
        <v>3</v>
      </c>
      <c r="C8" s="375"/>
      <c r="D8" s="375"/>
      <c r="E8" s="375"/>
      <c r="F8" s="375"/>
      <c r="G8" s="375"/>
      <c r="H8" s="375"/>
      <c r="I8" s="375"/>
      <c r="J8" s="376" t="s">
        <v>4</v>
      </c>
      <c r="K8" s="377"/>
      <c r="L8" s="377"/>
      <c r="M8" s="377"/>
      <c r="N8" s="377"/>
      <c r="O8" s="377"/>
      <c r="P8" s="378"/>
    </row>
    <row r="9" spans="1:18" ht="15.75" customHeight="1" thickBot="1" x14ac:dyDescent="0.25">
      <c r="A9" s="298"/>
      <c r="B9" s="379" t="s">
        <v>5</v>
      </c>
      <c r="C9" s="380"/>
      <c r="D9" s="380"/>
      <c r="E9" s="380"/>
      <c r="F9" s="380"/>
      <c r="G9" s="380"/>
      <c r="H9" s="380"/>
      <c r="I9" s="380"/>
      <c r="J9" s="381" t="s">
        <v>252</v>
      </c>
      <c r="K9" s="382"/>
      <c r="L9" s="382"/>
      <c r="M9" s="382"/>
      <c r="N9" s="382"/>
      <c r="O9" s="382"/>
      <c r="P9" s="383"/>
    </row>
    <row r="10" spans="1:18" x14ac:dyDescent="0.2">
      <c r="A10" s="387"/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</row>
    <row r="11" spans="1:18" ht="35.1" customHeight="1" x14ac:dyDescent="0.2">
      <c r="A11" s="388" t="s">
        <v>218</v>
      </c>
      <c r="B11" s="385"/>
      <c r="C11" s="385"/>
      <c r="D11" s="385"/>
      <c r="E11" s="385"/>
      <c r="F11" s="385"/>
      <c r="G11" s="385"/>
      <c r="H11" s="386"/>
      <c r="I11" s="386"/>
      <c r="J11" s="386"/>
      <c r="K11" s="386"/>
      <c r="L11" s="386"/>
      <c r="M11" s="386"/>
      <c r="N11" s="386"/>
      <c r="O11" s="386"/>
      <c r="P11" s="409"/>
    </row>
    <row r="12" spans="1:18" ht="35.1" customHeight="1" x14ac:dyDescent="0.2">
      <c r="A12" s="339" t="s">
        <v>6</v>
      </c>
      <c r="B12" s="339" t="s">
        <v>7</v>
      </c>
      <c r="C12" s="274"/>
      <c r="D12" s="274"/>
      <c r="E12" s="274"/>
      <c r="F12" s="275"/>
      <c r="G12" s="342" t="s">
        <v>9</v>
      </c>
      <c r="H12" s="345" t="s">
        <v>10</v>
      </c>
      <c r="I12" s="345"/>
      <c r="J12" s="345"/>
      <c r="K12" s="345"/>
      <c r="L12" s="345"/>
      <c r="M12" s="345"/>
      <c r="N12" s="345"/>
      <c r="O12" s="345"/>
      <c r="P12" s="345"/>
    </row>
    <row r="13" spans="1:18" ht="35.1" customHeight="1" x14ac:dyDescent="0.2">
      <c r="A13" s="340"/>
      <c r="B13" s="340"/>
      <c r="C13" s="282" t="s">
        <v>241</v>
      </c>
      <c r="D13" s="282" t="s">
        <v>242</v>
      </c>
      <c r="E13" s="282" t="s">
        <v>243</v>
      </c>
      <c r="F13" s="286" t="s">
        <v>244</v>
      </c>
      <c r="G13" s="343"/>
      <c r="H13" s="288" t="s">
        <v>241</v>
      </c>
      <c r="I13" s="289"/>
      <c r="J13" s="288" t="s">
        <v>242</v>
      </c>
      <c r="K13" s="289"/>
      <c r="L13" s="288" t="s">
        <v>243</v>
      </c>
      <c r="M13" s="289"/>
      <c r="N13" s="290" t="s">
        <v>261</v>
      </c>
      <c r="O13" s="290" t="s">
        <v>262</v>
      </c>
      <c r="P13" s="410" t="s">
        <v>244</v>
      </c>
    </row>
    <row r="14" spans="1:18" ht="35.1" customHeight="1" x14ac:dyDescent="0.2">
      <c r="A14" s="341"/>
      <c r="B14" s="341"/>
      <c r="C14" s="283"/>
      <c r="D14" s="283"/>
      <c r="E14" s="283"/>
      <c r="F14" s="287"/>
      <c r="G14" s="341"/>
      <c r="H14" s="90" t="s">
        <v>264</v>
      </c>
      <c r="I14" s="90" t="s">
        <v>263</v>
      </c>
      <c r="J14" s="90" t="s">
        <v>264</v>
      </c>
      <c r="K14" s="90" t="s">
        <v>263</v>
      </c>
      <c r="L14" s="90" t="s">
        <v>264</v>
      </c>
      <c r="M14" s="90" t="s">
        <v>263</v>
      </c>
      <c r="N14" s="291"/>
      <c r="O14" s="291"/>
      <c r="P14" s="411"/>
    </row>
    <row r="15" spans="1:18" ht="35.1" customHeight="1" x14ac:dyDescent="0.15">
      <c r="A15" s="11" t="s">
        <v>40</v>
      </c>
      <c r="B15" s="42" t="s">
        <v>29</v>
      </c>
      <c r="C15" s="189">
        <v>24</v>
      </c>
      <c r="D15" s="189">
        <v>10</v>
      </c>
      <c r="E15" s="189">
        <v>0</v>
      </c>
      <c r="F15" s="55">
        <f>SUM(C15:E15)</f>
        <v>34</v>
      </c>
      <c r="G15" s="43" t="s">
        <v>17</v>
      </c>
      <c r="H15" s="189">
        <v>504</v>
      </c>
      <c r="I15" s="189">
        <v>216</v>
      </c>
      <c r="J15" s="189">
        <v>504</v>
      </c>
      <c r="K15" s="189">
        <v>216</v>
      </c>
      <c r="L15" s="189">
        <v>0</v>
      </c>
      <c r="M15" s="189">
        <v>0</v>
      </c>
      <c r="N15" s="191">
        <f t="shared" ref="N15:O19" si="0">SUM(H15,J15,L15)</f>
        <v>1008</v>
      </c>
      <c r="O15" s="191">
        <f t="shared" si="0"/>
        <v>432</v>
      </c>
      <c r="P15" s="55">
        <f>SUM(H15:M15)</f>
        <v>1440</v>
      </c>
    </row>
    <row r="16" spans="1:18" ht="35.1" customHeight="1" x14ac:dyDescent="0.15">
      <c r="A16" s="1" t="s">
        <v>41</v>
      </c>
      <c r="B16" s="42" t="s">
        <v>29</v>
      </c>
      <c r="C16" s="189">
        <v>0</v>
      </c>
      <c r="D16" s="189">
        <v>0</v>
      </c>
      <c r="E16" s="189">
        <v>2</v>
      </c>
      <c r="F16" s="55">
        <f t="shared" ref="F16:F19" si="1">SUM(C16:E16)</f>
        <v>2</v>
      </c>
      <c r="G16" s="43" t="s">
        <v>42</v>
      </c>
      <c r="H16" s="187">
        <v>0</v>
      </c>
      <c r="I16" s="189">
        <v>0</v>
      </c>
      <c r="J16" s="189">
        <v>0</v>
      </c>
      <c r="K16" s="189">
        <v>0</v>
      </c>
      <c r="L16" s="189">
        <v>2</v>
      </c>
      <c r="M16" s="192">
        <v>58</v>
      </c>
      <c r="N16" s="156">
        <f t="shared" si="0"/>
        <v>2</v>
      </c>
      <c r="O16" s="156">
        <f>SUM(I16,K16,M16)</f>
        <v>58</v>
      </c>
      <c r="P16" s="193">
        <f>SUM(H16:M16)</f>
        <v>60</v>
      </c>
    </row>
    <row r="17" spans="1:16" ht="35.1" customHeight="1" x14ac:dyDescent="0.15">
      <c r="A17" s="10" t="s">
        <v>43</v>
      </c>
      <c r="B17" s="44" t="s">
        <v>21</v>
      </c>
      <c r="C17" s="187">
        <v>0</v>
      </c>
      <c r="D17" s="189">
        <v>0</v>
      </c>
      <c r="E17" s="189">
        <v>5</v>
      </c>
      <c r="F17" s="55">
        <f t="shared" si="1"/>
        <v>5</v>
      </c>
      <c r="G17" s="46" t="s">
        <v>44</v>
      </c>
      <c r="H17" s="187">
        <v>0</v>
      </c>
      <c r="I17" s="189">
        <v>0</v>
      </c>
      <c r="J17" s="189">
        <v>0</v>
      </c>
      <c r="K17" s="189">
        <v>0</v>
      </c>
      <c r="L17" s="189">
        <v>20</v>
      </c>
      <c r="M17" s="192">
        <v>90</v>
      </c>
      <c r="N17" s="156">
        <f t="shared" si="0"/>
        <v>20</v>
      </c>
      <c r="O17" s="156">
        <f t="shared" si="0"/>
        <v>90</v>
      </c>
      <c r="P17" s="193">
        <f>SUM(H17:M17)</f>
        <v>110</v>
      </c>
    </row>
    <row r="18" spans="1:16" ht="35.1" customHeight="1" x14ac:dyDescent="0.15">
      <c r="A18" s="10" t="s">
        <v>32</v>
      </c>
      <c r="B18" s="44" t="s">
        <v>29</v>
      </c>
      <c r="C18" s="236">
        <v>6</v>
      </c>
      <c r="D18" s="187">
        <v>3</v>
      </c>
      <c r="E18" s="188">
        <v>3</v>
      </c>
      <c r="F18" s="55">
        <f t="shared" si="1"/>
        <v>12</v>
      </c>
      <c r="G18" s="30" t="s">
        <v>45</v>
      </c>
      <c r="H18" s="194">
        <v>79</v>
      </c>
      <c r="I18" s="187">
        <v>44</v>
      </c>
      <c r="J18" s="187">
        <v>24</v>
      </c>
      <c r="K18" s="195">
        <v>15</v>
      </c>
      <c r="L18" s="187">
        <v>60</v>
      </c>
      <c r="M18" s="196">
        <v>14</v>
      </c>
      <c r="N18" s="156">
        <f t="shared" si="0"/>
        <v>163</v>
      </c>
      <c r="O18" s="156">
        <f t="shared" si="0"/>
        <v>73</v>
      </c>
      <c r="P18" s="193">
        <f>SUM(H18:M18)</f>
        <v>236</v>
      </c>
    </row>
    <row r="19" spans="1:16" ht="35.1" customHeight="1" x14ac:dyDescent="0.15">
      <c r="A19" s="10" t="s">
        <v>46</v>
      </c>
      <c r="B19" s="30" t="s">
        <v>29</v>
      </c>
      <c r="C19" s="236">
        <v>234</v>
      </c>
      <c r="D19" s="187">
        <v>105</v>
      </c>
      <c r="E19" s="190">
        <v>123</v>
      </c>
      <c r="F19" s="55">
        <f t="shared" si="1"/>
        <v>462</v>
      </c>
      <c r="G19" s="30" t="s">
        <v>47</v>
      </c>
      <c r="H19" s="194">
        <v>819</v>
      </c>
      <c r="I19" s="187">
        <v>552</v>
      </c>
      <c r="J19" s="187">
        <v>644</v>
      </c>
      <c r="K19" s="195">
        <v>521</v>
      </c>
      <c r="L19" s="187">
        <v>972</v>
      </c>
      <c r="M19" s="197">
        <v>628</v>
      </c>
      <c r="N19" s="198">
        <f t="shared" si="0"/>
        <v>2435</v>
      </c>
      <c r="O19" s="198">
        <f t="shared" si="0"/>
        <v>1701</v>
      </c>
      <c r="P19" s="193">
        <f>SUM(H19:M19)</f>
        <v>4136</v>
      </c>
    </row>
    <row r="20" spans="1:16" ht="35.1" customHeight="1" x14ac:dyDescent="0.2">
      <c r="A20" s="388" t="s">
        <v>188</v>
      </c>
      <c r="B20" s="385"/>
      <c r="C20" s="385"/>
      <c r="D20" s="385"/>
      <c r="E20" s="385"/>
      <c r="F20" s="385"/>
      <c r="G20" s="385"/>
      <c r="H20" s="386"/>
      <c r="I20" s="386"/>
      <c r="J20" s="386"/>
      <c r="K20" s="386"/>
      <c r="L20" s="386"/>
      <c r="M20" s="386"/>
      <c r="N20" s="386"/>
      <c r="O20" s="386"/>
      <c r="P20" s="409"/>
    </row>
    <row r="21" spans="1:16" ht="35.1" customHeight="1" x14ac:dyDescent="0.2">
      <c r="A21" s="339" t="s">
        <v>6</v>
      </c>
      <c r="B21" s="339" t="s">
        <v>7</v>
      </c>
      <c r="C21" s="412"/>
      <c r="D21" s="412"/>
      <c r="E21" s="412"/>
      <c r="F21" s="413"/>
      <c r="G21" s="342" t="s">
        <v>9</v>
      </c>
      <c r="H21" s="414" t="s">
        <v>10</v>
      </c>
      <c r="I21" s="414"/>
      <c r="J21" s="414"/>
      <c r="K21" s="414"/>
      <c r="L21" s="414"/>
      <c r="M21" s="414"/>
      <c r="N21" s="414"/>
      <c r="O21" s="414"/>
      <c r="P21" s="414"/>
    </row>
    <row r="22" spans="1:16" ht="35.1" customHeight="1" x14ac:dyDescent="0.2">
      <c r="A22" s="340"/>
      <c r="B22" s="340"/>
      <c r="C22" s="282" t="s">
        <v>241</v>
      </c>
      <c r="D22" s="282" t="s">
        <v>242</v>
      </c>
      <c r="E22" s="282" t="s">
        <v>243</v>
      </c>
      <c r="F22" s="339" t="s">
        <v>246</v>
      </c>
      <c r="G22" s="340"/>
      <c r="H22" s="288" t="s">
        <v>241</v>
      </c>
      <c r="I22" s="289"/>
      <c r="J22" s="288" t="s">
        <v>242</v>
      </c>
      <c r="K22" s="289"/>
      <c r="L22" s="288" t="s">
        <v>243</v>
      </c>
      <c r="M22" s="289"/>
      <c r="N22" s="290" t="s">
        <v>261</v>
      </c>
      <c r="O22" s="290" t="s">
        <v>262</v>
      </c>
      <c r="P22" s="340" t="s">
        <v>246</v>
      </c>
    </row>
    <row r="23" spans="1:16" ht="35.1" customHeight="1" x14ac:dyDescent="0.2">
      <c r="A23" s="341"/>
      <c r="B23" s="341"/>
      <c r="C23" s="283"/>
      <c r="D23" s="283"/>
      <c r="E23" s="283"/>
      <c r="F23" s="341"/>
      <c r="G23" s="341"/>
      <c r="H23" s="90" t="s">
        <v>264</v>
      </c>
      <c r="I23" s="90" t="s">
        <v>263</v>
      </c>
      <c r="J23" s="90" t="s">
        <v>264</v>
      </c>
      <c r="K23" s="90" t="s">
        <v>263</v>
      </c>
      <c r="L23" s="90" t="s">
        <v>264</v>
      </c>
      <c r="M23" s="90" t="s">
        <v>263</v>
      </c>
      <c r="N23" s="415"/>
      <c r="O23" s="415"/>
      <c r="P23" s="341"/>
    </row>
    <row r="24" spans="1:16" ht="18.75" customHeight="1" x14ac:dyDescent="0.15">
      <c r="A24" s="1" t="s">
        <v>34</v>
      </c>
      <c r="B24" s="5" t="s">
        <v>29</v>
      </c>
      <c r="C24" s="114">
        <v>13</v>
      </c>
      <c r="D24" s="114">
        <v>13</v>
      </c>
      <c r="E24" s="143">
        <v>11</v>
      </c>
      <c r="F24" s="6">
        <f>SUM(C24:E24)</f>
        <v>37</v>
      </c>
      <c r="G24" s="43" t="s">
        <v>17</v>
      </c>
      <c r="H24" s="159">
        <v>73</v>
      </c>
      <c r="I24" s="142">
        <v>78</v>
      </c>
      <c r="J24" s="142">
        <v>100</v>
      </c>
      <c r="K24" s="142">
        <v>71</v>
      </c>
      <c r="L24" s="142">
        <v>175</v>
      </c>
      <c r="M24" s="160">
        <v>126</v>
      </c>
      <c r="N24" s="138">
        <f t="shared" ref="N24:O26" si="2">SUM(H24,J24,L24)</f>
        <v>348</v>
      </c>
      <c r="O24" s="138">
        <f t="shared" si="2"/>
        <v>275</v>
      </c>
      <c r="P24" s="115">
        <f>SUM(H24:M24)</f>
        <v>623</v>
      </c>
    </row>
    <row r="25" spans="1:16" ht="17.25" customHeight="1" x14ac:dyDescent="0.15">
      <c r="A25" s="1" t="s">
        <v>32</v>
      </c>
      <c r="B25" s="5" t="s">
        <v>29</v>
      </c>
      <c r="C25" s="114">
        <v>0</v>
      </c>
      <c r="D25" s="114">
        <v>6</v>
      </c>
      <c r="E25" s="143">
        <v>2</v>
      </c>
      <c r="F25" s="145">
        <f>SUM(C25:E25)</f>
        <v>8</v>
      </c>
      <c r="G25" s="159" t="s">
        <v>17</v>
      </c>
      <c r="H25" s="159">
        <v>0</v>
      </c>
      <c r="I25" s="142">
        <v>0</v>
      </c>
      <c r="J25" s="142">
        <v>31</v>
      </c>
      <c r="K25" s="142">
        <v>37</v>
      </c>
      <c r="L25" s="142">
        <v>46</v>
      </c>
      <c r="M25" s="160">
        <v>26</v>
      </c>
      <c r="N25" s="138">
        <f t="shared" si="2"/>
        <v>77</v>
      </c>
      <c r="O25" s="138">
        <f t="shared" si="2"/>
        <v>63</v>
      </c>
      <c r="P25" s="115">
        <f t="shared" ref="P25:P26" si="3">SUM(H25:M25)</f>
        <v>140</v>
      </c>
    </row>
    <row r="26" spans="1:16" ht="35.1" hidden="1" customHeight="1" x14ac:dyDescent="0.15">
      <c r="A26" s="1" t="s">
        <v>48</v>
      </c>
      <c r="B26" s="5" t="s">
        <v>29</v>
      </c>
      <c r="C26" s="142">
        <v>0</v>
      </c>
      <c r="D26" s="142">
        <v>0</v>
      </c>
      <c r="E26" s="142">
        <v>0</v>
      </c>
      <c r="F26" s="145">
        <f>SUM(C26:E26)</f>
        <v>0</v>
      </c>
      <c r="G26" s="159" t="s">
        <v>17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60">
        <v>0</v>
      </c>
      <c r="N26" s="138">
        <f t="shared" si="2"/>
        <v>0</v>
      </c>
      <c r="O26" s="138">
        <f t="shared" si="2"/>
        <v>0</v>
      </c>
      <c r="P26" s="9">
        <f t="shared" si="3"/>
        <v>0</v>
      </c>
    </row>
    <row r="27" spans="1:16" ht="17.25" customHeight="1" x14ac:dyDescent="0.2">
      <c r="A27" s="388" t="s">
        <v>49</v>
      </c>
      <c r="B27" s="385"/>
      <c r="C27" s="385"/>
      <c r="D27" s="385"/>
      <c r="E27" s="385"/>
      <c r="F27" s="385"/>
      <c r="G27" s="385"/>
      <c r="H27" s="386"/>
      <c r="I27" s="386"/>
      <c r="J27" s="386"/>
      <c r="K27" s="386"/>
      <c r="L27" s="386"/>
      <c r="M27" s="386"/>
      <c r="N27" s="386"/>
      <c r="O27" s="386"/>
      <c r="P27" s="409"/>
    </row>
    <row r="28" spans="1:16" ht="35.1" customHeight="1" x14ac:dyDescent="0.2">
      <c r="A28" s="339" t="s">
        <v>6</v>
      </c>
      <c r="B28" s="339" t="s">
        <v>7</v>
      </c>
      <c r="C28" s="412"/>
      <c r="D28" s="412"/>
      <c r="E28" s="412"/>
      <c r="F28" s="413"/>
      <c r="G28" s="342" t="s">
        <v>9</v>
      </c>
      <c r="H28" s="414" t="s">
        <v>10</v>
      </c>
      <c r="I28" s="414"/>
      <c r="J28" s="414"/>
      <c r="K28" s="414"/>
      <c r="L28" s="414"/>
      <c r="M28" s="414"/>
      <c r="N28" s="414"/>
      <c r="O28" s="414"/>
      <c r="P28" s="414"/>
    </row>
    <row r="29" spans="1:16" ht="35.1" customHeight="1" x14ac:dyDescent="0.2">
      <c r="A29" s="340"/>
      <c r="B29" s="340"/>
      <c r="C29" s="282" t="s">
        <v>241</v>
      </c>
      <c r="D29" s="282" t="s">
        <v>242</v>
      </c>
      <c r="E29" s="282" t="s">
        <v>243</v>
      </c>
      <c r="F29" s="339" t="s">
        <v>246</v>
      </c>
      <c r="G29" s="340"/>
      <c r="H29" s="288" t="s">
        <v>241</v>
      </c>
      <c r="I29" s="289"/>
      <c r="J29" s="288" t="s">
        <v>242</v>
      </c>
      <c r="K29" s="289"/>
      <c r="L29" s="288" t="s">
        <v>243</v>
      </c>
      <c r="M29" s="289"/>
      <c r="N29" s="290" t="s">
        <v>261</v>
      </c>
      <c r="O29" s="290" t="s">
        <v>262</v>
      </c>
      <c r="P29" s="416" t="s">
        <v>246</v>
      </c>
    </row>
    <row r="30" spans="1:16" ht="35.1" customHeight="1" x14ac:dyDescent="0.2">
      <c r="A30" s="341"/>
      <c r="B30" s="341"/>
      <c r="C30" s="283"/>
      <c r="D30" s="283"/>
      <c r="E30" s="283"/>
      <c r="F30" s="287"/>
      <c r="G30" s="341"/>
      <c r="H30" s="90" t="s">
        <v>264</v>
      </c>
      <c r="I30" s="90" t="s">
        <v>263</v>
      </c>
      <c r="J30" s="90" t="s">
        <v>264</v>
      </c>
      <c r="K30" s="90" t="s">
        <v>263</v>
      </c>
      <c r="L30" s="90" t="s">
        <v>264</v>
      </c>
      <c r="M30" s="90" t="s">
        <v>263</v>
      </c>
      <c r="N30" s="415"/>
      <c r="O30" s="415"/>
      <c r="P30" s="287"/>
    </row>
    <row r="31" spans="1:16" ht="30" customHeight="1" x14ac:dyDescent="0.2">
      <c r="A31" s="1" t="s">
        <v>50</v>
      </c>
      <c r="B31" s="1" t="s">
        <v>51</v>
      </c>
      <c r="C31" s="199">
        <v>18</v>
      </c>
      <c r="D31" s="200">
        <v>19</v>
      </c>
      <c r="E31" s="201">
        <v>13</v>
      </c>
      <c r="F31" s="237">
        <f>SUM(C31:E31)</f>
        <v>50</v>
      </c>
      <c r="G31" s="43" t="s">
        <v>17</v>
      </c>
      <c r="H31" s="203">
        <v>404</v>
      </c>
      <c r="I31" s="189">
        <v>149</v>
      </c>
      <c r="J31" s="204">
        <v>56</v>
      </c>
      <c r="K31" s="205">
        <v>11</v>
      </c>
      <c r="L31" s="205">
        <v>8</v>
      </c>
      <c r="M31" s="206">
        <v>5</v>
      </c>
      <c r="N31" s="207">
        <f t="shared" ref="N31:O35" si="4">SUM(H31,J31,L31)</f>
        <v>468</v>
      </c>
      <c r="O31" s="207">
        <f t="shared" si="4"/>
        <v>165</v>
      </c>
      <c r="P31" s="208">
        <f>SUM(H31:M31)</f>
        <v>633</v>
      </c>
    </row>
    <row r="32" spans="1:16" ht="25.5" customHeight="1" x14ac:dyDescent="0.2">
      <c r="A32" s="1" t="s">
        <v>52</v>
      </c>
      <c r="B32" s="1" t="s">
        <v>53</v>
      </c>
      <c r="C32" s="199">
        <v>9</v>
      </c>
      <c r="D32" s="200">
        <v>8</v>
      </c>
      <c r="E32" s="201">
        <v>5</v>
      </c>
      <c r="F32" s="55">
        <f>SUM(C32:E32)</f>
        <v>22</v>
      </c>
      <c r="G32" s="43" t="s">
        <v>54</v>
      </c>
      <c r="H32" s="209">
        <v>14</v>
      </c>
      <c r="I32" s="189">
        <v>9</v>
      </c>
      <c r="J32" s="189">
        <v>33</v>
      </c>
      <c r="K32" s="205">
        <v>9</v>
      </c>
      <c r="L32" s="205">
        <v>24</v>
      </c>
      <c r="M32" s="192">
        <v>4</v>
      </c>
      <c r="N32" s="156">
        <f t="shared" si="4"/>
        <v>71</v>
      </c>
      <c r="O32" s="156">
        <f t="shared" si="4"/>
        <v>22</v>
      </c>
      <c r="P32" s="208">
        <f>SUM(H32:M32)</f>
        <v>93</v>
      </c>
    </row>
    <row r="33" spans="1:16" ht="24.75" customHeight="1" x14ac:dyDescent="0.2">
      <c r="A33" s="1" t="s">
        <v>55</v>
      </c>
      <c r="B33" s="1" t="s">
        <v>56</v>
      </c>
      <c r="C33" s="201">
        <v>2</v>
      </c>
      <c r="D33" s="200">
        <v>0</v>
      </c>
      <c r="E33" s="201">
        <v>0</v>
      </c>
      <c r="F33" s="55">
        <f>SUM(C33:E33)</f>
        <v>2</v>
      </c>
      <c r="G33" s="43" t="s">
        <v>57</v>
      </c>
      <c r="H33" s="189">
        <v>28</v>
      </c>
      <c r="I33" s="189">
        <v>74</v>
      </c>
      <c r="J33" s="189">
        <v>0</v>
      </c>
      <c r="K33" s="189">
        <v>0</v>
      </c>
      <c r="L33" s="205">
        <v>0</v>
      </c>
      <c r="M33" s="192">
        <v>0</v>
      </c>
      <c r="N33" s="156">
        <f t="shared" si="4"/>
        <v>28</v>
      </c>
      <c r="O33" s="156">
        <f t="shared" si="4"/>
        <v>74</v>
      </c>
      <c r="P33" s="208">
        <f t="shared" ref="P33:P35" si="5">SUM(H33:M33)</f>
        <v>102</v>
      </c>
    </row>
    <row r="34" spans="1:16" ht="21.75" customHeight="1" x14ac:dyDescent="0.2">
      <c r="A34" s="1" t="s">
        <v>58</v>
      </c>
      <c r="B34" s="1" t="s">
        <v>17</v>
      </c>
      <c r="C34" s="202">
        <v>250</v>
      </c>
      <c r="D34" s="200">
        <v>357</v>
      </c>
      <c r="E34" s="201">
        <v>267</v>
      </c>
      <c r="F34" s="55">
        <f>SUM(C34:E34)</f>
        <v>874</v>
      </c>
      <c r="G34" s="43" t="s">
        <v>57</v>
      </c>
      <c r="H34" s="203">
        <v>1180</v>
      </c>
      <c r="I34" s="204">
        <v>1777</v>
      </c>
      <c r="J34" s="210">
        <v>546</v>
      </c>
      <c r="K34" s="205">
        <v>315</v>
      </c>
      <c r="L34" s="205">
        <v>145</v>
      </c>
      <c r="M34" s="206">
        <v>140</v>
      </c>
      <c r="N34" s="207">
        <f t="shared" si="4"/>
        <v>1871</v>
      </c>
      <c r="O34" s="207">
        <f t="shared" si="4"/>
        <v>2232</v>
      </c>
      <c r="P34" s="208">
        <f t="shared" si="5"/>
        <v>4103</v>
      </c>
    </row>
    <row r="35" spans="1:16" ht="18.75" customHeight="1" x14ac:dyDescent="0.2">
      <c r="A35" s="1" t="s">
        <v>192</v>
      </c>
      <c r="B35" s="1" t="s">
        <v>17</v>
      </c>
      <c r="C35" s="201">
        <v>0</v>
      </c>
      <c r="D35" s="201">
        <v>0</v>
      </c>
      <c r="E35" s="201">
        <v>0</v>
      </c>
      <c r="F35" s="55">
        <f>SUM(C35:E35)</f>
        <v>0</v>
      </c>
      <c r="G35" s="43" t="s">
        <v>57</v>
      </c>
      <c r="H35" s="189">
        <v>0</v>
      </c>
      <c r="I35" s="189">
        <v>0</v>
      </c>
      <c r="J35" s="189">
        <v>0</v>
      </c>
      <c r="K35" s="189">
        <v>0</v>
      </c>
      <c r="L35" s="205">
        <v>0</v>
      </c>
      <c r="M35" s="192">
        <v>0</v>
      </c>
      <c r="N35" s="156">
        <f t="shared" si="4"/>
        <v>0</v>
      </c>
      <c r="O35" s="156">
        <f t="shared" si="4"/>
        <v>0</v>
      </c>
      <c r="P35" s="208">
        <f t="shared" si="5"/>
        <v>0</v>
      </c>
    </row>
    <row r="36" spans="1:16" ht="18.75" customHeight="1" x14ac:dyDescent="0.2">
      <c r="A36" s="417" t="s">
        <v>59</v>
      </c>
      <c r="B36" s="418"/>
      <c r="C36" s="418"/>
      <c r="D36" s="418"/>
      <c r="E36" s="418"/>
      <c r="F36" s="418"/>
      <c r="G36" s="418"/>
      <c r="H36" s="419"/>
      <c r="I36" s="419"/>
      <c r="J36" s="419"/>
      <c r="K36" s="419"/>
      <c r="L36" s="419"/>
      <c r="M36" s="419"/>
      <c r="N36" s="419"/>
      <c r="O36" s="419"/>
      <c r="P36" s="420"/>
    </row>
    <row r="37" spans="1:16" ht="35.1" customHeight="1" x14ac:dyDescent="0.2">
      <c r="A37" s="421" t="s">
        <v>6</v>
      </c>
      <c r="B37" s="339" t="s">
        <v>7</v>
      </c>
      <c r="C37" s="412"/>
      <c r="D37" s="412"/>
      <c r="E37" s="412"/>
      <c r="F37" s="413"/>
      <c r="G37" s="342" t="s">
        <v>9</v>
      </c>
      <c r="H37" s="414" t="s">
        <v>10</v>
      </c>
      <c r="I37" s="414"/>
      <c r="J37" s="414"/>
      <c r="K37" s="414"/>
      <c r="L37" s="414"/>
      <c r="M37" s="414"/>
      <c r="N37" s="414"/>
      <c r="O37" s="414"/>
      <c r="P37" s="414"/>
    </row>
    <row r="38" spans="1:16" ht="35.1" customHeight="1" x14ac:dyDescent="0.2">
      <c r="A38" s="422"/>
      <c r="B38" s="340"/>
      <c r="C38" s="339" t="s">
        <v>241</v>
      </c>
      <c r="D38" s="339" t="s">
        <v>242</v>
      </c>
      <c r="E38" s="339" t="s">
        <v>243</v>
      </c>
      <c r="F38" s="339" t="s">
        <v>250</v>
      </c>
      <c r="G38" s="343"/>
      <c r="H38" s="266" t="s">
        <v>241</v>
      </c>
      <c r="I38" s="267"/>
      <c r="J38" s="266" t="s">
        <v>242</v>
      </c>
      <c r="K38" s="267"/>
      <c r="L38" s="266" t="s">
        <v>243</v>
      </c>
      <c r="M38" s="267"/>
      <c r="N38" s="290" t="s">
        <v>261</v>
      </c>
      <c r="O38" s="290" t="s">
        <v>262</v>
      </c>
      <c r="P38" s="424" t="s">
        <v>267</v>
      </c>
    </row>
    <row r="39" spans="1:16" ht="14.25" customHeight="1" x14ac:dyDescent="0.2">
      <c r="A39" s="423"/>
      <c r="B39" s="341"/>
      <c r="C39" s="341"/>
      <c r="D39" s="341"/>
      <c r="E39" s="341"/>
      <c r="F39" s="426"/>
      <c r="G39" s="344"/>
      <c r="H39" s="90" t="s">
        <v>264</v>
      </c>
      <c r="I39" s="90" t="s">
        <v>263</v>
      </c>
      <c r="J39" s="90" t="s">
        <v>264</v>
      </c>
      <c r="K39" s="90" t="s">
        <v>263</v>
      </c>
      <c r="L39" s="90" t="s">
        <v>264</v>
      </c>
      <c r="M39" s="90" t="s">
        <v>263</v>
      </c>
      <c r="N39" s="415"/>
      <c r="O39" s="415"/>
      <c r="P39" s="425"/>
    </row>
    <row r="40" spans="1:16" ht="27.75" customHeight="1" x14ac:dyDescent="0.15">
      <c r="A40" s="95" t="s">
        <v>60</v>
      </c>
      <c r="B40" s="10" t="s">
        <v>29</v>
      </c>
      <c r="C40" s="211">
        <v>5</v>
      </c>
      <c r="D40" s="211">
        <v>8</v>
      </c>
      <c r="E40" s="212">
        <v>3</v>
      </c>
      <c r="F40" s="229">
        <f>SUM(C40:E40)</f>
        <v>16</v>
      </c>
      <c r="G40" s="50" t="s">
        <v>54</v>
      </c>
      <c r="H40" s="216">
        <v>2</v>
      </c>
      <c r="I40" s="217">
        <v>62</v>
      </c>
      <c r="J40" s="218">
        <v>130</v>
      </c>
      <c r="K40" s="219">
        <v>404</v>
      </c>
      <c r="L40" s="214">
        <v>85</v>
      </c>
      <c r="M40" s="220">
        <v>136</v>
      </c>
      <c r="N40" s="207">
        <f t="shared" ref="N40:O43" si="6">SUM(H40,J40,L40)</f>
        <v>217</v>
      </c>
      <c r="O40" s="207">
        <f t="shared" si="6"/>
        <v>602</v>
      </c>
      <c r="P40" s="221">
        <f>SUM(H40:M40)</f>
        <v>819</v>
      </c>
    </row>
    <row r="41" spans="1:16" ht="25.5" customHeight="1" x14ac:dyDescent="0.15">
      <c r="A41" s="95" t="s">
        <v>32</v>
      </c>
      <c r="B41" s="1" t="s">
        <v>29</v>
      </c>
      <c r="C41" s="213">
        <v>1</v>
      </c>
      <c r="D41" s="214">
        <v>7</v>
      </c>
      <c r="E41" s="206">
        <v>1</v>
      </c>
      <c r="F41" s="207">
        <f>SUM(C41:E41)</f>
        <v>9</v>
      </c>
      <c r="G41" s="50" t="s">
        <v>54</v>
      </c>
      <c r="H41" s="222">
        <v>0</v>
      </c>
      <c r="I41" s="223">
        <v>19</v>
      </c>
      <c r="J41" s="224">
        <v>63</v>
      </c>
      <c r="K41" s="225">
        <v>196</v>
      </c>
      <c r="L41" s="205">
        <v>0</v>
      </c>
      <c r="M41" s="206">
        <v>19</v>
      </c>
      <c r="N41" s="207">
        <f t="shared" si="6"/>
        <v>63</v>
      </c>
      <c r="O41" s="207">
        <f t="shared" si="6"/>
        <v>234</v>
      </c>
      <c r="P41" s="221">
        <f>SUM(H41:M41)</f>
        <v>297</v>
      </c>
    </row>
    <row r="42" spans="1:16" ht="23.25" customHeight="1" x14ac:dyDescent="0.15">
      <c r="A42" s="95" t="s">
        <v>61</v>
      </c>
      <c r="B42" s="1" t="s">
        <v>29</v>
      </c>
      <c r="C42" s="215">
        <v>0</v>
      </c>
      <c r="D42" s="205">
        <v>0</v>
      </c>
      <c r="E42" s="206">
        <v>3</v>
      </c>
      <c r="F42" s="207">
        <f>SUM(C42:E42)</f>
        <v>3</v>
      </c>
      <c r="G42" s="50" t="s">
        <v>54</v>
      </c>
      <c r="H42" s="222">
        <v>0</v>
      </c>
      <c r="I42" s="223">
        <v>0</v>
      </c>
      <c r="J42" s="226">
        <v>0</v>
      </c>
      <c r="K42" s="226">
        <v>0</v>
      </c>
      <c r="L42" s="205">
        <v>63</v>
      </c>
      <c r="M42" s="206">
        <v>81</v>
      </c>
      <c r="N42" s="207">
        <f t="shared" si="6"/>
        <v>63</v>
      </c>
      <c r="O42" s="207">
        <f t="shared" si="6"/>
        <v>81</v>
      </c>
      <c r="P42" s="221">
        <f>SUM(H42:M42)</f>
        <v>144</v>
      </c>
    </row>
    <row r="43" spans="1:16" ht="18.75" customHeight="1" x14ac:dyDescent="0.15">
      <c r="A43" s="95" t="s">
        <v>62</v>
      </c>
      <c r="B43" s="1" t="s">
        <v>29</v>
      </c>
      <c r="C43" s="205">
        <v>0</v>
      </c>
      <c r="D43" s="205">
        <v>2</v>
      </c>
      <c r="E43" s="206">
        <v>0</v>
      </c>
      <c r="F43" s="207">
        <f t="shared" ref="F43" si="7">SUM(C43:E43)</f>
        <v>2</v>
      </c>
      <c r="G43" s="50" t="s">
        <v>54</v>
      </c>
      <c r="H43" s="189">
        <v>0</v>
      </c>
      <c r="I43" s="192">
        <v>0</v>
      </c>
      <c r="J43" s="226">
        <v>32</v>
      </c>
      <c r="K43" s="226">
        <v>122</v>
      </c>
      <c r="L43" s="226">
        <v>0</v>
      </c>
      <c r="M43" s="227">
        <v>0</v>
      </c>
      <c r="N43" s="207">
        <f t="shared" si="6"/>
        <v>32</v>
      </c>
      <c r="O43" s="207">
        <f t="shared" si="6"/>
        <v>122</v>
      </c>
      <c r="P43" s="228">
        <f>SUM(H43:M43)</f>
        <v>154</v>
      </c>
    </row>
    <row r="44" spans="1:16" ht="35.1" customHeight="1" x14ac:dyDescent="0.2">
      <c r="A44" s="417" t="s">
        <v>235</v>
      </c>
      <c r="B44" s="418"/>
      <c r="C44" s="418"/>
      <c r="D44" s="418"/>
      <c r="E44" s="418"/>
      <c r="F44" s="418"/>
      <c r="G44" s="418"/>
      <c r="H44" s="419"/>
      <c r="I44" s="419"/>
      <c r="J44" s="419"/>
      <c r="K44" s="419"/>
      <c r="L44" s="419"/>
      <c r="M44" s="419"/>
      <c r="N44" s="419"/>
      <c r="O44" s="419"/>
      <c r="P44" s="420"/>
    </row>
    <row r="45" spans="1:16" ht="12.75" customHeight="1" x14ac:dyDescent="0.2">
      <c r="A45" s="345" t="s">
        <v>6</v>
      </c>
      <c r="B45" s="345" t="s">
        <v>7</v>
      </c>
      <c r="C45" s="345" t="s">
        <v>8</v>
      </c>
      <c r="D45" s="345"/>
      <c r="E45" s="345"/>
      <c r="F45" s="345"/>
      <c r="G45" s="345" t="s">
        <v>9</v>
      </c>
      <c r="H45" s="266" t="s">
        <v>10</v>
      </c>
      <c r="I45" s="268"/>
      <c r="J45" s="268"/>
      <c r="K45" s="268"/>
      <c r="L45" s="268"/>
      <c r="M45" s="268"/>
      <c r="N45" s="268"/>
      <c r="O45" s="268"/>
      <c r="P45" s="267"/>
    </row>
    <row r="46" spans="1:16" ht="12.75" customHeight="1" x14ac:dyDescent="0.2">
      <c r="A46" s="345"/>
      <c r="B46" s="345"/>
      <c r="C46" s="282" t="s">
        <v>241</v>
      </c>
      <c r="D46" s="282" t="s">
        <v>242</v>
      </c>
      <c r="E46" s="282" t="s">
        <v>243</v>
      </c>
      <c r="F46" s="345" t="s">
        <v>249</v>
      </c>
      <c r="G46" s="345"/>
      <c r="H46" s="288" t="s">
        <v>241</v>
      </c>
      <c r="I46" s="289"/>
      <c r="J46" s="288" t="s">
        <v>242</v>
      </c>
      <c r="K46" s="289"/>
      <c r="L46" s="288" t="s">
        <v>243</v>
      </c>
      <c r="M46" s="289"/>
      <c r="N46" s="290" t="s">
        <v>261</v>
      </c>
      <c r="O46" s="290" t="s">
        <v>262</v>
      </c>
      <c r="P46" s="345" t="s">
        <v>246</v>
      </c>
    </row>
    <row r="47" spans="1:16" ht="18" customHeight="1" x14ac:dyDescent="0.2">
      <c r="A47" s="345"/>
      <c r="B47" s="345"/>
      <c r="C47" s="283"/>
      <c r="D47" s="283"/>
      <c r="E47" s="283"/>
      <c r="F47" s="392"/>
      <c r="G47" s="345"/>
      <c r="H47" s="266" t="s">
        <v>264</v>
      </c>
      <c r="I47" s="267"/>
      <c r="J47" s="266" t="s">
        <v>264</v>
      </c>
      <c r="K47" s="267"/>
      <c r="L47" s="266" t="s">
        <v>264</v>
      </c>
      <c r="M47" s="267"/>
      <c r="N47" s="291"/>
      <c r="O47" s="291"/>
      <c r="P47" s="392"/>
    </row>
    <row r="48" spans="1:16" ht="18" x14ac:dyDescent="0.15">
      <c r="A48" s="15" t="s">
        <v>236</v>
      </c>
      <c r="B48" s="17" t="s">
        <v>239</v>
      </c>
      <c r="C48" s="187">
        <v>20</v>
      </c>
      <c r="D48" s="28">
        <v>20</v>
      </c>
      <c r="E48" s="28">
        <v>0</v>
      </c>
      <c r="F48" s="230">
        <f t="shared" ref="F48:F50" si="8">SUM(C48:E48)</f>
        <v>40</v>
      </c>
      <c r="G48" s="17" t="s">
        <v>17</v>
      </c>
      <c r="H48" s="393">
        <v>0</v>
      </c>
      <c r="I48" s="394"/>
      <c r="J48" s="393">
        <v>0</v>
      </c>
      <c r="K48" s="394"/>
      <c r="L48" s="393">
        <v>0</v>
      </c>
      <c r="M48" s="394"/>
      <c r="N48" s="156">
        <f t="shared" ref="N48:O50" si="9">SUM(H48,J48,L48)</f>
        <v>0</v>
      </c>
      <c r="O48" s="156">
        <f t="shared" si="9"/>
        <v>0</v>
      </c>
      <c r="P48" s="156">
        <f t="shared" ref="P48:P50" si="10">SUM(H48:M48)</f>
        <v>0</v>
      </c>
    </row>
    <row r="49" spans="1:16" x14ac:dyDescent="0.15">
      <c r="A49" s="15" t="s">
        <v>237</v>
      </c>
      <c r="B49" s="17" t="s">
        <v>240</v>
      </c>
      <c r="C49" s="187">
        <v>3</v>
      </c>
      <c r="D49" s="28">
        <v>3</v>
      </c>
      <c r="E49" s="28">
        <v>0</v>
      </c>
      <c r="F49" s="230">
        <f t="shared" si="8"/>
        <v>6</v>
      </c>
      <c r="G49" s="17" t="s">
        <v>17</v>
      </c>
      <c r="H49" s="393">
        <v>0</v>
      </c>
      <c r="I49" s="394"/>
      <c r="J49" s="393">
        <v>0</v>
      </c>
      <c r="K49" s="394"/>
      <c r="L49" s="393">
        <v>0</v>
      </c>
      <c r="M49" s="394"/>
      <c r="N49" s="156">
        <f t="shared" si="9"/>
        <v>0</v>
      </c>
      <c r="O49" s="156">
        <f t="shared" si="9"/>
        <v>0</v>
      </c>
      <c r="P49" s="156">
        <f t="shared" si="10"/>
        <v>0</v>
      </c>
    </row>
    <row r="50" spans="1:16" x14ac:dyDescent="0.15">
      <c r="A50" s="1" t="s">
        <v>238</v>
      </c>
      <c r="B50" s="2" t="s">
        <v>29</v>
      </c>
      <c r="C50" s="187">
        <v>15</v>
      </c>
      <c r="D50" s="187">
        <v>15</v>
      </c>
      <c r="E50" s="28">
        <v>0</v>
      </c>
      <c r="F50" s="231">
        <f t="shared" si="8"/>
        <v>30</v>
      </c>
      <c r="G50" s="17" t="s">
        <v>17</v>
      </c>
      <c r="H50" s="393">
        <v>14</v>
      </c>
      <c r="I50" s="394"/>
      <c r="J50" s="393">
        <v>1</v>
      </c>
      <c r="K50" s="394"/>
      <c r="L50" s="393">
        <v>0</v>
      </c>
      <c r="M50" s="394"/>
      <c r="N50" s="156">
        <f t="shared" si="9"/>
        <v>15</v>
      </c>
      <c r="O50" s="156">
        <f t="shared" si="9"/>
        <v>0</v>
      </c>
      <c r="P50" s="193">
        <f t="shared" si="10"/>
        <v>15</v>
      </c>
    </row>
  </sheetData>
  <mergeCells count="102">
    <mergeCell ref="A44:P44"/>
    <mergeCell ref="A45:A47"/>
    <mergeCell ref="B45:B47"/>
    <mergeCell ref="C45:F45"/>
    <mergeCell ref="G45:G47"/>
    <mergeCell ref="C46:C47"/>
    <mergeCell ref="D46:D47"/>
    <mergeCell ref="E46:E47"/>
    <mergeCell ref="F46:F47"/>
    <mergeCell ref="H46:I46"/>
    <mergeCell ref="J46:K46"/>
    <mergeCell ref="L46:M46"/>
    <mergeCell ref="N46:N47"/>
    <mergeCell ref="O46:O47"/>
    <mergeCell ref="P46:P47"/>
    <mergeCell ref="H47:I47"/>
    <mergeCell ref="H45:P45"/>
    <mergeCell ref="A36:P36"/>
    <mergeCell ref="A37:A39"/>
    <mergeCell ref="B37:B39"/>
    <mergeCell ref="C37:F37"/>
    <mergeCell ref="G37:G39"/>
    <mergeCell ref="H37:P37"/>
    <mergeCell ref="C38:C39"/>
    <mergeCell ref="D38:D39"/>
    <mergeCell ref="E38:E39"/>
    <mergeCell ref="P38:P39"/>
    <mergeCell ref="F38:F39"/>
    <mergeCell ref="H38:I38"/>
    <mergeCell ref="J38:K38"/>
    <mergeCell ref="L38:M38"/>
    <mergeCell ref="N38:N39"/>
    <mergeCell ref="O38:O39"/>
    <mergeCell ref="A27:P27"/>
    <mergeCell ref="A28:A30"/>
    <mergeCell ref="B28:B30"/>
    <mergeCell ref="C28:F28"/>
    <mergeCell ref="G28:G30"/>
    <mergeCell ref="H28:P28"/>
    <mergeCell ref="C29:C30"/>
    <mergeCell ref="D29:D30"/>
    <mergeCell ref="E29:E30"/>
    <mergeCell ref="P29:P30"/>
    <mergeCell ref="F29:F30"/>
    <mergeCell ref="H29:I29"/>
    <mergeCell ref="J29:K29"/>
    <mergeCell ref="L29:M29"/>
    <mergeCell ref="N29:N30"/>
    <mergeCell ref="O29:O30"/>
    <mergeCell ref="A20:P20"/>
    <mergeCell ref="A21:A23"/>
    <mergeCell ref="B21:B23"/>
    <mergeCell ref="C21:F21"/>
    <mergeCell ref="G21:G23"/>
    <mergeCell ref="H21:P21"/>
    <mergeCell ref="C22:C23"/>
    <mergeCell ref="D22:D23"/>
    <mergeCell ref="E22:E23"/>
    <mergeCell ref="O22:O23"/>
    <mergeCell ref="P22:P23"/>
    <mergeCell ref="F22:F23"/>
    <mergeCell ref="H22:I22"/>
    <mergeCell ref="J22:K22"/>
    <mergeCell ref="L22:M22"/>
    <mergeCell ref="N22:N23"/>
    <mergeCell ref="A10:P10"/>
    <mergeCell ref="A11:P11"/>
    <mergeCell ref="A12:A14"/>
    <mergeCell ref="B12:B14"/>
    <mergeCell ref="C12:F12"/>
    <mergeCell ref="G12:G14"/>
    <mergeCell ref="H12:P12"/>
    <mergeCell ref="C13:C14"/>
    <mergeCell ref="D13:D14"/>
    <mergeCell ref="E13:E14"/>
    <mergeCell ref="P13:P14"/>
    <mergeCell ref="F13:F14"/>
    <mergeCell ref="H13:I13"/>
    <mergeCell ref="J13:K13"/>
    <mergeCell ref="L13:M13"/>
    <mergeCell ref="N13:N14"/>
    <mergeCell ref="O13:O14"/>
    <mergeCell ref="A2:A9"/>
    <mergeCell ref="B2:P3"/>
    <mergeCell ref="B4:P4"/>
    <mergeCell ref="B5:P5"/>
    <mergeCell ref="B6:P7"/>
    <mergeCell ref="B8:I8"/>
    <mergeCell ref="J8:P8"/>
    <mergeCell ref="B9:I9"/>
    <mergeCell ref="J9:P9"/>
    <mergeCell ref="L48:M48"/>
    <mergeCell ref="L49:M49"/>
    <mergeCell ref="L50:M50"/>
    <mergeCell ref="J47:K47"/>
    <mergeCell ref="L47:M47"/>
    <mergeCell ref="J48:K48"/>
    <mergeCell ref="J49:K49"/>
    <mergeCell ref="J50:K50"/>
    <mergeCell ref="H48:I48"/>
    <mergeCell ref="H49:I49"/>
    <mergeCell ref="H50:I50"/>
  </mergeCells>
  <printOptions horizontalCentered="1"/>
  <pageMargins left="0.51181102362204722" right="0.51181102362204722" top="0.55118110236220474" bottom="0.55118110236220474" header="0.11811023622047245" footer="0.11811023622047245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73"/>
  <sheetViews>
    <sheetView view="pageBreakPreview" topLeftCell="A3" zoomScale="150" zoomScaleNormal="150" zoomScaleSheetLayoutView="150" workbookViewId="0">
      <selection activeCell="C74" sqref="C74"/>
    </sheetView>
  </sheetViews>
  <sheetFormatPr baseColWidth="10" defaultColWidth="12" defaultRowHeight="12.75" x14ac:dyDescent="0.2"/>
  <cols>
    <col min="1" max="1" width="35.83203125" style="18" customWidth="1"/>
    <col min="2" max="2" width="21.83203125" style="18" customWidth="1"/>
    <col min="3" max="3" width="8.6640625" style="119" customWidth="1"/>
    <col min="4" max="4" width="10.6640625" style="113" customWidth="1"/>
    <col min="5" max="5" width="10.1640625" style="113" customWidth="1"/>
    <col min="6" max="6" width="8.33203125" style="113" customWidth="1"/>
    <col min="7" max="7" width="11.33203125" style="113" customWidth="1"/>
    <col min="8" max="8" width="4.83203125" style="113" customWidth="1"/>
    <col min="9" max="9" width="4.6640625" style="113" customWidth="1"/>
    <col min="10" max="10" width="5.5" style="113" customWidth="1"/>
    <col min="11" max="11" width="5" style="113" customWidth="1"/>
    <col min="12" max="15" width="5.1640625" style="113" customWidth="1"/>
    <col min="16" max="16" width="7.83203125" style="113" customWidth="1"/>
    <col min="17" max="16384" width="12" style="18"/>
  </cols>
  <sheetData>
    <row r="1" spans="1:18" ht="13.5" thickBot="1" x14ac:dyDescent="0.25"/>
    <row r="2" spans="1:18" ht="15" x14ac:dyDescent="0.2">
      <c r="A2" s="296"/>
      <c r="B2" s="299" t="s">
        <v>0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1"/>
      <c r="Q2" s="85"/>
      <c r="R2" s="85"/>
    </row>
    <row r="3" spans="1:18" ht="15" x14ac:dyDescent="0.2">
      <c r="A3" s="297"/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4"/>
      <c r="Q3" s="85"/>
      <c r="R3" s="85"/>
    </row>
    <row r="4" spans="1:18" ht="12.75" customHeight="1" x14ac:dyDescent="0.2">
      <c r="A4" s="297"/>
      <c r="B4" s="366" t="s">
        <v>63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8"/>
      <c r="Q4" s="86"/>
      <c r="R4" s="86"/>
    </row>
    <row r="5" spans="1:18" ht="17.25" customHeight="1" thickBot="1" x14ac:dyDescent="0.25">
      <c r="A5" s="297"/>
      <c r="B5" s="369" t="s">
        <v>2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1"/>
      <c r="Q5" s="86"/>
      <c r="R5" s="86"/>
    </row>
    <row r="6" spans="1:18" ht="12.75" customHeight="1" x14ac:dyDescent="0.2">
      <c r="A6" s="297"/>
      <c r="B6" s="372" t="s">
        <v>199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3"/>
    </row>
    <row r="7" spans="1:18" ht="14.25" customHeight="1" x14ac:dyDescent="0.2">
      <c r="A7" s="297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3"/>
    </row>
    <row r="8" spans="1:18" ht="15" customHeight="1" x14ac:dyDescent="0.2">
      <c r="A8" s="297"/>
      <c r="B8" s="374" t="s">
        <v>3</v>
      </c>
      <c r="C8" s="375"/>
      <c r="D8" s="375"/>
      <c r="E8" s="375"/>
      <c r="F8" s="375"/>
      <c r="G8" s="375"/>
      <c r="H8" s="375"/>
      <c r="I8" s="375"/>
      <c r="J8" s="376" t="s">
        <v>4</v>
      </c>
      <c r="K8" s="377"/>
      <c r="L8" s="377"/>
      <c r="M8" s="377"/>
      <c r="N8" s="377"/>
      <c r="O8" s="377"/>
      <c r="P8" s="378"/>
    </row>
    <row r="9" spans="1:18" ht="15.75" customHeight="1" thickBot="1" x14ac:dyDescent="0.25">
      <c r="A9" s="298"/>
      <c r="B9" s="379" t="s">
        <v>5</v>
      </c>
      <c r="C9" s="380"/>
      <c r="D9" s="380"/>
      <c r="E9" s="380"/>
      <c r="F9" s="380"/>
      <c r="G9" s="380"/>
      <c r="H9" s="380"/>
      <c r="I9" s="380"/>
      <c r="J9" s="381" t="s">
        <v>252</v>
      </c>
      <c r="K9" s="382"/>
      <c r="L9" s="382"/>
      <c r="M9" s="382"/>
      <c r="N9" s="382"/>
      <c r="O9" s="382"/>
      <c r="P9" s="383"/>
    </row>
    <row r="10" spans="1:18" x14ac:dyDescent="0.2">
      <c r="A10" s="387"/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</row>
    <row r="11" spans="1:18" ht="12" customHeight="1" x14ac:dyDescent="0.2">
      <c r="A11" s="388" t="s">
        <v>90</v>
      </c>
      <c r="B11" s="385"/>
      <c r="C11" s="385"/>
      <c r="D11" s="385"/>
      <c r="E11" s="385"/>
      <c r="F11" s="385"/>
      <c r="G11" s="385"/>
      <c r="H11" s="385"/>
      <c r="I11" s="386"/>
      <c r="J11" s="386"/>
      <c r="K11" s="386"/>
      <c r="L11" s="386"/>
      <c r="M11" s="386"/>
      <c r="N11" s="386"/>
      <c r="O11" s="386"/>
      <c r="P11" s="386"/>
    </row>
    <row r="12" spans="1:18" ht="9" customHeight="1" x14ac:dyDescent="0.2">
      <c r="A12" s="290" t="s">
        <v>6</v>
      </c>
      <c r="B12" s="290" t="s">
        <v>7</v>
      </c>
      <c r="C12" s="345" t="s">
        <v>8</v>
      </c>
      <c r="D12" s="345"/>
      <c r="E12" s="345"/>
      <c r="F12" s="345"/>
      <c r="G12" s="290" t="s">
        <v>9</v>
      </c>
      <c r="H12" s="345" t="s">
        <v>10</v>
      </c>
      <c r="I12" s="345"/>
      <c r="J12" s="345"/>
      <c r="K12" s="345"/>
      <c r="L12" s="345"/>
      <c r="M12" s="345"/>
      <c r="N12" s="345"/>
      <c r="O12" s="345"/>
      <c r="P12" s="345"/>
    </row>
    <row r="13" spans="1:18" ht="12.75" customHeight="1" x14ac:dyDescent="0.2">
      <c r="A13" s="415"/>
      <c r="B13" s="415"/>
      <c r="C13" s="282" t="s">
        <v>241</v>
      </c>
      <c r="D13" s="282" t="s">
        <v>242</v>
      </c>
      <c r="E13" s="282" t="s">
        <v>243</v>
      </c>
      <c r="F13" s="290" t="s">
        <v>246</v>
      </c>
      <c r="G13" s="415"/>
      <c r="H13" s="288" t="s">
        <v>241</v>
      </c>
      <c r="I13" s="289"/>
      <c r="J13" s="288" t="s">
        <v>242</v>
      </c>
      <c r="K13" s="289"/>
      <c r="L13" s="288" t="s">
        <v>243</v>
      </c>
      <c r="M13" s="289"/>
      <c r="N13" s="290" t="s">
        <v>261</v>
      </c>
      <c r="O13" s="290" t="s">
        <v>262</v>
      </c>
      <c r="P13" s="345" t="s">
        <v>249</v>
      </c>
    </row>
    <row r="14" spans="1:18" ht="22.5" customHeight="1" x14ac:dyDescent="0.2">
      <c r="A14" s="291"/>
      <c r="B14" s="291"/>
      <c r="C14" s="283"/>
      <c r="D14" s="283"/>
      <c r="E14" s="283"/>
      <c r="F14" s="285"/>
      <c r="G14" s="291"/>
      <c r="H14" s="88" t="s">
        <v>264</v>
      </c>
      <c r="I14" s="88" t="s">
        <v>263</v>
      </c>
      <c r="J14" s="88" t="s">
        <v>264</v>
      </c>
      <c r="K14" s="88" t="s">
        <v>263</v>
      </c>
      <c r="L14" s="88" t="s">
        <v>264</v>
      </c>
      <c r="M14" s="88" t="s">
        <v>263</v>
      </c>
      <c r="N14" s="291"/>
      <c r="O14" s="291"/>
      <c r="P14" s="392"/>
    </row>
    <row r="15" spans="1:18" ht="15" customHeight="1" x14ac:dyDescent="0.15">
      <c r="A15" s="15" t="s">
        <v>91</v>
      </c>
      <c r="B15" s="17" t="s">
        <v>92</v>
      </c>
      <c r="C15" s="121">
        <v>627</v>
      </c>
      <c r="D15" s="120">
        <v>522</v>
      </c>
      <c r="E15" s="24">
        <v>0</v>
      </c>
      <c r="F15" s="26">
        <f t="shared" ref="F15:F28" si="0">SUM(C15:E15)</f>
        <v>1149</v>
      </c>
      <c r="G15" s="20" t="s">
        <v>17</v>
      </c>
      <c r="H15" s="24">
        <v>632</v>
      </c>
      <c r="I15" s="24">
        <v>92</v>
      </c>
      <c r="J15" s="24">
        <v>502</v>
      </c>
      <c r="K15" s="24">
        <v>5</v>
      </c>
      <c r="L15" s="24">
        <v>0</v>
      </c>
      <c r="M15" s="24">
        <v>0</v>
      </c>
      <c r="N15" s="26">
        <f>SUM(H15,J15,L15)</f>
        <v>1134</v>
      </c>
      <c r="O15" s="26">
        <f t="shared" ref="N15:O28" si="1">SUM(I15,K15,M15)</f>
        <v>97</v>
      </c>
      <c r="P15" s="26">
        <f t="shared" ref="P15:P28" si="2">SUM(H15:M15)</f>
        <v>1231</v>
      </c>
    </row>
    <row r="16" spans="1:18" ht="15" customHeight="1" x14ac:dyDescent="0.15">
      <c r="A16" s="15" t="s">
        <v>34</v>
      </c>
      <c r="B16" s="17" t="s">
        <v>223</v>
      </c>
      <c r="C16" s="176">
        <v>298</v>
      </c>
      <c r="D16" s="120">
        <v>441</v>
      </c>
      <c r="E16" s="24">
        <v>0</v>
      </c>
      <c r="F16" s="26">
        <f>SUM(C16:E16)</f>
        <v>739</v>
      </c>
      <c r="G16" s="20" t="s">
        <v>17</v>
      </c>
      <c r="H16" s="20">
        <v>251</v>
      </c>
      <c r="I16" s="24">
        <v>47</v>
      </c>
      <c r="J16" s="24">
        <v>441</v>
      </c>
      <c r="K16" s="24">
        <v>0</v>
      </c>
      <c r="L16" s="24">
        <v>0</v>
      </c>
      <c r="M16" s="24">
        <v>0</v>
      </c>
      <c r="N16" s="26">
        <f t="shared" ref="N16" si="3">SUM(H16,J16,L16)</f>
        <v>692</v>
      </c>
      <c r="O16" s="26">
        <f t="shared" ref="O16" si="4">SUM(I16,K16,M16)</f>
        <v>47</v>
      </c>
      <c r="P16" s="26">
        <f t="shared" ref="P16" si="5">SUM(H16:M16)</f>
        <v>739</v>
      </c>
    </row>
    <row r="17" spans="1:19" ht="15" customHeight="1" x14ac:dyDescent="0.15">
      <c r="A17" s="19" t="s">
        <v>34</v>
      </c>
      <c r="B17" s="20" t="s">
        <v>93</v>
      </c>
      <c r="C17" s="121">
        <v>1650</v>
      </c>
      <c r="D17" s="24">
        <v>1151</v>
      </c>
      <c r="E17" s="24">
        <v>2873</v>
      </c>
      <c r="F17" s="26">
        <f>SUM(C17:E17)</f>
        <v>5674</v>
      </c>
      <c r="G17" s="20" t="s">
        <v>17</v>
      </c>
      <c r="H17" s="20">
        <v>1505</v>
      </c>
      <c r="I17" s="24">
        <v>148</v>
      </c>
      <c r="J17" s="24">
        <v>982</v>
      </c>
      <c r="K17" s="24">
        <v>54</v>
      </c>
      <c r="L17" s="24">
        <v>2862</v>
      </c>
      <c r="M17" s="24">
        <v>0</v>
      </c>
      <c r="N17" s="26">
        <f t="shared" si="1"/>
        <v>5349</v>
      </c>
      <c r="O17" s="26">
        <f t="shared" si="1"/>
        <v>202</v>
      </c>
      <c r="P17" s="26">
        <f t="shared" si="2"/>
        <v>5551</v>
      </c>
    </row>
    <row r="18" spans="1:19" ht="15" customHeight="1" x14ac:dyDescent="0.15">
      <c r="A18" s="19" t="s">
        <v>34</v>
      </c>
      <c r="B18" s="20" t="s">
        <v>222</v>
      </c>
      <c r="C18" s="121">
        <v>0</v>
      </c>
      <c r="D18" s="24">
        <v>0</v>
      </c>
      <c r="E18" s="24">
        <v>1</v>
      </c>
      <c r="F18" s="26">
        <f>SUM(C18:E18)</f>
        <v>1</v>
      </c>
      <c r="G18" s="20" t="s">
        <v>17</v>
      </c>
      <c r="H18" s="20">
        <v>0</v>
      </c>
      <c r="I18" s="24">
        <v>0</v>
      </c>
      <c r="J18" s="24">
        <v>0</v>
      </c>
      <c r="K18" s="24">
        <v>0</v>
      </c>
      <c r="L18" s="24">
        <v>25</v>
      </c>
      <c r="M18" s="24">
        <v>0</v>
      </c>
      <c r="N18" s="26">
        <f t="shared" ref="N18" si="6">SUM(H18,J18,L18)</f>
        <v>25</v>
      </c>
      <c r="O18" s="26">
        <f t="shared" ref="O18" si="7">SUM(I18,K18,M18)</f>
        <v>0</v>
      </c>
      <c r="P18" s="26">
        <f t="shared" ref="P18" si="8">SUM(H18:M18)</f>
        <v>25</v>
      </c>
    </row>
    <row r="19" spans="1:19" ht="15" customHeight="1" x14ac:dyDescent="0.15">
      <c r="A19" s="19" t="s">
        <v>34</v>
      </c>
      <c r="B19" s="20" t="s">
        <v>224</v>
      </c>
      <c r="C19" s="121">
        <v>181</v>
      </c>
      <c r="D19" s="24">
        <v>157</v>
      </c>
      <c r="E19" s="24">
        <v>0</v>
      </c>
      <c r="F19" s="26">
        <f>SUM(C19:E19)</f>
        <v>338</v>
      </c>
      <c r="G19" s="20" t="s">
        <v>17</v>
      </c>
      <c r="H19" s="20">
        <v>64</v>
      </c>
      <c r="I19" s="24">
        <v>5</v>
      </c>
      <c r="J19" s="24">
        <v>19</v>
      </c>
      <c r="K19" s="24">
        <v>5</v>
      </c>
      <c r="L19" s="24">
        <v>0</v>
      </c>
      <c r="M19" s="24">
        <v>0</v>
      </c>
      <c r="N19" s="26">
        <f t="shared" ref="N19" si="9">SUM(H19,J19,L19)</f>
        <v>83</v>
      </c>
      <c r="O19" s="26">
        <f t="shared" ref="O19" si="10">SUM(I19,K19,M19)</f>
        <v>10</v>
      </c>
      <c r="P19" s="26">
        <f t="shared" ref="P19" si="11">SUM(H19:M19)</f>
        <v>93</v>
      </c>
    </row>
    <row r="20" spans="1:19" ht="15" customHeight="1" x14ac:dyDescent="0.15">
      <c r="A20" s="19" t="s">
        <v>34</v>
      </c>
      <c r="B20" s="20" t="s">
        <v>94</v>
      </c>
      <c r="C20" s="120">
        <v>237</v>
      </c>
      <c r="D20" s="24">
        <v>147</v>
      </c>
      <c r="E20" s="24">
        <v>18</v>
      </c>
      <c r="F20" s="26">
        <f t="shared" si="0"/>
        <v>402</v>
      </c>
      <c r="G20" s="20" t="s">
        <v>17</v>
      </c>
      <c r="H20" s="20">
        <v>220</v>
      </c>
      <c r="I20" s="24">
        <v>17</v>
      </c>
      <c r="J20" s="24">
        <v>134</v>
      </c>
      <c r="K20" s="24">
        <v>12</v>
      </c>
      <c r="L20" s="24">
        <v>28</v>
      </c>
      <c r="M20" s="24">
        <v>0</v>
      </c>
      <c r="N20" s="26">
        <f t="shared" si="1"/>
        <v>382</v>
      </c>
      <c r="O20" s="26">
        <f t="shared" si="1"/>
        <v>29</v>
      </c>
      <c r="P20" s="26">
        <f t="shared" si="2"/>
        <v>411</v>
      </c>
    </row>
    <row r="21" spans="1:19" ht="15" customHeight="1" x14ac:dyDescent="0.15">
      <c r="A21" s="19" t="s">
        <v>34</v>
      </c>
      <c r="B21" s="20" t="s">
        <v>225</v>
      </c>
      <c r="C21" s="120">
        <v>444</v>
      </c>
      <c r="D21" s="24">
        <v>520</v>
      </c>
      <c r="E21" s="24">
        <v>0</v>
      </c>
      <c r="F21" s="26">
        <f t="shared" si="0"/>
        <v>964</v>
      </c>
      <c r="G21" s="20" t="s">
        <v>17</v>
      </c>
      <c r="H21" s="20">
        <v>400</v>
      </c>
      <c r="I21" s="24">
        <v>43</v>
      </c>
      <c r="J21" s="24">
        <v>468</v>
      </c>
      <c r="K21" s="24">
        <v>53</v>
      </c>
      <c r="L21" s="24">
        <v>0</v>
      </c>
      <c r="M21" s="24">
        <v>0</v>
      </c>
      <c r="N21" s="26">
        <f t="shared" si="1"/>
        <v>868</v>
      </c>
      <c r="O21" s="26">
        <f t="shared" si="1"/>
        <v>96</v>
      </c>
      <c r="P21" s="26">
        <f t="shared" si="2"/>
        <v>964</v>
      </c>
    </row>
    <row r="22" spans="1:19" ht="15" customHeight="1" x14ac:dyDescent="0.15">
      <c r="A22" s="15" t="s">
        <v>95</v>
      </c>
      <c r="B22" s="17" t="s">
        <v>92</v>
      </c>
      <c r="C22" s="120">
        <v>162</v>
      </c>
      <c r="D22" s="24">
        <v>158</v>
      </c>
      <c r="E22" s="24">
        <v>0</v>
      </c>
      <c r="F22" s="26">
        <f t="shared" si="0"/>
        <v>320</v>
      </c>
      <c r="G22" s="20" t="s">
        <v>17</v>
      </c>
      <c r="H22" s="20">
        <v>41</v>
      </c>
      <c r="I22" s="24">
        <v>10</v>
      </c>
      <c r="J22" s="24">
        <v>33</v>
      </c>
      <c r="K22" s="24">
        <v>6</v>
      </c>
      <c r="L22" s="24">
        <v>0</v>
      </c>
      <c r="M22" s="24">
        <v>0</v>
      </c>
      <c r="N22" s="26">
        <f t="shared" si="1"/>
        <v>74</v>
      </c>
      <c r="O22" s="26">
        <f t="shared" si="1"/>
        <v>16</v>
      </c>
      <c r="P22" s="26">
        <f t="shared" si="2"/>
        <v>90</v>
      </c>
    </row>
    <row r="23" spans="1:19" ht="15" customHeight="1" x14ac:dyDescent="0.15">
      <c r="A23" s="15" t="s">
        <v>32</v>
      </c>
      <c r="B23" s="17" t="s">
        <v>96</v>
      </c>
      <c r="C23" s="120">
        <v>26</v>
      </c>
      <c r="D23" s="24">
        <v>21</v>
      </c>
      <c r="E23" s="24">
        <v>0</v>
      </c>
      <c r="F23" s="26">
        <f t="shared" si="0"/>
        <v>47</v>
      </c>
      <c r="G23" s="20" t="s">
        <v>17</v>
      </c>
      <c r="H23" s="20">
        <v>58</v>
      </c>
      <c r="I23" s="24">
        <v>11</v>
      </c>
      <c r="J23" s="24">
        <v>63</v>
      </c>
      <c r="K23" s="24">
        <v>20</v>
      </c>
      <c r="L23" s="24">
        <v>0</v>
      </c>
      <c r="M23" s="24">
        <v>0</v>
      </c>
      <c r="N23" s="26">
        <f t="shared" si="1"/>
        <v>121</v>
      </c>
      <c r="O23" s="26">
        <f t="shared" si="1"/>
        <v>31</v>
      </c>
      <c r="P23" s="26">
        <f t="shared" si="2"/>
        <v>152</v>
      </c>
    </row>
    <row r="24" spans="1:19" ht="15" customHeight="1" x14ac:dyDescent="0.15">
      <c r="A24" s="15" t="s">
        <v>32</v>
      </c>
      <c r="B24" s="17" t="s">
        <v>97</v>
      </c>
      <c r="C24" s="120">
        <v>4</v>
      </c>
      <c r="D24" s="24">
        <v>4</v>
      </c>
      <c r="E24" s="24">
        <v>0</v>
      </c>
      <c r="F24" s="26">
        <f t="shared" si="0"/>
        <v>8</v>
      </c>
      <c r="G24" s="20" t="s">
        <v>17</v>
      </c>
      <c r="H24" s="20">
        <v>33</v>
      </c>
      <c r="I24" s="24">
        <v>7</v>
      </c>
      <c r="J24" s="24">
        <v>90</v>
      </c>
      <c r="K24" s="24">
        <v>6</v>
      </c>
      <c r="L24" s="24">
        <v>0</v>
      </c>
      <c r="M24" s="24">
        <v>0</v>
      </c>
      <c r="N24" s="26">
        <f t="shared" si="1"/>
        <v>123</v>
      </c>
      <c r="O24" s="26">
        <f t="shared" si="1"/>
        <v>13</v>
      </c>
      <c r="P24" s="26">
        <f t="shared" si="2"/>
        <v>136</v>
      </c>
    </row>
    <row r="25" spans="1:19" ht="15" customHeight="1" x14ac:dyDescent="0.15">
      <c r="A25" s="15" t="s">
        <v>32</v>
      </c>
      <c r="B25" s="17" t="s">
        <v>71</v>
      </c>
      <c r="C25" s="120">
        <v>3</v>
      </c>
      <c r="D25" s="120">
        <v>1</v>
      </c>
      <c r="E25" s="24">
        <v>0</v>
      </c>
      <c r="F25" s="26">
        <f t="shared" si="0"/>
        <v>4</v>
      </c>
      <c r="G25" s="20" t="s">
        <v>17</v>
      </c>
      <c r="H25" s="24">
        <v>52</v>
      </c>
      <c r="I25" s="24">
        <v>7</v>
      </c>
      <c r="J25" s="24">
        <v>40</v>
      </c>
      <c r="K25" s="24">
        <v>0</v>
      </c>
      <c r="L25" s="24">
        <v>0</v>
      </c>
      <c r="M25" s="24">
        <v>0</v>
      </c>
      <c r="N25" s="26">
        <f t="shared" si="1"/>
        <v>92</v>
      </c>
      <c r="O25" s="26">
        <f t="shared" si="1"/>
        <v>7</v>
      </c>
      <c r="P25" s="26">
        <f t="shared" si="2"/>
        <v>99</v>
      </c>
    </row>
    <row r="26" spans="1:19" ht="15" customHeight="1" x14ac:dyDescent="0.15">
      <c r="A26" s="15" t="s">
        <v>32</v>
      </c>
      <c r="B26" s="17" t="s">
        <v>98</v>
      </c>
      <c r="C26" s="120">
        <v>2</v>
      </c>
      <c r="D26" s="24"/>
      <c r="E26" s="24">
        <v>0</v>
      </c>
      <c r="F26" s="26">
        <f t="shared" si="0"/>
        <v>2</v>
      </c>
      <c r="G26" s="20" t="s">
        <v>17</v>
      </c>
      <c r="H26" s="24">
        <v>24</v>
      </c>
      <c r="I26" s="24">
        <v>0</v>
      </c>
      <c r="J26" s="24"/>
      <c r="K26" s="24"/>
      <c r="L26" s="24">
        <v>0</v>
      </c>
      <c r="M26" s="24">
        <v>0</v>
      </c>
      <c r="N26" s="26">
        <f t="shared" si="1"/>
        <v>24</v>
      </c>
      <c r="O26" s="26">
        <f t="shared" si="1"/>
        <v>0</v>
      </c>
      <c r="P26" s="26">
        <f t="shared" si="2"/>
        <v>24</v>
      </c>
      <c r="R26" s="97"/>
      <c r="S26" s="98"/>
    </row>
    <row r="27" spans="1:19" ht="15" customHeight="1" x14ac:dyDescent="0.15">
      <c r="A27" s="15" t="s">
        <v>32</v>
      </c>
      <c r="B27" s="17" t="s">
        <v>99</v>
      </c>
      <c r="C27" s="120">
        <v>73</v>
      </c>
      <c r="D27" s="120">
        <v>109</v>
      </c>
      <c r="E27" s="24">
        <v>0</v>
      </c>
      <c r="F27" s="26">
        <f t="shared" si="0"/>
        <v>182</v>
      </c>
      <c r="G27" s="20" t="s">
        <v>17</v>
      </c>
      <c r="H27" s="20">
        <v>68</v>
      </c>
      <c r="I27" s="24">
        <v>5</v>
      </c>
      <c r="J27" s="24">
        <v>211</v>
      </c>
      <c r="K27" s="24">
        <v>50</v>
      </c>
      <c r="L27" s="24">
        <v>0</v>
      </c>
      <c r="M27" s="24">
        <v>0</v>
      </c>
      <c r="N27" s="26">
        <f t="shared" si="1"/>
        <v>279</v>
      </c>
      <c r="O27" s="26">
        <f t="shared" si="1"/>
        <v>55</v>
      </c>
      <c r="P27" s="26">
        <f t="shared" si="2"/>
        <v>334</v>
      </c>
    </row>
    <row r="28" spans="1:19" ht="15" customHeight="1" x14ac:dyDescent="0.15">
      <c r="A28" s="15" t="s">
        <v>32</v>
      </c>
      <c r="B28" s="17" t="s">
        <v>100</v>
      </c>
      <c r="C28" s="120">
        <v>9</v>
      </c>
      <c r="D28" s="120">
        <v>4</v>
      </c>
      <c r="E28" s="24">
        <v>0</v>
      </c>
      <c r="F28" s="138">
        <f t="shared" si="0"/>
        <v>13</v>
      </c>
      <c r="G28" s="20" t="s">
        <v>17</v>
      </c>
      <c r="H28" s="20">
        <v>98</v>
      </c>
      <c r="I28" s="24">
        <v>9</v>
      </c>
      <c r="J28" s="24">
        <v>159</v>
      </c>
      <c r="K28" s="24">
        <v>93</v>
      </c>
      <c r="L28" s="24">
        <v>0</v>
      </c>
      <c r="M28" s="24">
        <v>0</v>
      </c>
      <c r="N28" s="26">
        <f t="shared" si="1"/>
        <v>257</v>
      </c>
      <c r="O28" s="26">
        <f t="shared" si="1"/>
        <v>102</v>
      </c>
      <c r="P28" s="26">
        <f t="shared" si="2"/>
        <v>359</v>
      </c>
    </row>
    <row r="29" spans="1:19" ht="12" customHeight="1" x14ac:dyDescent="0.2">
      <c r="A29" s="384" t="s">
        <v>101</v>
      </c>
      <c r="B29" s="385"/>
      <c r="C29" s="385"/>
      <c r="D29" s="385"/>
      <c r="E29" s="385"/>
      <c r="F29" s="385"/>
      <c r="G29" s="385"/>
      <c r="H29" s="385"/>
      <c r="I29" s="386"/>
      <c r="J29" s="386"/>
      <c r="K29" s="386"/>
      <c r="L29" s="386"/>
      <c r="M29" s="386"/>
      <c r="N29" s="386"/>
      <c r="O29" s="386"/>
      <c r="P29" s="386"/>
    </row>
    <row r="30" spans="1:19" ht="20.100000000000001" customHeight="1" x14ac:dyDescent="0.2">
      <c r="A30" s="345" t="s">
        <v>6</v>
      </c>
      <c r="B30" s="345" t="s">
        <v>7</v>
      </c>
      <c r="C30" s="345" t="s">
        <v>8</v>
      </c>
      <c r="D30" s="345"/>
      <c r="E30" s="345"/>
      <c r="F30" s="345"/>
      <c r="G30" s="345" t="s">
        <v>9</v>
      </c>
      <c r="H30" s="362" t="s">
        <v>10</v>
      </c>
      <c r="I30" s="427"/>
      <c r="J30" s="427"/>
      <c r="K30" s="427"/>
      <c r="L30" s="427"/>
      <c r="M30" s="427"/>
      <c r="N30" s="427"/>
      <c r="O30" s="427"/>
      <c r="P30" s="363"/>
    </row>
    <row r="31" spans="1:19" ht="20.100000000000001" customHeight="1" x14ac:dyDescent="0.2">
      <c r="A31" s="345"/>
      <c r="B31" s="345"/>
      <c r="C31" s="282" t="s">
        <v>241</v>
      </c>
      <c r="D31" s="282" t="s">
        <v>242</v>
      </c>
      <c r="E31" s="282" t="s">
        <v>243</v>
      </c>
      <c r="F31" s="345" t="s">
        <v>246</v>
      </c>
      <c r="G31" s="345"/>
      <c r="H31" s="288" t="s">
        <v>241</v>
      </c>
      <c r="I31" s="289"/>
      <c r="J31" s="288" t="s">
        <v>242</v>
      </c>
      <c r="K31" s="289"/>
      <c r="L31" s="288" t="s">
        <v>243</v>
      </c>
      <c r="M31" s="289"/>
      <c r="N31" s="290" t="s">
        <v>261</v>
      </c>
      <c r="O31" s="290" t="s">
        <v>262</v>
      </c>
      <c r="P31" s="345" t="s">
        <v>249</v>
      </c>
    </row>
    <row r="32" spans="1:19" ht="20.100000000000001" customHeight="1" x14ac:dyDescent="0.2">
      <c r="A32" s="345"/>
      <c r="B32" s="345"/>
      <c r="C32" s="283"/>
      <c r="D32" s="283"/>
      <c r="E32" s="283"/>
      <c r="F32" s="392"/>
      <c r="G32" s="345"/>
      <c r="H32" s="88" t="s">
        <v>264</v>
      </c>
      <c r="I32" s="88" t="s">
        <v>263</v>
      </c>
      <c r="J32" s="88" t="s">
        <v>264</v>
      </c>
      <c r="K32" s="88" t="s">
        <v>263</v>
      </c>
      <c r="L32" s="88" t="s">
        <v>264</v>
      </c>
      <c r="M32" s="88" t="s">
        <v>263</v>
      </c>
      <c r="N32" s="291"/>
      <c r="O32" s="291"/>
      <c r="P32" s="392"/>
    </row>
    <row r="33" spans="1:22" ht="20.100000000000001" customHeight="1" x14ac:dyDescent="0.15">
      <c r="A33" s="15" t="s">
        <v>102</v>
      </c>
      <c r="B33" s="17" t="s">
        <v>103</v>
      </c>
      <c r="C33" s="120">
        <v>121</v>
      </c>
      <c r="D33" s="24">
        <v>136</v>
      </c>
      <c r="E33" s="24">
        <v>121</v>
      </c>
      <c r="F33" s="122">
        <f t="shared" ref="F33:F64" si="12">SUM(C33:E33)</f>
        <v>378</v>
      </c>
      <c r="G33" s="17" t="s">
        <v>104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6">
        <f t="shared" ref="N33:O64" si="13">SUM(H33,J33,L33)</f>
        <v>0</v>
      </c>
      <c r="O33" s="26">
        <f t="shared" si="13"/>
        <v>0</v>
      </c>
      <c r="P33" s="26">
        <f t="shared" ref="P33:P64" si="14">SUM(H33:M33)</f>
        <v>0</v>
      </c>
      <c r="V33" s="18" t="s">
        <v>105</v>
      </c>
    </row>
    <row r="34" spans="1:22" ht="20.100000000000001" customHeight="1" x14ac:dyDescent="0.15">
      <c r="A34" s="15" t="s">
        <v>106</v>
      </c>
      <c r="B34" s="17" t="s">
        <v>103</v>
      </c>
      <c r="C34" s="120">
        <v>117</v>
      </c>
      <c r="D34" s="24">
        <v>132</v>
      </c>
      <c r="E34" s="24">
        <v>117</v>
      </c>
      <c r="F34" s="122">
        <f t="shared" si="12"/>
        <v>366</v>
      </c>
      <c r="G34" s="17" t="s">
        <v>104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6">
        <f t="shared" si="13"/>
        <v>0</v>
      </c>
      <c r="O34" s="26">
        <f t="shared" si="13"/>
        <v>0</v>
      </c>
      <c r="P34" s="26">
        <f t="shared" si="14"/>
        <v>0</v>
      </c>
    </row>
    <row r="35" spans="1:22" ht="20.100000000000001" customHeight="1" x14ac:dyDescent="0.15">
      <c r="A35" s="22" t="s">
        <v>107</v>
      </c>
      <c r="B35" s="23" t="s">
        <v>103</v>
      </c>
      <c r="C35" s="120">
        <v>326</v>
      </c>
      <c r="D35" s="24">
        <v>410</v>
      </c>
      <c r="E35" s="24">
        <v>326</v>
      </c>
      <c r="F35" s="123">
        <f t="shared" si="12"/>
        <v>1062</v>
      </c>
      <c r="G35" s="23" t="s">
        <v>104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6">
        <f t="shared" si="13"/>
        <v>0</v>
      </c>
      <c r="O35" s="26">
        <f t="shared" si="13"/>
        <v>0</v>
      </c>
      <c r="P35" s="124">
        <f t="shared" si="14"/>
        <v>0</v>
      </c>
    </row>
    <row r="36" spans="1:22" ht="20.100000000000001" customHeight="1" x14ac:dyDescent="0.15">
      <c r="A36" s="1" t="s">
        <v>108</v>
      </c>
      <c r="B36" s="2" t="s">
        <v>103</v>
      </c>
      <c r="C36" s="120">
        <v>3</v>
      </c>
      <c r="D36" s="120">
        <v>3</v>
      </c>
      <c r="E36" s="24">
        <v>3</v>
      </c>
      <c r="F36" s="125">
        <f t="shared" si="12"/>
        <v>9</v>
      </c>
      <c r="G36" s="2" t="s">
        <v>104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6">
        <f t="shared" si="13"/>
        <v>0</v>
      </c>
      <c r="O36" s="26">
        <f t="shared" si="13"/>
        <v>0</v>
      </c>
      <c r="P36" s="126">
        <f t="shared" si="14"/>
        <v>0</v>
      </c>
    </row>
    <row r="37" spans="1:22" ht="20.100000000000001" customHeight="1" x14ac:dyDescent="0.15">
      <c r="A37" s="1" t="s">
        <v>109</v>
      </c>
      <c r="B37" s="2" t="s">
        <v>103</v>
      </c>
      <c r="C37" s="120">
        <v>1</v>
      </c>
      <c r="D37" s="120">
        <v>0</v>
      </c>
      <c r="E37" s="24">
        <v>1</v>
      </c>
      <c r="F37" s="125">
        <f t="shared" si="12"/>
        <v>2</v>
      </c>
      <c r="G37" s="2" t="s">
        <v>110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6">
        <f t="shared" si="13"/>
        <v>0</v>
      </c>
      <c r="O37" s="26">
        <f t="shared" si="13"/>
        <v>0</v>
      </c>
      <c r="P37" s="126">
        <f t="shared" si="14"/>
        <v>0</v>
      </c>
    </row>
    <row r="38" spans="1:22" ht="20.100000000000001" customHeight="1" x14ac:dyDescent="0.15">
      <c r="A38" s="1" t="s">
        <v>111</v>
      </c>
      <c r="B38" s="2" t="s">
        <v>103</v>
      </c>
      <c r="C38" s="120">
        <v>0</v>
      </c>
      <c r="D38" s="24">
        <v>0</v>
      </c>
      <c r="E38" s="24">
        <v>0</v>
      </c>
      <c r="F38" s="125">
        <f t="shared" si="12"/>
        <v>0</v>
      </c>
      <c r="G38" s="2" t="s">
        <v>104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6">
        <f t="shared" si="13"/>
        <v>0</v>
      </c>
      <c r="O38" s="26">
        <f t="shared" si="13"/>
        <v>0</v>
      </c>
      <c r="P38" s="126">
        <f t="shared" si="14"/>
        <v>0</v>
      </c>
    </row>
    <row r="39" spans="1:22" ht="20.100000000000001" customHeight="1" x14ac:dyDescent="0.15">
      <c r="A39" s="1" t="s">
        <v>112</v>
      </c>
      <c r="B39" s="2" t="s">
        <v>113</v>
      </c>
      <c r="C39" s="120">
        <v>293</v>
      </c>
      <c r="D39" s="24">
        <v>287</v>
      </c>
      <c r="E39" s="24">
        <v>294</v>
      </c>
      <c r="F39" s="125">
        <f t="shared" si="12"/>
        <v>874</v>
      </c>
      <c r="G39" s="2" t="s">
        <v>114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6">
        <f t="shared" si="13"/>
        <v>0</v>
      </c>
      <c r="O39" s="26">
        <f t="shared" si="13"/>
        <v>0</v>
      </c>
      <c r="P39" s="126">
        <f t="shared" si="14"/>
        <v>0</v>
      </c>
    </row>
    <row r="40" spans="1:22" ht="20.100000000000001" customHeight="1" x14ac:dyDescent="0.15">
      <c r="A40" s="1" t="s">
        <v>115</v>
      </c>
      <c r="B40" s="2" t="s">
        <v>113</v>
      </c>
      <c r="C40" s="120">
        <v>3011</v>
      </c>
      <c r="D40" s="24">
        <v>5712</v>
      </c>
      <c r="E40" s="24">
        <v>4332</v>
      </c>
      <c r="F40" s="125">
        <f t="shared" si="12"/>
        <v>13055</v>
      </c>
      <c r="G40" s="2" t="s">
        <v>114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6">
        <f t="shared" si="13"/>
        <v>0</v>
      </c>
      <c r="O40" s="26">
        <f t="shared" si="13"/>
        <v>0</v>
      </c>
      <c r="P40" s="126">
        <f t="shared" si="14"/>
        <v>0</v>
      </c>
    </row>
    <row r="41" spans="1:22" ht="20.100000000000001" customHeight="1" x14ac:dyDescent="0.25">
      <c r="A41" s="1" t="s">
        <v>116</v>
      </c>
      <c r="B41" s="2" t="s">
        <v>113</v>
      </c>
      <c r="C41" s="120">
        <v>393458</v>
      </c>
      <c r="D41" s="120">
        <v>460421</v>
      </c>
      <c r="E41" s="120">
        <v>582117</v>
      </c>
      <c r="F41" s="139">
        <f t="shared" si="12"/>
        <v>1435996</v>
      </c>
      <c r="G41" s="2" t="s">
        <v>114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6">
        <f t="shared" si="13"/>
        <v>0</v>
      </c>
      <c r="O41" s="26">
        <f t="shared" si="13"/>
        <v>0</v>
      </c>
      <c r="P41" s="126">
        <f t="shared" si="14"/>
        <v>0</v>
      </c>
    </row>
    <row r="42" spans="1:22" ht="20.100000000000001" customHeight="1" x14ac:dyDescent="0.15">
      <c r="A42" s="1" t="s">
        <v>117</v>
      </c>
      <c r="B42" s="2" t="s">
        <v>113</v>
      </c>
      <c r="C42" s="120">
        <v>27</v>
      </c>
      <c r="D42" s="24">
        <v>16</v>
      </c>
      <c r="E42" s="24">
        <v>31</v>
      </c>
      <c r="F42" s="125">
        <f t="shared" si="12"/>
        <v>74</v>
      </c>
      <c r="G42" s="2" t="s">
        <v>114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6">
        <f t="shared" si="13"/>
        <v>0</v>
      </c>
      <c r="O42" s="26">
        <f t="shared" si="13"/>
        <v>0</v>
      </c>
      <c r="P42" s="126">
        <f t="shared" si="14"/>
        <v>0</v>
      </c>
    </row>
    <row r="43" spans="1:22" ht="20.100000000000001" customHeight="1" x14ac:dyDescent="0.15">
      <c r="A43" s="1" t="s">
        <v>118</v>
      </c>
      <c r="B43" s="2" t="s">
        <v>113</v>
      </c>
      <c r="C43" s="120">
        <v>22</v>
      </c>
      <c r="D43" s="24">
        <v>58</v>
      </c>
      <c r="E43" s="24">
        <v>94</v>
      </c>
      <c r="F43" s="125">
        <f t="shared" si="12"/>
        <v>174</v>
      </c>
      <c r="G43" s="2" t="s">
        <v>114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6">
        <f t="shared" si="13"/>
        <v>0</v>
      </c>
      <c r="O43" s="26">
        <f t="shared" si="13"/>
        <v>0</v>
      </c>
      <c r="P43" s="126">
        <f t="shared" si="14"/>
        <v>0</v>
      </c>
    </row>
    <row r="44" spans="1:22" ht="20.100000000000001" customHeight="1" x14ac:dyDescent="0.15">
      <c r="A44" s="1" t="s">
        <v>119</v>
      </c>
      <c r="B44" s="2" t="s">
        <v>113</v>
      </c>
      <c r="C44" s="120">
        <v>119138</v>
      </c>
      <c r="D44" s="24">
        <v>227360</v>
      </c>
      <c r="E44" s="24">
        <v>368152</v>
      </c>
      <c r="F44" s="125">
        <f t="shared" si="12"/>
        <v>714650</v>
      </c>
      <c r="G44" s="2" t="s">
        <v>114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6">
        <f t="shared" si="13"/>
        <v>0</v>
      </c>
      <c r="O44" s="26">
        <f t="shared" si="13"/>
        <v>0</v>
      </c>
      <c r="P44" s="126">
        <f t="shared" si="14"/>
        <v>0</v>
      </c>
    </row>
    <row r="45" spans="1:22" ht="20.100000000000001" customHeight="1" x14ac:dyDescent="0.15">
      <c r="A45" s="1" t="s">
        <v>120</v>
      </c>
      <c r="B45" s="2" t="s">
        <v>121</v>
      </c>
      <c r="C45" s="127">
        <v>451737.27</v>
      </c>
      <c r="D45" s="52">
        <v>307047.45</v>
      </c>
      <c r="E45" s="53">
        <v>140416.95000000001</v>
      </c>
      <c r="F45" s="125">
        <f t="shared" si="12"/>
        <v>899201.66999999993</v>
      </c>
      <c r="G45" s="2" t="s">
        <v>104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6">
        <f t="shared" si="13"/>
        <v>0</v>
      </c>
      <c r="O45" s="26">
        <f t="shared" si="13"/>
        <v>0</v>
      </c>
      <c r="P45" s="126">
        <f t="shared" si="14"/>
        <v>0</v>
      </c>
    </row>
    <row r="46" spans="1:22" ht="20.100000000000001" customHeight="1" x14ac:dyDescent="0.15">
      <c r="A46" s="1" t="s">
        <v>122</v>
      </c>
      <c r="B46" s="2" t="s">
        <v>123</v>
      </c>
      <c r="C46" s="127">
        <v>26413.58</v>
      </c>
      <c r="D46" s="52">
        <v>26184.799999999999</v>
      </c>
      <c r="E46" s="52">
        <v>39127.65</v>
      </c>
      <c r="F46" s="125">
        <f t="shared" si="12"/>
        <v>91726.03</v>
      </c>
      <c r="G46" s="2" t="s">
        <v>104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6">
        <f t="shared" si="13"/>
        <v>0</v>
      </c>
      <c r="O46" s="26">
        <f t="shared" si="13"/>
        <v>0</v>
      </c>
      <c r="P46" s="126">
        <f t="shared" si="14"/>
        <v>0</v>
      </c>
    </row>
    <row r="47" spans="1:22" ht="20.100000000000001" customHeight="1" x14ac:dyDescent="0.15">
      <c r="A47" s="1" t="s">
        <v>124</v>
      </c>
      <c r="B47" s="2" t="s">
        <v>121</v>
      </c>
      <c r="C47" s="127">
        <v>186465.02</v>
      </c>
      <c r="D47" s="52">
        <v>52940.62</v>
      </c>
      <c r="E47" s="52">
        <v>58980.76</v>
      </c>
      <c r="F47" s="125">
        <f t="shared" si="12"/>
        <v>298386.39999999997</v>
      </c>
      <c r="G47" s="2" t="s">
        <v>104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6">
        <f t="shared" si="13"/>
        <v>0</v>
      </c>
      <c r="O47" s="26">
        <f t="shared" si="13"/>
        <v>0</v>
      </c>
      <c r="P47" s="126">
        <f t="shared" si="14"/>
        <v>0</v>
      </c>
    </row>
    <row r="48" spans="1:22" ht="20.100000000000001" customHeight="1" x14ac:dyDescent="0.15">
      <c r="A48" s="1" t="s">
        <v>125</v>
      </c>
      <c r="B48" s="2" t="s">
        <v>29</v>
      </c>
      <c r="C48" s="127">
        <v>409</v>
      </c>
      <c r="D48" s="52">
        <v>1438</v>
      </c>
      <c r="E48" s="113">
        <v>1658</v>
      </c>
      <c r="F48" s="125">
        <f t="shared" si="12"/>
        <v>3505</v>
      </c>
      <c r="G48" s="2" t="s">
        <v>114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6">
        <f t="shared" si="13"/>
        <v>0</v>
      </c>
      <c r="O48" s="26">
        <f t="shared" si="13"/>
        <v>0</v>
      </c>
      <c r="P48" s="126">
        <f t="shared" si="14"/>
        <v>0</v>
      </c>
    </row>
    <row r="49" spans="1:16" ht="20.100000000000001" customHeight="1" x14ac:dyDescent="0.15">
      <c r="A49" s="1" t="s">
        <v>126</v>
      </c>
      <c r="B49" s="2" t="s">
        <v>127</v>
      </c>
      <c r="C49" s="127">
        <v>2949.49</v>
      </c>
      <c r="D49" s="24">
        <v>1544</v>
      </c>
      <c r="E49" s="24">
        <v>1463.6</v>
      </c>
      <c r="F49" s="125">
        <f>SUM(C49:E49)</f>
        <v>5957.09</v>
      </c>
      <c r="G49" s="2" t="s">
        <v>104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6">
        <f t="shared" si="13"/>
        <v>0</v>
      </c>
      <c r="O49" s="26">
        <f t="shared" si="13"/>
        <v>0</v>
      </c>
      <c r="P49" s="126">
        <f t="shared" si="14"/>
        <v>0</v>
      </c>
    </row>
    <row r="50" spans="1:16" ht="20.100000000000001" customHeight="1" x14ac:dyDescent="0.15">
      <c r="A50" s="1" t="s">
        <v>128</v>
      </c>
      <c r="B50" s="2" t="s">
        <v>127</v>
      </c>
      <c r="C50" s="128">
        <v>104146.65</v>
      </c>
      <c r="D50" s="53">
        <v>119130.78</v>
      </c>
      <c r="E50" s="53">
        <v>135833.42000000001</v>
      </c>
      <c r="F50" s="129">
        <f t="shared" si="12"/>
        <v>359110.85</v>
      </c>
      <c r="G50" s="2" t="s">
        <v>104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6">
        <f t="shared" si="13"/>
        <v>0</v>
      </c>
      <c r="O50" s="26">
        <f t="shared" si="13"/>
        <v>0</v>
      </c>
      <c r="P50" s="130">
        <f t="shared" si="14"/>
        <v>0</v>
      </c>
    </row>
    <row r="51" spans="1:16" ht="20.100000000000001" customHeight="1" x14ac:dyDescent="0.15">
      <c r="A51" s="1" t="s">
        <v>129</v>
      </c>
      <c r="B51" s="2" t="s">
        <v>121</v>
      </c>
      <c r="C51" s="127">
        <v>330.98</v>
      </c>
      <c r="D51" s="52">
        <v>1213.46</v>
      </c>
      <c r="E51" s="52">
        <v>1485.65</v>
      </c>
      <c r="F51" s="125">
        <f t="shared" si="12"/>
        <v>3030.09</v>
      </c>
      <c r="G51" s="2" t="s">
        <v>104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6">
        <f t="shared" si="13"/>
        <v>0</v>
      </c>
      <c r="O51" s="26">
        <f t="shared" si="13"/>
        <v>0</v>
      </c>
      <c r="P51" s="130">
        <f t="shared" si="14"/>
        <v>0</v>
      </c>
    </row>
    <row r="52" spans="1:16" ht="20.100000000000001" customHeight="1" x14ac:dyDescent="0.15">
      <c r="A52" s="1" t="s">
        <v>130</v>
      </c>
      <c r="B52" s="2" t="s">
        <v>29</v>
      </c>
      <c r="C52" s="120">
        <v>566</v>
      </c>
      <c r="D52" s="24">
        <v>613</v>
      </c>
      <c r="E52" s="24">
        <v>545</v>
      </c>
      <c r="F52" s="125">
        <f t="shared" si="12"/>
        <v>1724</v>
      </c>
      <c r="G52" s="2" t="s">
        <v>104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6">
        <f t="shared" si="13"/>
        <v>0</v>
      </c>
      <c r="O52" s="26">
        <f t="shared" si="13"/>
        <v>0</v>
      </c>
      <c r="P52" s="130">
        <f t="shared" si="14"/>
        <v>0</v>
      </c>
    </row>
    <row r="53" spans="1:16" ht="20.100000000000001" customHeight="1" x14ac:dyDescent="0.15">
      <c r="A53" s="1" t="s">
        <v>131</v>
      </c>
      <c r="B53" s="2" t="s">
        <v>29</v>
      </c>
      <c r="C53" s="120">
        <v>158</v>
      </c>
      <c r="D53" s="24">
        <v>180</v>
      </c>
      <c r="E53" s="24">
        <v>196</v>
      </c>
      <c r="F53" s="125">
        <f t="shared" si="12"/>
        <v>534</v>
      </c>
      <c r="G53" s="2" t="s">
        <v>104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6">
        <f t="shared" si="13"/>
        <v>0</v>
      </c>
      <c r="O53" s="26">
        <f t="shared" si="13"/>
        <v>0</v>
      </c>
      <c r="P53" s="130">
        <f t="shared" si="14"/>
        <v>0</v>
      </c>
    </row>
    <row r="54" spans="1:16" ht="20.100000000000001" customHeight="1" x14ac:dyDescent="0.15">
      <c r="A54" s="1" t="s">
        <v>132</v>
      </c>
      <c r="B54" s="2" t="s">
        <v>29</v>
      </c>
      <c r="C54" s="120">
        <v>21</v>
      </c>
      <c r="D54" s="24">
        <v>34</v>
      </c>
      <c r="E54" s="24">
        <v>19</v>
      </c>
      <c r="F54" s="125">
        <f t="shared" si="12"/>
        <v>74</v>
      </c>
      <c r="G54" s="2" t="s">
        <v>104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6">
        <f t="shared" si="13"/>
        <v>0</v>
      </c>
      <c r="O54" s="26">
        <f t="shared" si="13"/>
        <v>0</v>
      </c>
      <c r="P54" s="130">
        <f t="shared" si="14"/>
        <v>0</v>
      </c>
    </row>
    <row r="55" spans="1:16" ht="20.100000000000001" customHeight="1" x14ac:dyDescent="0.15">
      <c r="A55" s="1" t="s">
        <v>133</v>
      </c>
      <c r="B55" s="2" t="s">
        <v>134</v>
      </c>
      <c r="C55" s="120">
        <v>1648</v>
      </c>
      <c r="D55" s="24">
        <v>1749</v>
      </c>
      <c r="E55" s="24">
        <v>1959</v>
      </c>
      <c r="F55" s="125">
        <f t="shared" si="12"/>
        <v>5356</v>
      </c>
      <c r="G55" s="2" t="s">
        <v>104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6">
        <f t="shared" si="13"/>
        <v>0</v>
      </c>
      <c r="O55" s="26">
        <f t="shared" si="13"/>
        <v>0</v>
      </c>
      <c r="P55" s="130">
        <f t="shared" si="14"/>
        <v>0</v>
      </c>
    </row>
    <row r="56" spans="1:16" ht="20.100000000000001" customHeight="1" x14ac:dyDescent="0.15">
      <c r="A56" s="1" t="s">
        <v>135</v>
      </c>
      <c r="B56" s="2" t="s">
        <v>134</v>
      </c>
      <c r="C56" s="120">
        <v>2535</v>
      </c>
      <c r="D56" s="24">
        <v>2297</v>
      </c>
      <c r="E56" s="24">
        <v>2089</v>
      </c>
      <c r="F56" s="125">
        <f t="shared" si="12"/>
        <v>6921</v>
      </c>
      <c r="G56" s="2" t="s">
        <v>104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6">
        <f t="shared" si="13"/>
        <v>0</v>
      </c>
      <c r="O56" s="26">
        <f t="shared" si="13"/>
        <v>0</v>
      </c>
      <c r="P56" s="130">
        <f t="shared" si="14"/>
        <v>0</v>
      </c>
    </row>
    <row r="57" spans="1:16" ht="20.100000000000001" customHeight="1" x14ac:dyDescent="0.15">
      <c r="A57" s="1" t="s">
        <v>136</v>
      </c>
      <c r="B57" s="2" t="s">
        <v>134</v>
      </c>
      <c r="C57" s="120">
        <v>2947</v>
      </c>
      <c r="D57" s="24">
        <v>3221</v>
      </c>
      <c r="E57" s="24">
        <v>3023</v>
      </c>
      <c r="F57" s="125">
        <f t="shared" si="12"/>
        <v>9191</v>
      </c>
      <c r="G57" s="2" t="s">
        <v>104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6">
        <f t="shared" si="13"/>
        <v>0</v>
      </c>
      <c r="O57" s="26">
        <f t="shared" si="13"/>
        <v>0</v>
      </c>
      <c r="P57" s="130">
        <f t="shared" si="14"/>
        <v>0</v>
      </c>
    </row>
    <row r="58" spans="1:16" ht="20.100000000000001" customHeight="1" x14ac:dyDescent="0.15">
      <c r="A58" s="1" t="s">
        <v>179</v>
      </c>
      <c r="B58" s="2" t="s">
        <v>134</v>
      </c>
      <c r="C58" s="120">
        <v>1019</v>
      </c>
      <c r="D58" s="24">
        <v>1147</v>
      </c>
      <c r="E58" s="24">
        <v>1110</v>
      </c>
      <c r="F58" s="125">
        <f t="shared" si="12"/>
        <v>3276</v>
      </c>
      <c r="G58" s="2" t="s">
        <v>104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6">
        <f t="shared" si="13"/>
        <v>0</v>
      </c>
      <c r="O58" s="26">
        <f t="shared" si="13"/>
        <v>0</v>
      </c>
      <c r="P58" s="130">
        <f t="shared" si="14"/>
        <v>0</v>
      </c>
    </row>
    <row r="59" spans="1:16" ht="20.100000000000001" customHeight="1" x14ac:dyDescent="0.15">
      <c r="A59" s="1" t="s">
        <v>137</v>
      </c>
      <c r="B59" s="2" t="s">
        <v>138</v>
      </c>
      <c r="C59" s="120">
        <v>62</v>
      </c>
      <c r="D59" s="24">
        <v>54</v>
      </c>
      <c r="E59" s="24">
        <v>41</v>
      </c>
      <c r="F59" s="125">
        <f t="shared" si="12"/>
        <v>157</v>
      </c>
      <c r="G59" s="2" t="s">
        <v>104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6">
        <f t="shared" si="13"/>
        <v>0</v>
      </c>
      <c r="O59" s="26">
        <f t="shared" si="13"/>
        <v>0</v>
      </c>
      <c r="P59" s="130">
        <f t="shared" si="14"/>
        <v>0</v>
      </c>
    </row>
    <row r="60" spans="1:16" ht="20.100000000000001" customHeight="1" x14ac:dyDescent="0.15">
      <c r="A60" s="1" t="s">
        <v>139</v>
      </c>
      <c r="B60" s="2" t="s">
        <v>140</v>
      </c>
      <c r="C60" s="120">
        <v>16</v>
      </c>
      <c r="D60" s="24">
        <v>18</v>
      </c>
      <c r="E60" s="24">
        <v>16</v>
      </c>
      <c r="F60" s="125">
        <f t="shared" si="12"/>
        <v>50</v>
      </c>
      <c r="G60" s="2" t="s">
        <v>104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6">
        <f t="shared" si="13"/>
        <v>0</v>
      </c>
      <c r="O60" s="26">
        <f t="shared" si="13"/>
        <v>0</v>
      </c>
      <c r="P60" s="130">
        <f t="shared" si="14"/>
        <v>0</v>
      </c>
    </row>
    <row r="61" spans="1:16" ht="20.100000000000001" customHeight="1" x14ac:dyDescent="0.15">
      <c r="A61" s="1" t="s">
        <v>141</v>
      </c>
      <c r="B61" s="2" t="s">
        <v>142</v>
      </c>
      <c r="C61" s="120">
        <v>501</v>
      </c>
      <c r="D61" s="24">
        <v>573</v>
      </c>
      <c r="E61" s="24">
        <v>584</v>
      </c>
      <c r="F61" s="125">
        <f t="shared" si="12"/>
        <v>1658</v>
      </c>
      <c r="G61" s="2" t="s">
        <v>104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6">
        <f t="shared" si="13"/>
        <v>0</v>
      </c>
      <c r="O61" s="26">
        <f t="shared" si="13"/>
        <v>0</v>
      </c>
      <c r="P61" s="130">
        <f t="shared" si="14"/>
        <v>0</v>
      </c>
    </row>
    <row r="62" spans="1:16" ht="20.100000000000001" customHeight="1" x14ac:dyDescent="0.15">
      <c r="A62" s="1" t="s">
        <v>143</v>
      </c>
      <c r="B62" s="2" t="s">
        <v>144</v>
      </c>
      <c r="C62" s="120">
        <v>8</v>
      </c>
      <c r="D62" s="24">
        <v>13</v>
      </c>
      <c r="E62" s="24">
        <v>19</v>
      </c>
      <c r="F62" s="125">
        <f t="shared" si="12"/>
        <v>40</v>
      </c>
      <c r="G62" s="2" t="s">
        <v>104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6">
        <f t="shared" si="13"/>
        <v>0</v>
      </c>
      <c r="O62" s="26">
        <f t="shared" si="13"/>
        <v>0</v>
      </c>
      <c r="P62" s="130">
        <f t="shared" si="14"/>
        <v>0</v>
      </c>
    </row>
    <row r="63" spans="1:16" ht="20.100000000000001" customHeight="1" x14ac:dyDescent="0.15">
      <c r="A63" s="1" t="s">
        <v>145</v>
      </c>
      <c r="B63" s="2" t="s">
        <v>146</v>
      </c>
      <c r="C63" s="120">
        <v>8</v>
      </c>
      <c r="D63" s="24">
        <v>13</v>
      </c>
      <c r="E63" s="24">
        <v>18</v>
      </c>
      <c r="F63" s="125">
        <f t="shared" si="12"/>
        <v>39</v>
      </c>
      <c r="G63" s="2" t="s">
        <v>104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6">
        <f t="shared" si="13"/>
        <v>0</v>
      </c>
      <c r="O63" s="26">
        <f t="shared" si="13"/>
        <v>0</v>
      </c>
      <c r="P63" s="130">
        <f t="shared" si="14"/>
        <v>0</v>
      </c>
    </row>
    <row r="64" spans="1:16" ht="12.75" customHeight="1" x14ac:dyDescent="0.15">
      <c r="A64" s="1" t="s">
        <v>147</v>
      </c>
      <c r="B64" s="2" t="s">
        <v>146</v>
      </c>
      <c r="C64" s="120">
        <v>0</v>
      </c>
      <c r="D64" s="24">
        <v>0</v>
      </c>
      <c r="E64" s="24">
        <v>1</v>
      </c>
      <c r="F64" s="125">
        <f t="shared" si="12"/>
        <v>1</v>
      </c>
      <c r="G64" s="2" t="s">
        <v>104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6">
        <f t="shared" si="13"/>
        <v>0</v>
      </c>
      <c r="O64" s="26">
        <f t="shared" si="13"/>
        <v>0</v>
      </c>
      <c r="P64" s="130">
        <f t="shared" si="14"/>
        <v>0</v>
      </c>
    </row>
    <row r="73" spans="9:12" x14ac:dyDescent="0.2">
      <c r="I73" s="131"/>
      <c r="J73" s="131"/>
      <c r="K73" s="131"/>
      <c r="L73" s="131"/>
    </row>
  </sheetData>
  <mergeCells count="42">
    <mergeCell ref="E31:E32"/>
    <mergeCell ref="O13:O14"/>
    <mergeCell ref="A29:P29"/>
    <mergeCell ref="A30:A32"/>
    <mergeCell ref="B30:B32"/>
    <mergeCell ref="C30:F30"/>
    <mergeCell ref="G30:G32"/>
    <mergeCell ref="C31:C32"/>
    <mergeCell ref="D31:D32"/>
    <mergeCell ref="P31:P32"/>
    <mergeCell ref="F31:F32"/>
    <mergeCell ref="H31:I31"/>
    <mergeCell ref="J31:K31"/>
    <mergeCell ref="L31:M31"/>
    <mergeCell ref="N31:N32"/>
    <mergeCell ref="O31:O32"/>
    <mergeCell ref="A2:A9"/>
    <mergeCell ref="B2:P3"/>
    <mergeCell ref="B4:P4"/>
    <mergeCell ref="B5:P5"/>
    <mergeCell ref="B6:P7"/>
    <mergeCell ref="B8:I8"/>
    <mergeCell ref="J8:P8"/>
    <mergeCell ref="B9:I9"/>
    <mergeCell ref="J9:P9"/>
    <mergeCell ref="A10:P10"/>
    <mergeCell ref="A11:P11"/>
    <mergeCell ref="A12:A14"/>
    <mergeCell ref="B12:B14"/>
    <mergeCell ref="C12:F12"/>
    <mergeCell ref="G12:G14"/>
    <mergeCell ref="H30:P30"/>
    <mergeCell ref="H12:P12"/>
    <mergeCell ref="C13:C14"/>
    <mergeCell ref="D13:D14"/>
    <mergeCell ref="E13:E14"/>
    <mergeCell ref="P13:P14"/>
    <mergeCell ref="F13:F14"/>
    <mergeCell ref="H13:I13"/>
    <mergeCell ref="J13:K13"/>
    <mergeCell ref="L13:M13"/>
    <mergeCell ref="N13:N14"/>
  </mergeCells>
  <printOptions horizontalCentered="1"/>
  <pageMargins left="0" right="0" top="0.35433070866141736" bottom="0.35433070866141736" header="0.31496062992125984" footer="0.31496062992125984"/>
  <pageSetup paperSize="9" fitToHeight="0" orientation="landscape" r:id="rId1"/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G47"/>
  <sheetViews>
    <sheetView view="pageBreakPreview" topLeftCell="A34" zoomScale="130" zoomScaleNormal="130" zoomScaleSheetLayoutView="130" workbookViewId="0">
      <selection activeCell="AG34" sqref="AG34"/>
    </sheetView>
  </sheetViews>
  <sheetFormatPr baseColWidth="10" defaultColWidth="9.33203125" defaultRowHeight="12.75" x14ac:dyDescent="0.2"/>
  <cols>
    <col min="1" max="1" width="21" style="18" customWidth="1"/>
    <col min="2" max="2" width="16" style="18" customWidth="1"/>
    <col min="3" max="3" width="9.1640625" style="18" customWidth="1"/>
    <col min="4" max="4" width="12.1640625" style="18" customWidth="1"/>
    <col min="5" max="5" width="10" style="18" customWidth="1"/>
    <col min="6" max="6" width="8" style="18" customWidth="1"/>
    <col min="7" max="7" width="10.33203125" style="18" customWidth="1"/>
    <col min="8" max="8" width="7.33203125" style="18" customWidth="1"/>
    <col min="9" max="9" width="7.83203125" style="18" customWidth="1"/>
    <col min="10" max="10" width="6.1640625" style="18" customWidth="1"/>
    <col min="11" max="11" width="5.83203125" style="18" customWidth="1"/>
    <col min="12" max="12" width="6.83203125" style="18" customWidth="1"/>
    <col min="13" max="13" width="5.5" style="18" customWidth="1"/>
    <col min="14" max="14" width="8" style="18" customWidth="1"/>
    <col min="15" max="15" width="5.5" style="18" customWidth="1"/>
    <col min="16" max="16" width="8" style="18" customWidth="1"/>
    <col min="17" max="16384" width="9.33203125" style="18"/>
  </cols>
  <sheetData>
    <row r="1" spans="1:16" ht="13.5" thickBot="1" x14ac:dyDescent="0.25"/>
    <row r="2" spans="1:16" x14ac:dyDescent="0.2">
      <c r="A2" s="296"/>
      <c r="B2" s="299" t="s">
        <v>0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1"/>
    </row>
    <row r="3" spans="1:16" x14ac:dyDescent="0.2">
      <c r="A3" s="297"/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4"/>
    </row>
    <row r="4" spans="1:16" ht="12.75" customHeight="1" x14ac:dyDescent="0.2">
      <c r="A4" s="297"/>
      <c r="B4" s="366" t="s">
        <v>63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8"/>
    </row>
    <row r="5" spans="1:16" ht="17.25" customHeight="1" thickBot="1" x14ac:dyDescent="0.25">
      <c r="A5" s="297"/>
      <c r="B5" s="369" t="s">
        <v>2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1"/>
    </row>
    <row r="6" spans="1:16" ht="12.75" customHeight="1" x14ac:dyDescent="0.2">
      <c r="A6" s="297"/>
      <c r="B6" s="372" t="s">
        <v>199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3"/>
    </row>
    <row r="7" spans="1:16" ht="14.25" customHeight="1" x14ac:dyDescent="0.2">
      <c r="A7" s="297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3"/>
    </row>
    <row r="8" spans="1:16" ht="15" customHeight="1" x14ac:dyDescent="0.2">
      <c r="A8" s="297"/>
      <c r="B8" s="374" t="s">
        <v>3</v>
      </c>
      <c r="C8" s="375"/>
      <c r="D8" s="375"/>
      <c r="E8" s="375"/>
      <c r="F8" s="375"/>
      <c r="G8" s="375"/>
      <c r="H8" s="375"/>
      <c r="I8" s="375"/>
      <c r="J8" s="376" t="s">
        <v>4</v>
      </c>
      <c r="K8" s="377"/>
      <c r="L8" s="377"/>
      <c r="M8" s="377"/>
      <c r="N8" s="377"/>
      <c r="O8" s="377"/>
      <c r="P8" s="378"/>
    </row>
    <row r="9" spans="1:16" ht="15.75" customHeight="1" thickBot="1" x14ac:dyDescent="0.25">
      <c r="A9" s="298"/>
      <c r="B9" s="379" t="s">
        <v>5</v>
      </c>
      <c r="C9" s="380"/>
      <c r="D9" s="380"/>
      <c r="E9" s="380"/>
      <c r="F9" s="380"/>
      <c r="G9" s="380"/>
      <c r="H9" s="380"/>
      <c r="I9" s="380"/>
      <c r="J9" s="381" t="s">
        <v>252</v>
      </c>
      <c r="K9" s="382"/>
      <c r="L9" s="382"/>
      <c r="M9" s="382"/>
      <c r="N9" s="382"/>
      <c r="O9" s="382"/>
      <c r="P9" s="383"/>
    </row>
    <row r="10" spans="1:16" x14ac:dyDescent="0.2">
      <c r="A10" s="387"/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</row>
    <row r="11" spans="1:16" ht="12" customHeight="1" x14ac:dyDescent="0.2">
      <c r="A11" s="388" t="s">
        <v>148</v>
      </c>
      <c r="B11" s="385"/>
      <c r="C11" s="385"/>
      <c r="D11" s="385"/>
      <c r="E11" s="385"/>
      <c r="F11" s="385"/>
      <c r="G11" s="385"/>
      <c r="H11" s="385"/>
      <c r="I11" s="386"/>
      <c r="J11" s="386"/>
      <c r="K11" s="386"/>
      <c r="L11" s="386"/>
      <c r="M11" s="386"/>
      <c r="N11" s="386"/>
      <c r="O11" s="386"/>
      <c r="P11" s="386"/>
    </row>
    <row r="12" spans="1:16" ht="9" customHeight="1" x14ac:dyDescent="0.2">
      <c r="A12" s="345" t="s">
        <v>6</v>
      </c>
      <c r="B12" s="437" t="s">
        <v>7</v>
      </c>
      <c r="C12" s="438" t="s">
        <v>8</v>
      </c>
      <c r="D12" s="439"/>
      <c r="E12" s="439"/>
      <c r="F12" s="440"/>
      <c r="G12" s="437" t="s">
        <v>9</v>
      </c>
      <c r="H12" s="362" t="s">
        <v>10</v>
      </c>
      <c r="I12" s="427"/>
      <c r="J12" s="427"/>
      <c r="K12" s="427"/>
      <c r="L12" s="427"/>
      <c r="M12" s="427"/>
      <c r="N12" s="427"/>
      <c r="O12" s="427"/>
      <c r="P12" s="363"/>
    </row>
    <row r="13" spans="1:16" ht="18" customHeight="1" x14ac:dyDescent="0.2">
      <c r="A13" s="345"/>
      <c r="B13" s="415"/>
      <c r="C13" s="282" t="s">
        <v>241</v>
      </c>
      <c r="D13" s="282" t="s">
        <v>242</v>
      </c>
      <c r="E13" s="282" t="s">
        <v>243</v>
      </c>
      <c r="F13" s="290" t="s">
        <v>249</v>
      </c>
      <c r="G13" s="415"/>
      <c r="H13" s="288" t="s">
        <v>241</v>
      </c>
      <c r="I13" s="289"/>
      <c r="J13" s="288" t="s">
        <v>242</v>
      </c>
      <c r="K13" s="289"/>
      <c r="L13" s="288" t="s">
        <v>243</v>
      </c>
      <c r="M13" s="289"/>
      <c r="N13" s="290" t="s">
        <v>261</v>
      </c>
      <c r="O13" s="290" t="s">
        <v>262</v>
      </c>
      <c r="P13" s="290" t="s">
        <v>249</v>
      </c>
    </row>
    <row r="14" spans="1:16" ht="18" customHeight="1" x14ac:dyDescent="0.2">
      <c r="A14" s="345"/>
      <c r="B14" s="291"/>
      <c r="C14" s="283"/>
      <c r="D14" s="283"/>
      <c r="E14" s="283"/>
      <c r="F14" s="285"/>
      <c r="G14" s="291"/>
      <c r="H14" s="88" t="s">
        <v>264</v>
      </c>
      <c r="I14" s="88" t="s">
        <v>263</v>
      </c>
      <c r="J14" s="88" t="s">
        <v>264</v>
      </c>
      <c r="K14" s="88" t="s">
        <v>263</v>
      </c>
      <c r="L14" s="88" t="s">
        <v>264</v>
      </c>
      <c r="M14" s="88" t="s">
        <v>263</v>
      </c>
      <c r="N14" s="291"/>
      <c r="O14" s="291"/>
      <c r="P14" s="285"/>
    </row>
    <row r="15" spans="1:16" ht="11.25" customHeight="1" x14ac:dyDescent="0.2">
      <c r="A15" s="19" t="s">
        <v>149</v>
      </c>
      <c r="B15" s="19" t="s">
        <v>150</v>
      </c>
      <c r="C15" s="24">
        <v>13509</v>
      </c>
      <c r="D15" s="24">
        <v>13203</v>
      </c>
      <c r="E15" s="24">
        <v>13983</v>
      </c>
      <c r="F15" s="21">
        <f t="shared" ref="F15:F30" si="0">SUM(C15:E15)</f>
        <v>40695</v>
      </c>
      <c r="G15" s="20" t="s">
        <v>17</v>
      </c>
      <c r="H15" s="25">
        <v>10726</v>
      </c>
      <c r="I15" s="24">
        <v>1236</v>
      </c>
      <c r="J15" s="24">
        <v>10317</v>
      </c>
      <c r="K15" s="24">
        <v>1295</v>
      </c>
      <c r="L15" s="24">
        <v>10782</v>
      </c>
      <c r="M15" s="24">
        <v>1731</v>
      </c>
      <c r="N15" s="56">
        <f t="shared" ref="N15:O30" si="1">SUM(H15,J15,L15)</f>
        <v>31825</v>
      </c>
      <c r="O15" s="26">
        <f t="shared" si="1"/>
        <v>4262</v>
      </c>
      <c r="P15" s="27">
        <f>SUM(H15:M15)</f>
        <v>36087</v>
      </c>
    </row>
    <row r="16" spans="1:16" ht="11.25" customHeight="1" x14ac:dyDescent="0.2">
      <c r="A16" s="19" t="s">
        <v>182</v>
      </c>
      <c r="B16" s="19" t="s">
        <v>150</v>
      </c>
      <c r="C16" s="24">
        <v>23317</v>
      </c>
      <c r="D16" s="24">
        <v>22001</v>
      </c>
      <c r="E16" s="24">
        <v>22594</v>
      </c>
      <c r="F16" s="21">
        <f t="shared" si="0"/>
        <v>67912</v>
      </c>
      <c r="G16" s="20" t="s">
        <v>17</v>
      </c>
      <c r="H16" s="25">
        <v>21521</v>
      </c>
      <c r="I16" s="24">
        <v>1898</v>
      </c>
      <c r="J16" s="24">
        <v>20290</v>
      </c>
      <c r="K16" s="24">
        <v>1888</v>
      </c>
      <c r="L16" s="24">
        <v>20559</v>
      </c>
      <c r="M16" s="24">
        <v>2102</v>
      </c>
      <c r="N16" s="56">
        <f t="shared" si="1"/>
        <v>62370</v>
      </c>
      <c r="O16" s="26">
        <f t="shared" si="1"/>
        <v>5888</v>
      </c>
      <c r="P16" s="27">
        <f>SUM(H16:M16)</f>
        <v>68258</v>
      </c>
    </row>
    <row r="17" spans="1:137" ht="9" customHeight="1" x14ac:dyDescent="0.2">
      <c r="A17" s="19" t="s">
        <v>151</v>
      </c>
      <c r="B17" s="19" t="s">
        <v>152</v>
      </c>
      <c r="C17" s="24">
        <v>307</v>
      </c>
      <c r="D17" s="24">
        <v>296</v>
      </c>
      <c r="E17" s="24">
        <v>260</v>
      </c>
      <c r="F17" s="21">
        <f t="shared" si="0"/>
        <v>863</v>
      </c>
      <c r="G17" s="20" t="s">
        <v>17</v>
      </c>
      <c r="H17" s="25">
        <v>2587</v>
      </c>
      <c r="I17" s="24">
        <v>427</v>
      </c>
      <c r="J17" s="24">
        <v>2455</v>
      </c>
      <c r="K17" s="24">
        <v>391</v>
      </c>
      <c r="L17" s="24">
        <v>2336</v>
      </c>
      <c r="M17" s="24">
        <v>321</v>
      </c>
      <c r="N17" s="26">
        <f t="shared" si="1"/>
        <v>7378</v>
      </c>
      <c r="O17" s="26">
        <f t="shared" si="1"/>
        <v>1139</v>
      </c>
      <c r="P17" s="27">
        <f t="shared" ref="P17:P30" si="2">SUM(H17:M17)</f>
        <v>8517</v>
      </c>
    </row>
    <row r="18" spans="1:137" ht="15" customHeight="1" x14ac:dyDescent="0.2">
      <c r="A18" s="19" t="s">
        <v>187</v>
      </c>
      <c r="B18" s="19" t="s">
        <v>152</v>
      </c>
      <c r="C18" s="24">
        <v>382</v>
      </c>
      <c r="D18" s="24">
        <v>455</v>
      </c>
      <c r="E18" s="24">
        <v>539</v>
      </c>
      <c r="F18" s="21">
        <f t="shared" si="0"/>
        <v>1376</v>
      </c>
      <c r="G18" s="20" t="s">
        <v>17</v>
      </c>
      <c r="H18" s="25">
        <v>3329</v>
      </c>
      <c r="I18" s="24">
        <v>967</v>
      </c>
      <c r="J18" s="24">
        <v>4417</v>
      </c>
      <c r="K18" s="24">
        <v>673</v>
      </c>
      <c r="L18" s="24">
        <v>4561</v>
      </c>
      <c r="M18" s="24">
        <v>654</v>
      </c>
      <c r="N18" s="26">
        <f t="shared" si="1"/>
        <v>12307</v>
      </c>
      <c r="O18" s="26">
        <f t="shared" si="1"/>
        <v>2294</v>
      </c>
      <c r="P18" s="27">
        <f t="shared" si="2"/>
        <v>14601</v>
      </c>
    </row>
    <row r="19" spans="1:137" ht="9" customHeight="1" x14ac:dyDescent="0.2">
      <c r="A19" s="19" t="s">
        <v>174</v>
      </c>
      <c r="B19" s="19" t="s">
        <v>184</v>
      </c>
      <c r="C19" s="24">
        <v>70</v>
      </c>
      <c r="D19" s="24">
        <v>98</v>
      </c>
      <c r="E19" s="24">
        <v>24</v>
      </c>
      <c r="F19" s="21">
        <f t="shared" si="0"/>
        <v>192</v>
      </c>
      <c r="G19" s="20" t="s">
        <v>17</v>
      </c>
      <c r="H19" s="25">
        <v>265</v>
      </c>
      <c r="I19" s="24">
        <v>9</v>
      </c>
      <c r="J19" s="24">
        <v>219</v>
      </c>
      <c r="K19" s="24">
        <v>32</v>
      </c>
      <c r="L19" s="24">
        <v>87</v>
      </c>
      <c r="M19" s="24">
        <v>13</v>
      </c>
      <c r="N19" s="26">
        <f t="shared" si="1"/>
        <v>571</v>
      </c>
      <c r="O19" s="26">
        <f t="shared" si="1"/>
        <v>54</v>
      </c>
      <c r="P19" s="27">
        <f t="shared" si="2"/>
        <v>625</v>
      </c>
    </row>
    <row r="20" spans="1:137" ht="9" customHeight="1" x14ac:dyDescent="0.2">
      <c r="A20" s="19" t="s">
        <v>153</v>
      </c>
      <c r="B20" s="19" t="s">
        <v>154</v>
      </c>
      <c r="C20" s="24">
        <v>5</v>
      </c>
      <c r="D20" s="24">
        <v>13</v>
      </c>
      <c r="E20" s="24">
        <v>35</v>
      </c>
      <c r="F20" s="21">
        <f t="shared" si="0"/>
        <v>53</v>
      </c>
      <c r="G20" s="20" t="s">
        <v>17</v>
      </c>
      <c r="H20" s="28">
        <v>101</v>
      </c>
      <c r="I20" s="24">
        <v>15</v>
      </c>
      <c r="J20" s="24">
        <v>233</v>
      </c>
      <c r="K20" s="24">
        <v>19</v>
      </c>
      <c r="L20" s="24">
        <v>202</v>
      </c>
      <c r="M20" s="24">
        <v>35</v>
      </c>
      <c r="N20" s="26">
        <f t="shared" si="1"/>
        <v>536</v>
      </c>
      <c r="O20" s="26">
        <f t="shared" si="1"/>
        <v>69</v>
      </c>
      <c r="P20" s="27">
        <f t="shared" si="2"/>
        <v>605</v>
      </c>
    </row>
    <row r="21" spans="1:137" ht="9" customHeight="1" x14ac:dyDescent="0.2">
      <c r="A21" s="19" t="s">
        <v>155</v>
      </c>
      <c r="B21" s="19" t="s">
        <v>156</v>
      </c>
      <c r="C21" s="24">
        <v>54</v>
      </c>
      <c r="D21" s="24">
        <v>75</v>
      </c>
      <c r="E21" s="24">
        <v>57</v>
      </c>
      <c r="F21" s="21">
        <f t="shared" si="0"/>
        <v>186</v>
      </c>
      <c r="G21" s="20" t="s">
        <v>17</v>
      </c>
      <c r="H21" s="25">
        <v>1287</v>
      </c>
      <c r="I21" s="24">
        <v>428</v>
      </c>
      <c r="J21" s="24">
        <v>1418</v>
      </c>
      <c r="K21" s="24">
        <v>871</v>
      </c>
      <c r="L21" s="24">
        <v>1237</v>
      </c>
      <c r="M21" s="24">
        <v>696</v>
      </c>
      <c r="N21" s="26">
        <f t="shared" si="1"/>
        <v>3942</v>
      </c>
      <c r="O21" s="26">
        <f t="shared" si="1"/>
        <v>1995</v>
      </c>
      <c r="P21" s="27">
        <f t="shared" si="2"/>
        <v>5937</v>
      </c>
    </row>
    <row r="22" spans="1:137" s="99" customFormat="1" ht="9" customHeight="1" x14ac:dyDescent="0.2">
      <c r="A22" s="19" t="s">
        <v>157</v>
      </c>
      <c r="B22" s="19" t="s">
        <v>71</v>
      </c>
      <c r="C22" s="24">
        <v>6</v>
      </c>
      <c r="D22" s="24">
        <v>5</v>
      </c>
      <c r="E22" s="24">
        <v>8</v>
      </c>
      <c r="F22" s="21">
        <f t="shared" si="0"/>
        <v>19</v>
      </c>
      <c r="G22" s="20" t="s">
        <v>17</v>
      </c>
      <c r="H22" s="25">
        <v>82</v>
      </c>
      <c r="I22" s="24">
        <v>39</v>
      </c>
      <c r="J22" s="24">
        <v>76</v>
      </c>
      <c r="K22" s="24">
        <v>13</v>
      </c>
      <c r="L22" s="24">
        <v>141</v>
      </c>
      <c r="M22" s="24">
        <v>30</v>
      </c>
      <c r="N22" s="26">
        <f t="shared" si="1"/>
        <v>299</v>
      </c>
      <c r="O22" s="26">
        <f t="shared" si="1"/>
        <v>82</v>
      </c>
      <c r="P22" s="27">
        <f t="shared" si="2"/>
        <v>381</v>
      </c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</row>
    <row r="23" spans="1:137" s="99" customFormat="1" ht="9" customHeight="1" x14ac:dyDescent="0.2">
      <c r="A23" s="19" t="s">
        <v>158</v>
      </c>
      <c r="B23" s="19" t="s">
        <v>71</v>
      </c>
      <c r="C23" s="24">
        <v>3</v>
      </c>
      <c r="D23" s="24">
        <v>5</v>
      </c>
      <c r="E23" s="24">
        <v>8</v>
      </c>
      <c r="F23" s="21">
        <f t="shared" si="0"/>
        <v>16</v>
      </c>
      <c r="G23" s="20" t="s">
        <v>54</v>
      </c>
      <c r="H23" s="25">
        <v>31</v>
      </c>
      <c r="I23" s="24">
        <v>8</v>
      </c>
      <c r="J23" s="24">
        <v>47</v>
      </c>
      <c r="K23" s="24">
        <v>58</v>
      </c>
      <c r="L23" s="24">
        <v>110</v>
      </c>
      <c r="M23" s="24">
        <v>17</v>
      </c>
      <c r="N23" s="26">
        <f t="shared" si="1"/>
        <v>188</v>
      </c>
      <c r="O23" s="26">
        <f t="shared" si="1"/>
        <v>83</v>
      </c>
      <c r="P23" s="27">
        <f t="shared" si="2"/>
        <v>271</v>
      </c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39"/>
      <c r="DI23" s="239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39"/>
      <c r="DV23" s="239"/>
      <c r="DW23" s="239"/>
      <c r="DX23" s="239"/>
      <c r="DY23" s="239"/>
      <c r="DZ23" s="239"/>
      <c r="EA23" s="239"/>
      <c r="EB23" s="239"/>
      <c r="EC23" s="239"/>
      <c r="ED23" s="239"/>
      <c r="EE23" s="239"/>
      <c r="EF23" s="239"/>
      <c r="EG23" s="239"/>
    </row>
    <row r="24" spans="1:137" s="99" customFormat="1" ht="9" customHeight="1" x14ac:dyDescent="0.2">
      <c r="A24" s="19" t="s">
        <v>170</v>
      </c>
      <c r="B24" s="19" t="s">
        <v>168</v>
      </c>
      <c r="C24" s="24">
        <v>8</v>
      </c>
      <c r="D24" s="24">
        <v>14</v>
      </c>
      <c r="E24" s="24">
        <v>10</v>
      </c>
      <c r="F24" s="21">
        <f t="shared" si="0"/>
        <v>32</v>
      </c>
      <c r="G24" s="20" t="s">
        <v>171</v>
      </c>
      <c r="H24" s="25">
        <v>53</v>
      </c>
      <c r="I24" s="24">
        <v>4</v>
      </c>
      <c r="J24" s="24">
        <v>184</v>
      </c>
      <c r="K24" s="24">
        <v>82</v>
      </c>
      <c r="L24" s="24">
        <v>78</v>
      </c>
      <c r="M24" s="24">
        <v>23</v>
      </c>
      <c r="N24" s="26">
        <f t="shared" si="1"/>
        <v>315</v>
      </c>
      <c r="O24" s="26">
        <f t="shared" si="1"/>
        <v>109</v>
      </c>
      <c r="P24" s="27">
        <f t="shared" si="2"/>
        <v>424</v>
      </c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  <c r="DY24" s="239"/>
      <c r="DZ24" s="239"/>
      <c r="EA24" s="239"/>
      <c r="EB24" s="239"/>
      <c r="EC24" s="239"/>
      <c r="ED24" s="239"/>
      <c r="EE24" s="239"/>
      <c r="EF24" s="239"/>
      <c r="EG24" s="239"/>
    </row>
    <row r="25" spans="1:137" s="99" customFormat="1" ht="9" customHeight="1" x14ac:dyDescent="0.2">
      <c r="A25" s="19" t="s">
        <v>169</v>
      </c>
      <c r="B25" s="19" t="s">
        <v>168</v>
      </c>
      <c r="C25" s="24">
        <v>15</v>
      </c>
      <c r="D25" s="24">
        <v>20</v>
      </c>
      <c r="E25" s="24">
        <v>17</v>
      </c>
      <c r="F25" s="21">
        <f t="shared" si="0"/>
        <v>52</v>
      </c>
      <c r="G25" s="20" t="s">
        <v>17</v>
      </c>
      <c r="H25" s="25">
        <v>213</v>
      </c>
      <c r="I25" s="24">
        <v>66</v>
      </c>
      <c r="J25" s="24">
        <v>267</v>
      </c>
      <c r="K25" s="24">
        <v>97</v>
      </c>
      <c r="L25" s="24">
        <v>182</v>
      </c>
      <c r="M25" s="24">
        <v>40</v>
      </c>
      <c r="N25" s="26">
        <f t="shared" si="1"/>
        <v>662</v>
      </c>
      <c r="O25" s="26">
        <f t="shared" si="1"/>
        <v>203</v>
      </c>
      <c r="P25" s="27">
        <f t="shared" si="2"/>
        <v>865</v>
      </c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  <c r="DY25" s="239"/>
      <c r="DZ25" s="239"/>
      <c r="EA25" s="239"/>
      <c r="EB25" s="239"/>
      <c r="EC25" s="239"/>
      <c r="ED25" s="239"/>
      <c r="EE25" s="239"/>
      <c r="EF25" s="239"/>
      <c r="EG25" s="239"/>
    </row>
    <row r="26" spans="1:137" s="99" customFormat="1" ht="9" customHeight="1" x14ac:dyDescent="0.2">
      <c r="A26" s="19" t="s">
        <v>159</v>
      </c>
      <c r="B26" s="19" t="s">
        <v>159</v>
      </c>
      <c r="C26" s="24">
        <v>1839</v>
      </c>
      <c r="D26" s="24">
        <v>1892</v>
      </c>
      <c r="E26" s="24">
        <v>2083</v>
      </c>
      <c r="F26" s="26">
        <f t="shared" si="0"/>
        <v>5814</v>
      </c>
      <c r="G26" s="20" t="s">
        <v>17</v>
      </c>
      <c r="H26" s="25">
        <v>1836</v>
      </c>
      <c r="I26" s="24">
        <v>180</v>
      </c>
      <c r="J26" s="24">
        <v>1900</v>
      </c>
      <c r="K26" s="24">
        <v>234</v>
      </c>
      <c r="L26" s="24">
        <v>1692</v>
      </c>
      <c r="M26" s="24">
        <v>509</v>
      </c>
      <c r="N26" s="26">
        <f t="shared" si="1"/>
        <v>5428</v>
      </c>
      <c r="O26" s="26">
        <f t="shared" si="1"/>
        <v>923</v>
      </c>
      <c r="P26" s="27">
        <f t="shared" si="2"/>
        <v>6351</v>
      </c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  <c r="ED26" s="239"/>
      <c r="EE26" s="239"/>
      <c r="EF26" s="239"/>
      <c r="EG26" s="239"/>
    </row>
    <row r="27" spans="1:137" s="99" customFormat="1" ht="9" customHeight="1" x14ac:dyDescent="0.2">
      <c r="A27" s="19" t="s">
        <v>198</v>
      </c>
      <c r="B27" s="19" t="s">
        <v>185</v>
      </c>
      <c r="C27" s="24">
        <v>821</v>
      </c>
      <c r="D27" s="24">
        <v>804</v>
      </c>
      <c r="E27" s="24">
        <v>837</v>
      </c>
      <c r="F27" s="26">
        <f t="shared" si="0"/>
        <v>2462</v>
      </c>
      <c r="G27" s="20" t="s">
        <v>17</v>
      </c>
      <c r="H27" s="25">
        <v>2355</v>
      </c>
      <c r="I27" s="24">
        <v>245</v>
      </c>
      <c r="J27" s="24">
        <v>2330</v>
      </c>
      <c r="K27" s="24">
        <v>211</v>
      </c>
      <c r="L27" s="24">
        <v>2420</v>
      </c>
      <c r="M27" s="24">
        <v>220</v>
      </c>
      <c r="N27" s="26">
        <f t="shared" si="1"/>
        <v>7105</v>
      </c>
      <c r="O27" s="26">
        <f t="shared" si="1"/>
        <v>676</v>
      </c>
      <c r="P27" s="27">
        <f t="shared" si="2"/>
        <v>7781</v>
      </c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  <c r="DG27" s="239"/>
      <c r="DH27" s="239"/>
      <c r="DI27" s="239"/>
      <c r="DJ27" s="239"/>
      <c r="DK27" s="239"/>
      <c r="DL27" s="239"/>
      <c r="DM27" s="239"/>
      <c r="DN27" s="239"/>
      <c r="DO27" s="239"/>
      <c r="DP27" s="239"/>
      <c r="DQ27" s="239"/>
      <c r="DR27" s="239"/>
      <c r="DS27" s="239"/>
      <c r="DT27" s="239"/>
      <c r="DU27" s="239"/>
      <c r="DV27" s="239"/>
      <c r="DW27" s="239"/>
      <c r="DX27" s="239"/>
      <c r="DY27" s="239"/>
      <c r="DZ27" s="239"/>
      <c r="EA27" s="239"/>
      <c r="EB27" s="239"/>
      <c r="EC27" s="239"/>
      <c r="ED27" s="239"/>
      <c r="EE27" s="239"/>
      <c r="EF27" s="239"/>
      <c r="EG27" s="239"/>
    </row>
    <row r="28" spans="1:137" s="99" customFormat="1" ht="9" customHeight="1" x14ac:dyDescent="0.2">
      <c r="A28" s="19" t="s">
        <v>172</v>
      </c>
      <c r="B28" s="19" t="s">
        <v>186</v>
      </c>
      <c r="C28" s="24">
        <v>381</v>
      </c>
      <c r="D28" s="24">
        <v>377</v>
      </c>
      <c r="E28" s="24">
        <v>282</v>
      </c>
      <c r="F28" s="26">
        <f t="shared" si="0"/>
        <v>1040</v>
      </c>
      <c r="G28" s="20" t="s">
        <v>17</v>
      </c>
      <c r="H28" s="25">
        <v>1039</v>
      </c>
      <c r="I28" s="24">
        <v>167</v>
      </c>
      <c r="J28" s="24">
        <v>1084</v>
      </c>
      <c r="K28" s="24">
        <v>217</v>
      </c>
      <c r="L28" s="24">
        <v>1122</v>
      </c>
      <c r="M28" s="24">
        <v>161</v>
      </c>
      <c r="N28" s="26">
        <f t="shared" si="1"/>
        <v>3245</v>
      </c>
      <c r="O28" s="26">
        <f t="shared" si="1"/>
        <v>545</v>
      </c>
      <c r="P28" s="27">
        <f t="shared" si="2"/>
        <v>3790</v>
      </c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  <c r="DT28" s="239"/>
      <c r="DU28" s="239"/>
      <c r="DV28" s="239"/>
      <c r="DW28" s="239"/>
      <c r="DX28" s="239"/>
      <c r="DY28" s="239"/>
      <c r="DZ28" s="239"/>
      <c r="EA28" s="239"/>
      <c r="EB28" s="239"/>
      <c r="EC28" s="239"/>
      <c r="ED28" s="239"/>
      <c r="EE28" s="239"/>
      <c r="EF28" s="239"/>
      <c r="EG28" s="239"/>
    </row>
    <row r="29" spans="1:137" ht="9" customHeight="1" x14ac:dyDescent="0.2">
      <c r="A29" s="19" t="s">
        <v>173</v>
      </c>
      <c r="B29" s="19" t="s">
        <v>183</v>
      </c>
      <c r="C29" s="24">
        <v>349</v>
      </c>
      <c r="D29" s="24">
        <v>465</v>
      </c>
      <c r="E29" s="24">
        <v>473</v>
      </c>
      <c r="F29" s="26">
        <f t="shared" si="0"/>
        <v>1287</v>
      </c>
      <c r="G29" s="20" t="s">
        <v>42</v>
      </c>
      <c r="H29" s="25">
        <v>309</v>
      </c>
      <c r="I29" s="24">
        <v>203</v>
      </c>
      <c r="J29" s="24">
        <v>3844</v>
      </c>
      <c r="K29" s="24">
        <v>4944</v>
      </c>
      <c r="L29" s="24">
        <v>537</v>
      </c>
      <c r="M29" s="24">
        <v>312</v>
      </c>
      <c r="N29" s="26">
        <f t="shared" si="1"/>
        <v>4690</v>
      </c>
      <c r="O29" s="26">
        <f t="shared" si="1"/>
        <v>5459</v>
      </c>
      <c r="P29" s="27">
        <f t="shared" si="2"/>
        <v>10149</v>
      </c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  <c r="DG29" s="239"/>
      <c r="DH29" s="239"/>
      <c r="DI29" s="239"/>
      <c r="DJ29" s="239"/>
      <c r="DK29" s="239"/>
      <c r="DL29" s="239"/>
      <c r="DM29" s="239"/>
      <c r="DN29" s="239"/>
      <c r="DO29" s="239"/>
      <c r="DP29" s="239"/>
      <c r="DQ29" s="239"/>
      <c r="DR29" s="239"/>
      <c r="DS29" s="239"/>
      <c r="DT29" s="239"/>
      <c r="DU29" s="239"/>
      <c r="DV29" s="239"/>
      <c r="DW29" s="239"/>
      <c r="DX29" s="239"/>
      <c r="DY29" s="239"/>
      <c r="DZ29" s="239"/>
      <c r="EA29" s="239"/>
      <c r="EB29" s="239"/>
      <c r="EC29" s="239"/>
      <c r="ED29" s="239"/>
      <c r="EE29" s="239"/>
      <c r="EF29" s="239"/>
      <c r="EG29" s="239"/>
    </row>
    <row r="30" spans="1:137" ht="9" customHeight="1" x14ac:dyDescent="0.2">
      <c r="A30" s="19" t="s">
        <v>197</v>
      </c>
      <c r="B30" s="19" t="s">
        <v>183</v>
      </c>
      <c r="C30" s="24">
        <v>486</v>
      </c>
      <c r="D30" s="24">
        <v>475</v>
      </c>
      <c r="E30" s="24">
        <v>440</v>
      </c>
      <c r="F30" s="26">
        <f t="shared" si="0"/>
        <v>1401</v>
      </c>
      <c r="G30" s="20" t="s">
        <v>42</v>
      </c>
      <c r="H30" s="25">
        <v>333</v>
      </c>
      <c r="I30" s="24">
        <v>310</v>
      </c>
      <c r="J30" s="24">
        <v>357</v>
      </c>
      <c r="K30" s="24">
        <v>236</v>
      </c>
      <c r="L30" s="24">
        <v>356</v>
      </c>
      <c r="M30" s="24">
        <v>233</v>
      </c>
      <c r="N30" s="26">
        <f t="shared" si="1"/>
        <v>1046</v>
      </c>
      <c r="O30" s="26">
        <f t="shared" si="1"/>
        <v>779</v>
      </c>
      <c r="P30" s="27">
        <f t="shared" si="2"/>
        <v>1825</v>
      </c>
    </row>
    <row r="31" spans="1:137" x14ac:dyDescent="0.2">
      <c r="A31" s="384" t="s">
        <v>160</v>
      </c>
      <c r="B31" s="385"/>
      <c r="C31" s="385"/>
      <c r="D31" s="385"/>
      <c r="E31" s="385"/>
      <c r="F31" s="385"/>
      <c r="G31" s="385"/>
      <c r="H31" s="385"/>
      <c r="I31" s="386"/>
      <c r="J31" s="386"/>
      <c r="K31" s="386"/>
      <c r="L31" s="386"/>
      <c r="M31" s="386"/>
      <c r="N31" s="386"/>
      <c r="O31" s="386"/>
      <c r="P31" s="386"/>
    </row>
    <row r="32" spans="1:137" ht="12.75" customHeight="1" x14ac:dyDescent="0.2">
      <c r="A32" s="345" t="s">
        <v>6</v>
      </c>
      <c r="B32" s="345" t="s">
        <v>7</v>
      </c>
      <c r="C32" s="345" t="s">
        <v>8</v>
      </c>
      <c r="D32" s="345"/>
      <c r="E32" s="345"/>
      <c r="F32" s="345"/>
      <c r="G32" s="345" t="s">
        <v>9</v>
      </c>
      <c r="H32" s="345" t="s">
        <v>10</v>
      </c>
      <c r="I32" s="345"/>
      <c r="J32" s="345"/>
      <c r="K32" s="345"/>
      <c r="L32" s="345"/>
      <c r="M32" s="345"/>
      <c r="N32" s="345"/>
      <c r="O32" s="345"/>
      <c r="P32" s="345"/>
    </row>
    <row r="33" spans="1:16" ht="13.5" customHeight="1" x14ac:dyDescent="0.2">
      <c r="A33" s="345"/>
      <c r="B33" s="345"/>
      <c r="C33" s="282" t="s">
        <v>241</v>
      </c>
      <c r="D33" s="282" t="s">
        <v>242</v>
      </c>
      <c r="E33" s="282" t="s">
        <v>243</v>
      </c>
      <c r="F33" s="345" t="s">
        <v>249</v>
      </c>
      <c r="G33" s="345"/>
      <c r="H33" s="288" t="s">
        <v>241</v>
      </c>
      <c r="I33" s="289"/>
      <c r="J33" s="288" t="s">
        <v>242</v>
      </c>
      <c r="K33" s="289"/>
      <c r="L33" s="288" t="s">
        <v>243</v>
      </c>
      <c r="M33" s="289"/>
      <c r="N33" s="290" t="s">
        <v>261</v>
      </c>
      <c r="O33" s="290" t="s">
        <v>262</v>
      </c>
      <c r="P33" s="290" t="s">
        <v>249</v>
      </c>
    </row>
    <row r="34" spans="1:16" ht="18" x14ac:dyDescent="0.2">
      <c r="A34" s="345"/>
      <c r="B34" s="345"/>
      <c r="C34" s="283"/>
      <c r="D34" s="283"/>
      <c r="E34" s="283"/>
      <c r="F34" s="392"/>
      <c r="G34" s="345"/>
      <c r="H34" s="88" t="s">
        <v>264</v>
      </c>
      <c r="I34" s="88" t="s">
        <v>263</v>
      </c>
      <c r="J34" s="88" t="s">
        <v>264</v>
      </c>
      <c r="K34" s="88" t="s">
        <v>263</v>
      </c>
      <c r="L34" s="88" t="s">
        <v>264</v>
      </c>
      <c r="M34" s="88" t="s">
        <v>263</v>
      </c>
      <c r="N34" s="291"/>
      <c r="O34" s="291"/>
      <c r="P34" s="285"/>
    </row>
    <row r="35" spans="1:16" ht="39" customHeight="1" x14ac:dyDescent="0.15">
      <c r="A35" s="31" t="s">
        <v>161</v>
      </c>
      <c r="B35" s="15" t="s">
        <v>162</v>
      </c>
      <c r="C35" s="120">
        <v>0</v>
      </c>
      <c r="D35" s="120">
        <v>1</v>
      </c>
      <c r="E35" s="120"/>
      <c r="F35" s="156">
        <f>+E35+D35+C35</f>
        <v>1</v>
      </c>
      <c r="G35" s="30" t="s">
        <v>17</v>
      </c>
      <c r="H35" s="158">
        <v>0</v>
      </c>
      <c r="I35" s="120">
        <v>0</v>
      </c>
      <c r="J35" s="120">
        <v>12</v>
      </c>
      <c r="K35" s="120">
        <v>4</v>
      </c>
      <c r="L35" s="120">
        <v>0</v>
      </c>
      <c r="M35" s="120">
        <v>0</v>
      </c>
      <c r="N35" s="138">
        <f t="shared" ref="N35:O39" si="3">SUM(H35,J35,L35)</f>
        <v>12</v>
      </c>
      <c r="O35" s="138">
        <f t="shared" si="3"/>
        <v>4</v>
      </c>
      <c r="P35" s="156">
        <f t="shared" ref="P35:P39" si="4">SUM(H35:M35)</f>
        <v>16</v>
      </c>
    </row>
    <row r="36" spans="1:16" ht="19.5" customHeight="1" x14ac:dyDescent="0.15">
      <c r="A36" s="22" t="s">
        <v>163</v>
      </c>
      <c r="B36" s="22" t="s">
        <v>16</v>
      </c>
      <c r="C36" s="140">
        <v>0</v>
      </c>
      <c r="D36" s="140">
        <v>0</v>
      </c>
      <c r="E36" s="140"/>
      <c r="F36" s="157">
        <f>+E36+D36+C36</f>
        <v>0</v>
      </c>
      <c r="G36" s="54" t="s">
        <v>17</v>
      </c>
      <c r="H36" s="447">
        <v>0</v>
      </c>
      <c r="I36" s="447">
        <v>0</v>
      </c>
      <c r="J36" s="441">
        <v>4</v>
      </c>
      <c r="K36" s="441">
        <v>0</v>
      </c>
      <c r="L36" s="441">
        <v>0</v>
      </c>
      <c r="M36" s="441">
        <v>1</v>
      </c>
      <c r="N36" s="444">
        <f>SUM(H36,J36,L36)</f>
        <v>4</v>
      </c>
      <c r="O36" s="444">
        <f>SUM(I36,K36,M36)</f>
        <v>1</v>
      </c>
      <c r="P36" s="444">
        <f t="shared" si="4"/>
        <v>5</v>
      </c>
    </row>
    <row r="37" spans="1:16" ht="20.25" customHeight="1" x14ac:dyDescent="0.15">
      <c r="A37" s="1" t="s">
        <v>164</v>
      </c>
      <c r="B37" s="1" t="s">
        <v>165</v>
      </c>
      <c r="C37" s="142">
        <v>0</v>
      </c>
      <c r="D37" s="142">
        <v>110</v>
      </c>
      <c r="E37" s="142"/>
      <c r="F37" s="55">
        <f>+E37+D37+C37</f>
        <v>110</v>
      </c>
      <c r="G37" s="43" t="s">
        <v>17</v>
      </c>
      <c r="H37" s="448"/>
      <c r="I37" s="448"/>
      <c r="J37" s="442"/>
      <c r="K37" s="442"/>
      <c r="L37" s="442"/>
      <c r="M37" s="442"/>
      <c r="N37" s="445"/>
      <c r="O37" s="445"/>
      <c r="P37" s="445"/>
    </row>
    <row r="38" spans="1:16" ht="27" x14ac:dyDescent="0.15">
      <c r="A38" s="1" t="s">
        <v>166</v>
      </c>
      <c r="B38" s="1" t="s">
        <v>165</v>
      </c>
      <c r="C38" s="142">
        <v>0</v>
      </c>
      <c r="D38" s="142">
        <v>150</v>
      </c>
      <c r="E38" s="142"/>
      <c r="F38" s="55">
        <f>+E38+D38+C38</f>
        <v>150</v>
      </c>
      <c r="G38" s="51" t="s">
        <v>17</v>
      </c>
      <c r="H38" s="449"/>
      <c r="I38" s="449"/>
      <c r="J38" s="443"/>
      <c r="K38" s="443"/>
      <c r="L38" s="443"/>
      <c r="M38" s="443"/>
      <c r="N38" s="446"/>
      <c r="O38" s="446"/>
      <c r="P38" s="446"/>
    </row>
    <row r="39" spans="1:16" x14ac:dyDescent="0.15">
      <c r="A39" s="1" t="s">
        <v>34</v>
      </c>
      <c r="B39" s="1" t="s">
        <v>167</v>
      </c>
      <c r="C39" s="155">
        <v>2</v>
      </c>
      <c r="D39" s="142">
        <v>2</v>
      </c>
      <c r="E39" s="142"/>
      <c r="F39" s="55">
        <f>+E39+D39+C39</f>
        <v>4</v>
      </c>
      <c r="G39" s="42" t="s">
        <v>17</v>
      </c>
      <c r="H39" s="140">
        <v>2</v>
      </c>
      <c r="I39" s="142">
        <v>0</v>
      </c>
      <c r="J39" s="142">
        <v>1</v>
      </c>
      <c r="K39" s="142">
        <v>2</v>
      </c>
      <c r="L39" s="142"/>
      <c r="M39" s="142"/>
      <c r="N39" s="145">
        <f t="shared" si="3"/>
        <v>3</v>
      </c>
      <c r="O39" s="145">
        <f t="shared" si="3"/>
        <v>2</v>
      </c>
      <c r="P39" s="55">
        <f t="shared" si="4"/>
        <v>5</v>
      </c>
    </row>
    <row r="41" spans="1:16" ht="13.5" thickBot="1" x14ac:dyDescent="0.25">
      <c r="A41" s="428" t="s">
        <v>230</v>
      </c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</row>
    <row r="42" spans="1:16" ht="13.5" thickBot="1" x14ac:dyDescent="0.25">
      <c r="A42" s="434" t="s">
        <v>200</v>
      </c>
      <c r="B42" s="253" t="s">
        <v>201</v>
      </c>
      <c r="C42" s="253" t="s">
        <v>220</v>
      </c>
      <c r="D42" s="253" t="s">
        <v>266</v>
      </c>
      <c r="E42" s="256" t="s">
        <v>202</v>
      </c>
      <c r="F42" s="257"/>
      <c r="G42" s="257"/>
      <c r="H42" s="253" t="s">
        <v>203</v>
      </c>
      <c r="I42" s="429" t="s">
        <v>247</v>
      </c>
      <c r="J42" s="431" t="s">
        <v>253</v>
      </c>
      <c r="K42" s="432"/>
      <c r="L42" s="432"/>
      <c r="M42" s="432"/>
      <c r="N42" s="432"/>
      <c r="O42" s="432"/>
      <c r="P42" s="265"/>
    </row>
    <row r="43" spans="1:16" ht="18.75" customHeight="1" thickBot="1" x14ac:dyDescent="0.25">
      <c r="A43" s="435"/>
      <c r="B43" s="254"/>
      <c r="C43" s="254"/>
      <c r="D43" s="254"/>
      <c r="E43" s="259"/>
      <c r="F43" s="260"/>
      <c r="G43" s="260"/>
      <c r="H43" s="254"/>
      <c r="I43" s="262"/>
      <c r="J43" s="433" t="s">
        <v>241</v>
      </c>
      <c r="K43" s="265"/>
      <c r="L43" s="433" t="s">
        <v>242</v>
      </c>
      <c r="M43" s="265"/>
      <c r="N43" s="433" t="s">
        <v>243</v>
      </c>
      <c r="O43" s="265"/>
      <c r="P43" s="92" t="s">
        <v>214</v>
      </c>
    </row>
    <row r="44" spans="1:16" ht="13.5" customHeight="1" thickBot="1" x14ac:dyDescent="0.25">
      <c r="A44" s="436"/>
      <c r="B44" s="255"/>
      <c r="C44" s="255"/>
      <c r="D44" s="255"/>
      <c r="E44" s="92" t="s">
        <v>241</v>
      </c>
      <c r="F44" s="92" t="s">
        <v>242</v>
      </c>
      <c r="G44" s="100" t="s">
        <v>243</v>
      </c>
      <c r="H44" s="255"/>
      <c r="I44" s="430"/>
      <c r="J44" s="92" t="s">
        <v>204</v>
      </c>
      <c r="K44" s="92" t="s">
        <v>205</v>
      </c>
      <c r="L44" s="101" t="s">
        <v>204</v>
      </c>
      <c r="M44" s="101" t="s">
        <v>205</v>
      </c>
      <c r="N44" s="92" t="s">
        <v>204</v>
      </c>
      <c r="O44" s="92" t="s">
        <v>205</v>
      </c>
      <c r="P44" s="92" t="s">
        <v>216</v>
      </c>
    </row>
    <row r="45" spans="1:16" ht="13.5" thickBot="1" x14ac:dyDescent="0.25">
      <c r="A45" s="102" t="s">
        <v>231</v>
      </c>
      <c r="B45" s="103" t="s">
        <v>232</v>
      </c>
      <c r="C45" s="61">
        <v>2470</v>
      </c>
      <c r="D45" s="81">
        <f>SUM(E45:G45)</f>
        <v>19548</v>
      </c>
      <c r="E45" s="183">
        <v>9505</v>
      </c>
      <c r="F45" s="183">
        <v>0</v>
      </c>
      <c r="G45" s="63">
        <v>10043</v>
      </c>
      <c r="H45" s="62">
        <f>(D45/C45)*100</f>
        <v>791.41700404858307</v>
      </c>
      <c r="I45" s="76">
        <f>C45*115/400</f>
        <v>710.125</v>
      </c>
      <c r="J45" s="63">
        <v>455</v>
      </c>
      <c r="K45" s="63">
        <v>20</v>
      </c>
      <c r="L45" s="57">
        <v>0</v>
      </c>
      <c r="M45" s="58">
        <v>0</v>
      </c>
      <c r="N45" s="64">
        <v>505</v>
      </c>
      <c r="O45" s="64">
        <v>207</v>
      </c>
      <c r="P45" s="65">
        <f>SUM(J45:O45)</f>
        <v>1187</v>
      </c>
    </row>
    <row r="46" spans="1:16" ht="13.5" thickBot="1" x14ac:dyDescent="0.25">
      <c r="A46" s="104" t="s">
        <v>233</v>
      </c>
      <c r="B46" s="105" t="s">
        <v>232</v>
      </c>
      <c r="C46" s="66">
        <v>400</v>
      </c>
      <c r="D46" s="82">
        <f>SUM(E46:G46)</f>
        <v>4529</v>
      </c>
      <c r="E46" s="184">
        <v>172</v>
      </c>
      <c r="F46" s="184">
        <v>2703</v>
      </c>
      <c r="G46" s="68">
        <v>1654</v>
      </c>
      <c r="H46" s="67">
        <f t="shared" ref="H46:H47" si="5">(D46/C46)*100</f>
        <v>1132.25</v>
      </c>
      <c r="I46" s="77">
        <f>+C46*(14)/150</f>
        <v>37.333333333333336</v>
      </c>
      <c r="J46" s="68">
        <v>12</v>
      </c>
      <c r="K46" s="68">
        <v>2</v>
      </c>
      <c r="L46" s="69">
        <v>180</v>
      </c>
      <c r="M46" s="69">
        <v>13</v>
      </c>
      <c r="N46" s="69">
        <v>102</v>
      </c>
      <c r="O46" s="69">
        <v>6</v>
      </c>
      <c r="P46" s="70">
        <f t="shared" ref="P46:P47" si="6">SUM(J46:O46)</f>
        <v>315</v>
      </c>
    </row>
    <row r="47" spans="1:16" ht="13.5" thickBot="1" x14ac:dyDescent="0.25">
      <c r="A47" s="106" t="s">
        <v>234</v>
      </c>
      <c r="B47" s="107" t="s">
        <v>29</v>
      </c>
      <c r="C47" s="170">
        <v>2500000</v>
      </c>
      <c r="D47" s="83">
        <f t="shared" ref="D47" si="7">SUM(E47:G47)</f>
        <v>2310000</v>
      </c>
      <c r="E47" s="185">
        <v>525000</v>
      </c>
      <c r="F47" s="186">
        <v>750000</v>
      </c>
      <c r="G47" s="238">
        <v>1035000</v>
      </c>
      <c r="H47" s="72">
        <f t="shared" si="5"/>
        <v>92.4</v>
      </c>
      <c r="I47" s="78">
        <f>+C47*(25)/200</f>
        <v>312500</v>
      </c>
      <c r="J47" s="170">
        <v>1647</v>
      </c>
      <c r="K47" s="71">
        <v>72</v>
      </c>
      <c r="L47" s="59">
        <v>2385</v>
      </c>
      <c r="M47" s="60">
        <v>34</v>
      </c>
      <c r="N47" s="73">
        <v>3210</v>
      </c>
      <c r="O47" s="74">
        <v>34</v>
      </c>
      <c r="P47" s="75">
        <f t="shared" si="6"/>
        <v>7382</v>
      </c>
    </row>
  </sheetData>
  <mergeCells count="63">
    <mergeCell ref="P36:P38"/>
    <mergeCell ref="H36:H38"/>
    <mergeCell ref="I36:I38"/>
    <mergeCell ref="J36:J38"/>
    <mergeCell ref="K36:K38"/>
    <mergeCell ref="O33:O34"/>
    <mergeCell ref="L36:L38"/>
    <mergeCell ref="M36:M38"/>
    <mergeCell ref="N36:N38"/>
    <mergeCell ref="O36:O38"/>
    <mergeCell ref="O13:O14"/>
    <mergeCell ref="F33:F34"/>
    <mergeCell ref="H33:I33"/>
    <mergeCell ref="J33:K33"/>
    <mergeCell ref="L33:M33"/>
    <mergeCell ref="N33:N34"/>
    <mergeCell ref="A31:P31"/>
    <mergeCell ref="A32:A34"/>
    <mergeCell ref="B32:B34"/>
    <mergeCell ref="C32:F32"/>
    <mergeCell ref="G32:G34"/>
    <mergeCell ref="H32:P32"/>
    <mergeCell ref="C33:C34"/>
    <mergeCell ref="D33:D34"/>
    <mergeCell ref="E33:E34"/>
    <mergeCell ref="P33:P34"/>
    <mergeCell ref="A10:P10"/>
    <mergeCell ref="A11:P11"/>
    <mergeCell ref="A12:A14"/>
    <mergeCell ref="B12:B14"/>
    <mergeCell ref="C12:F12"/>
    <mergeCell ref="G12:G14"/>
    <mergeCell ref="H12:P12"/>
    <mergeCell ref="C13:C14"/>
    <mergeCell ref="D13:D14"/>
    <mergeCell ref="E13:E14"/>
    <mergeCell ref="P13:P14"/>
    <mergeCell ref="F13:F14"/>
    <mergeCell ref="H13:I13"/>
    <mergeCell ref="J13:K13"/>
    <mergeCell ref="L13:M13"/>
    <mergeCell ref="N13:N14"/>
    <mergeCell ref="A2:A9"/>
    <mergeCell ref="B2:P3"/>
    <mergeCell ref="B4:P4"/>
    <mergeCell ref="B5:P5"/>
    <mergeCell ref="B6:P7"/>
    <mergeCell ref="B8:I8"/>
    <mergeCell ref="J8:P8"/>
    <mergeCell ref="B9:I9"/>
    <mergeCell ref="J9:P9"/>
    <mergeCell ref="A41:P41"/>
    <mergeCell ref="H42:H44"/>
    <mergeCell ref="I42:I44"/>
    <mergeCell ref="J42:P42"/>
    <mergeCell ref="J43:K43"/>
    <mergeCell ref="L43:M43"/>
    <mergeCell ref="N43:O43"/>
    <mergeCell ref="A42:A44"/>
    <mergeCell ref="B42:B44"/>
    <mergeCell ref="C42:C44"/>
    <mergeCell ref="D42:D44"/>
    <mergeCell ref="E42:G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Table 1</vt:lpstr>
      <vt:lpstr>Table 3</vt:lpstr>
      <vt:lpstr>Table 2</vt:lpstr>
      <vt:lpstr>Table 4</vt:lpstr>
      <vt:lpstr>Table 5</vt:lpstr>
      <vt:lpstr>'Table 1'!Área_de_impresión</vt:lpstr>
      <vt:lpstr>'Table 2'!Área_de_impresión</vt:lpstr>
      <vt:lpstr>'Table 3'!Área_de_impresión</vt:lpstr>
      <vt:lpstr>'Table 4'!Área_de_impresión</vt:lpstr>
      <vt:lpstr>'Table 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Keiry Alcantara</dc:creator>
  <cp:lastModifiedBy>Rafaela Villar</cp:lastModifiedBy>
  <cp:lastPrinted>2024-01-15T15:30:40Z</cp:lastPrinted>
  <dcterms:created xsi:type="dcterms:W3CDTF">2023-01-18T12:41:37Z</dcterms:created>
  <dcterms:modified xsi:type="dcterms:W3CDTF">2024-01-15T18:08:23Z</dcterms:modified>
</cp:coreProperties>
</file>