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2-OAI-AÑO 2023\1-Informaciones del Portal de Transparencia 2023\8-Estadisticas Institucionales\Octubre -Diciembre\"/>
    </mc:Choice>
  </mc:AlternateContent>
  <xr:revisionPtr revIDLastSave="0" documentId="13_ncr:1_{86288D27-5618-4AB3-8F5C-0945FD8CFC66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Table 1" sheetId="1" r:id="rId1"/>
    <sheet name="Table 3" sheetId="3" r:id="rId2"/>
    <sheet name="Table 2" sheetId="2" r:id="rId3"/>
    <sheet name="Table 4" sheetId="4" r:id="rId4"/>
    <sheet name="Table 5" sheetId="5" r:id="rId5"/>
  </sheets>
  <definedNames>
    <definedName name="_xlnm._FilterDatabase" localSheetId="3" hidden="1">'Table 4'!$A$12:$P$64</definedName>
    <definedName name="_xlnm.Print_Area" localSheetId="0">'Table 1'!$A$2:$P$52</definedName>
    <definedName name="_xlnm.Print_Area" localSheetId="2">'Table 2'!$A$1:$P$49</definedName>
    <definedName name="_xlnm.Print_Area" localSheetId="1">'Table 3'!$A$2:$P$55</definedName>
    <definedName name="_xlnm.Print_Area" localSheetId="3">'Table 4'!$A$2:$P$64</definedName>
    <definedName name="_xlnm.Print_Area" localSheetId="4">'Table 5'!$A$2:$P$47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2" l="1"/>
  <c r="N17" i="2"/>
  <c r="O53" i="3"/>
  <c r="O54" i="3"/>
  <c r="O55" i="3"/>
  <c r="O50" i="3"/>
  <c r="O51" i="3"/>
  <c r="O52" i="3"/>
  <c r="O47" i="3"/>
  <c r="O48" i="3"/>
  <c r="O49" i="3"/>
  <c r="O43" i="3"/>
  <c r="O44" i="3"/>
  <c r="O45" i="3"/>
  <c r="O46" i="3"/>
  <c r="O39" i="3"/>
  <c r="O40" i="3"/>
  <c r="O41" i="3"/>
  <c r="O42" i="3"/>
  <c r="O36" i="3"/>
  <c r="O37" i="3"/>
  <c r="O38" i="3"/>
  <c r="O35" i="3"/>
  <c r="N22" i="3"/>
  <c r="O30" i="3"/>
  <c r="O28" i="3"/>
  <c r="O29" i="3"/>
  <c r="O27" i="3"/>
  <c r="O25" i="3"/>
  <c r="O26" i="3"/>
  <c r="O23" i="3"/>
  <c r="O24" i="3"/>
  <c r="O22" i="3"/>
  <c r="F36" i="3"/>
  <c r="N23" i="5" l="1"/>
  <c r="P24" i="3" l="1"/>
  <c r="F24" i="3"/>
  <c r="P47" i="3" l="1"/>
  <c r="N47" i="3"/>
  <c r="F47" i="3"/>
  <c r="N55" i="3"/>
  <c r="P55" i="3"/>
  <c r="F55" i="3"/>
  <c r="P48" i="2" l="1"/>
  <c r="O48" i="2"/>
  <c r="N48" i="2"/>
  <c r="F48" i="2"/>
  <c r="P47" i="2"/>
  <c r="O47" i="2"/>
  <c r="N47" i="2"/>
  <c r="F47" i="2"/>
  <c r="N16" i="3"/>
  <c r="N17" i="3"/>
  <c r="D52" i="1"/>
  <c r="N15" i="3" l="1"/>
  <c r="P15" i="3" l="1"/>
  <c r="N53" i="3" l="1"/>
  <c r="P53" i="3"/>
  <c r="F53" i="3"/>
  <c r="F42" i="3" l="1"/>
  <c r="N42" i="3"/>
  <c r="P42" i="3"/>
  <c r="F61" i="4"/>
  <c r="F28" i="1" l="1"/>
  <c r="F19" i="4" l="1"/>
  <c r="N19" i="4"/>
  <c r="O19" i="4"/>
  <c r="P19" i="4"/>
  <c r="F16" i="4"/>
  <c r="N16" i="4"/>
  <c r="O16" i="4"/>
  <c r="P16" i="4"/>
  <c r="F18" i="4"/>
  <c r="N18" i="4"/>
  <c r="O18" i="4"/>
  <c r="P18" i="4"/>
  <c r="F46" i="3" l="1"/>
  <c r="N46" i="3"/>
  <c r="P46" i="3"/>
  <c r="P16" i="3" l="1"/>
  <c r="F16" i="3"/>
  <c r="F39" i="1"/>
  <c r="P52" i="1"/>
  <c r="I52" i="1"/>
  <c r="H52" i="1"/>
  <c r="P47" i="5"/>
  <c r="I47" i="5"/>
  <c r="D47" i="5"/>
  <c r="H47" i="5" s="1"/>
  <c r="P46" i="5"/>
  <c r="I46" i="5"/>
  <c r="D46" i="5"/>
  <c r="H46" i="5" s="1"/>
  <c r="P45" i="5"/>
  <c r="I45" i="5"/>
  <c r="D45" i="5"/>
  <c r="H45" i="5" s="1"/>
  <c r="O29" i="1" l="1"/>
  <c r="N29" i="1"/>
  <c r="P29" i="1" l="1"/>
  <c r="F41" i="1"/>
  <c r="P38" i="1"/>
  <c r="O38" i="1"/>
  <c r="N38" i="1"/>
  <c r="F38" i="1"/>
  <c r="F15" i="2" l="1"/>
  <c r="F16" i="2"/>
  <c r="F17" i="2"/>
  <c r="F18" i="2"/>
  <c r="F14" i="2"/>
  <c r="N14" i="2"/>
  <c r="O15" i="2"/>
  <c r="N23" i="3" l="1"/>
  <c r="N25" i="3"/>
  <c r="N26" i="3"/>
  <c r="N27" i="3"/>
  <c r="N28" i="3"/>
  <c r="N29" i="3"/>
  <c r="N30" i="3"/>
  <c r="P23" i="3"/>
  <c r="P25" i="3"/>
  <c r="P26" i="3"/>
  <c r="P27" i="3"/>
  <c r="F23" i="3"/>
  <c r="F25" i="3"/>
  <c r="F26" i="3"/>
  <c r="F27" i="3"/>
  <c r="O19" i="5" l="1"/>
  <c r="N19" i="5"/>
  <c r="P18" i="5"/>
  <c r="O18" i="5"/>
  <c r="N18" i="5"/>
  <c r="F18" i="5"/>
  <c r="P16" i="5"/>
  <c r="O16" i="5"/>
  <c r="N16" i="5"/>
  <c r="F16" i="5"/>
  <c r="P58" i="4" l="1"/>
  <c r="O58" i="4"/>
  <c r="N58" i="4"/>
  <c r="F58" i="4"/>
  <c r="F22" i="5" l="1"/>
  <c r="F23" i="5"/>
  <c r="P36" i="5" l="1"/>
  <c r="F29" i="1" l="1"/>
  <c r="F41" i="2"/>
  <c r="P36" i="3" l="1"/>
  <c r="N36" i="3"/>
  <c r="N31" i="1" l="1"/>
  <c r="P45" i="3" l="1"/>
  <c r="N45" i="3"/>
  <c r="F45" i="3"/>
  <c r="N44" i="3"/>
  <c r="P44" i="3"/>
  <c r="F44" i="3"/>
  <c r="F20" i="1" l="1"/>
  <c r="P30" i="3" l="1"/>
  <c r="P17" i="3"/>
  <c r="P28" i="3"/>
  <c r="P22" i="3"/>
  <c r="P29" i="3"/>
  <c r="P19" i="5" l="1"/>
  <c r="F19" i="5"/>
  <c r="N27" i="5" l="1"/>
  <c r="N28" i="5"/>
  <c r="N29" i="5"/>
  <c r="N30" i="5"/>
  <c r="O27" i="5"/>
  <c r="O28" i="5"/>
  <c r="O29" i="5"/>
  <c r="O30" i="5"/>
  <c r="P27" i="5"/>
  <c r="P28" i="5"/>
  <c r="P29" i="5"/>
  <c r="P30" i="5"/>
  <c r="F30" i="5"/>
  <c r="F27" i="5"/>
  <c r="F28" i="5"/>
  <c r="F29" i="5"/>
  <c r="P24" i="5" l="1"/>
  <c r="P25" i="5"/>
  <c r="O24" i="5"/>
  <c r="O25" i="5"/>
  <c r="N24" i="5"/>
  <c r="N25" i="5"/>
  <c r="F24" i="5"/>
  <c r="F25" i="5"/>
  <c r="F42" i="2" l="1"/>
  <c r="P39" i="5" l="1"/>
  <c r="O39" i="5"/>
  <c r="N39" i="5"/>
  <c r="F39" i="5"/>
  <c r="F38" i="5"/>
  <c r="F37" i="5"/>
  <c r="O36" i="5"/>
  <c r="N36" i="5"/>
  <c r="F36" i="5"/>
  <c r="P35" i="5"/>
  <c r="O35" i="5"/>
  <c r="N35" i="5"/>
  <c r="F35" i="5"/>
  <c r="P26" i="5"/>
  <c r="O26" i="5"/>
  <c r="N26" i="5"/>
  <c r="F26" i="5"/>
  <c r="P23" i="5"/>
  <c r="O23" i="5"/>
  <c r="P22" i="5"/>
  <c r="O22" i="5"/>
  <c r="N22" i="5"/>
  <c r="P21" i="5"/>
  <c r="O21" i="5"/>
  <c r="N21" i="5"/>
  <c r="F21" i="5"/>
  <c r="P20" i="5"/>
  <c r="O20" i="5"/>
  <c r="N20" i="5"/>
  <c r="F20" i="5"/>
  <c r="P17" i="5"/>
  <c r="O17" i="5"/>
  <c r="N17" i="5"/>
  <c r="F17" i="5"/>
  <c r="P15" i="5"/>
  <c r="O15" i="5"/>
  <c r="N15" i="5"/>
  <c r="F15" i="5"/>
  <c r="P64" i="4"/>
  <c r="O64" i="4"/>
  <c r="N64" i="4"/>
  <c r="F64" i="4"/>
  <c r="P63" i="4"/>
  <c r="O63" i="4"/>
  <c r="N63" i="4"/>
  <c r="F63" i="4"/>
  <c r="P62" i="4"/>
  <c r="O62" i="4"/>
  <c r="N62" i="4"/>
  <c r="F62" i="4"/>
  <c r="P61" i="4"/>
  <c r="O61" i="4"/>
  <c r="N61" i="4"/>
  <c r="P60" i="4"/>
  <c r="O60" i="4"/>
  <c r="N60" i="4"/>
  <c r="F60" i="4"/>
  <c r="P59" i="4"/>
  <c r="O59" i="4"/>
  <c r="N59" i="4"/>
  <c r="F59" i="4"/>
  <c r="P57" i="4"/>
  <c r="O57" i="4"/>
  <c r="N57" i="4"/>
  <c r="F57" i="4"/>
  <c r="P56" i="4"/>
  <c r="O56" i="4"/>
  <c r="N56" i="4"/>
  <c r="F56" i="4"/>
  <c r="P55" i="4"/>
  <c r="O55" i="4"/>
  <c r="N55" i="4"/>
  <c r="F55" i="4"/>
  <c r="P54" i="4"/>
  <c r="O54" i="4"/>
  <c r="N54" i="4"/>
  <c r="F54" i="4"/>
  <c r="P53" i="4"/>
  <c r="O53" i="4"/>
  <c r="N53" i="4"/>
  <c r="F53" i="4"/>
  <c r="P52" i="4"/>
  <c r="O52" i="4"/>
  <c r="N52" i="4"/>
  <c r="F52" i="4"/>
  <c r="P51" i="4"/>
  <c r="O51" i="4"/>
  <c r="N51" i="4"/>
  <c r="F51" i="4"/>
  <c r="P50" i="4"/>
  <c r="O50" i="4"/>
  <c r="N50" i="4"/>
  <c r="F50" i="4"/>
  <c r="P49" i="4"/>
  <c r="O49" i="4"/>
  <c r="N49" i="4"/>
  <c r="F49" i="4"/>
  <c r="P48" i="4"/>
  <c r="O48" i="4"/>
  <c r="N48" i="4"/>
  <c r="F48" i="4"/>
  <c r="P47" i="4"/>
  <c r="O47" i="4"/>
  <c r="N47" i="4"/>
  <c r="F47" i="4"/>
  <c r="P46" i="4"/>
  <c r="O46" i="4"/>
  <c r="N46" i="4"/>
  <c r="F46" i="4"/>
  <c r="P45" i="4"/>
  <c r="O45" i="4"/>
  <c r="N45" i="4"/>
  <c r="F45" i="4"/>
  <c r="P44" i="4"/>
  <c r="O44" i="4"/>
  <c r="N44" i="4"/>
  <c r="F44" i="4"/>
  <c r="P43" i="4"/>
  <c r="O43" i="4"/>
  <c r="N43" i="4"/>
  <c r="F43" i="4"/>
  <c r="P42" i="4"/>
  <c r="O42" i="4"/>
  <c r="N42" i="4"/>
  <c r="F42" i="4"/>
  <c r="P41" i="4"/>
  <c r="O41" i="4"/>
  <c r="N41" i="4"/>
  <c r="F41" i="4"/>
  <c r="P40" i="4"/>
  <c r="O40" i="4"/>
  <c r="N40" i="4"/>
  <c r="F40" i="4"/>
  <c r="P39" i="4"/>
  <c r="O39" i="4"/>
  <c r="N39" i="4"/>
  <c r="F39" i="4"/>
  <c r="P38" i="4"/>
  <c r="O38" i="4"/>
  <c r="N38" i="4"/>
  <c r="F38" i="4"/>
  <c r="P37" i="4"/>
  <c r="O37" i="4"/>
  <c r="N37" i="4"/>
  <c r="F37" i="4"/>
  <c r="P36" i="4"/>
  <c r="O36" i="4"/>
  <c r="N36" i="4"/>
  <c r="F36" i="4"/>
  <c r="P35" i="4"/>
  <c r="O35" i="4"/>
  <c r="N35" i="4"/>
  <c r="F35" i="4"/>
  <c r="P34" i="4"/>
  <c r="O34" i="4"/>
  <c r="N34" i="4"/>
  <c r="F34" i="4"/>
  <c r="P33" i="4"/>
  <c r="O33" i="4"/>
  <c r="N33" i="4"/>
  <c r="F33" i="4"/>
  <c r="P28" i="4"/>
  <c r="O28" i="4"/>
  <c r="N28" i="4"/>
  <c r="F28" i="4"/>
  <c r="P27" i="4"/>
  <c r="O27" i="4"/>
  <c r="N27" i="4"/>
  <c r="F27" i="4"/>
  <c r="P26" i="4"/>
  <c r="O26" i="4"/>
  <c r="N26" i="4"/>
  <c r="F26" i="4"/>
  <c r="P25" i="4"/>
  <c r="O25" i="4"/>
  <c r="N25" i="4"/>
  <c r="F25" i="4"/>
  <c r="P24" i="4"/>
  <c r="O24" i="4"/>
  <c r="N24" i="4"/>
  <c r="F24" i="4"/>
  <c r="P23" i="4"/>
  <c r="O23" i="4"/>
  <c r="N23" i="4"/>
  <c r="F23" i="4"/>
  <c r="P22" i="4"/>
  <c r="O22" i="4"/>
  <c r="N22" i="4"/>
  <c r="F22" i="4"/>
  <c r="P21" i="4"/>
  <c r="O21" i="4"/>
  <c r="N21" i="4"/>
  <c r="F21" i="4"/>
  <c r="P20" i="4"/>
  <c r="O20" i="4"/>
  <c r="N20" i="4"/>
  <c r="F20" i="4"/>
  <c r="P17" i="4"/>
  <c r="O17" i="4"/>
  <c r="N17" i="4"/>
  <c r="F17" i="4"/>
  <c r="P15" i="4"/>
  <c r="O15" i="4"/>
  <c r="N15" i="4"/>
  <c r="F15" i="4"/>
  <c r="P54" i="3"/>
  <c r="N54" i="3"/>
  <c r="F54" i="3"/>
  <c r="P52" i="3"/>
  <c r="N52" i="3"/>
  <c r="F52" i="3"/>
  <c r="P51" i="3"/>
  <c r="N51" i="3"/>
  <c r="F51" i="3"/>
  <c r="P50" i="3"/>
  <c r="N50" i="3"/>
  <c r="F50" i="3"/>
  <c r="P49" i="3"/>
  <c r="N49" i="3"/>
  <c r="F49" i="3"/>
  <c r="P48" i="3"/>
  <c r="N48" i="3"/>
  <c r="F48" i="3"/>
  <c r="P43" i="3"/>
  <c r="N43" i="3"/>
  <c r="F43" i="3"/>
  <c r="P41" i="3"/>
  <c r="N41" i="3"/>
  <c r="F41" i="3"/>
  <c r="P40" i="3"/>
  <c r="N40" i="3"/>
  <c r="F40" i="3"/>
  <c r="P39" i="3"/>
  <c r="N39" i="3"/>
  <c r="F39" i="3"/>
  <c r="P38" i="3"/>
  <c r="N38" i="3"/>
  <c r="F38" i="3"/>
  <c r="P37" i="3"/>
  <c r="N37" i="3"/>
  <c r="F37" i="3"/>
  <c r="P35" i="3"/>
  <c r="N35" i="3"/>
  <c r="F35" i="3"/>
  <c r="F30" i="3"/>
  <c r="F29" i="3"/>
  <c r="F28" i="3"/>
  <c r="F22" i="3"/>
  <c r="F17" i="3"/>
  <c r="F15" i="3"/>
  <c r="P42" i="2"/>
  <c r="O42" i="2"/>
  <c r="N42" i="2"/>
  <c r="P41" i="2"/>
  <c r="O41" i="2"/>
  <c r="N41" i="2"/>
  <c r="P40" i="2"/>
  <c r="O40" i="2"/>
  <c r="N40" i="2"/>
  <c r="F40" i="2"/>
  <c r="P39" i="2"/>
  <c r="O39" i="2"/>
  <c r="N39" i="2"/>
  <c r="F39" i="2"/>
  <c r="P34" i="2"/>
  <c r="O34" i="2"/>
  <c r="N34" i="2"/>
  <c r="F34" i="2"/>
  <c r="P33" i="2"/>
  <c r="O33" i="2"/>
  <c r="N33" i="2"/>
  <c r="F33" i="2"/>
  <c r="P32" i="2"/>
  <c r="O32" i="2"/>
  <c r="N32" i="2"/>
  <c r="F32" i="2"/>
  <c r="P31" i="2"/>
  <c r="O31" i="2"/>
  <c r="N31" i="2"/>
  <c r="F31" i="2"/>
  <c r="P30" i="2"/>
  <c r="O30" i="2"/>
  <c r="N30" i="2"/>
  <c r="F30" i="2"/>
  <c r="P25" i="2"/>
  <c r="O25" i="2"/>
  <c r="N25" i="2"/>
  <c r="F25" i="2"/>
  <c r="P24" i="2"/>
  <c r="O24" i="2"/>
  <c r="N24" i="2"/>
  <c r="F24" i="2"/>
  <c r="P23" i="2"/>
  <c r="O23" i="2"/>
  <c r="N23" i="2"/>
  <c r="F23" i="2"/>
  <c r="P18" i="2"/>
  <c r="O18" i="2"/>
  <c r="N18" i="2"/>
  <c r="P17" i="2"/>
  <c r="P16" i="2"/>
  <c r="O16" i="2"/>
  <c r="N16" i="2"/>
  <c r="P15" i="2"/>
  <c r="N15" i="2"/>
  <c r="P14" i="2"/>
  <c r="O14" i="2"/>
  <c r="P46" i="1"/>
  <c r="O46" i="1"/>
  <c r="N46" i="1"/>
  <c r="F46" i="1"/>
  <c r="O41" i="1"/>
  <c r="P41" i="1"/>
  <c r="O40" i="1"/>
  <c r="N40" i="1"/>
  <c r="P40" i="1"/>
  <c r="F40" i="1"/>
  <c r="P37" i="1"/>
  <c r="O37" i="1"/>
  <c r="N37" i="1"/>
  <c r="F37" i="1"/>
  <c r="P32" i="1"/>
  <c r="O32" i="1"/>
  <c r="N32" i="1"/>
  <c r="F32" i="1"/>
  <c r="P31" i="1"/>
  <c r="O31" i="1"/>
  <c r="F31" i="1"/>
  <c r="F30" i="1"/>
  <c r="O27" i="1"/>
  <c r="N27" i="1"/>
  <c r="F27" i="1"/>
  <c r="P21" i="1"/>
  <c r="O21" i="1"/>
  <c r="N21" i="1"/>
  <c r="F21" i="1"/>
  <c r="P20" i="1"/>
  <c r="O20" i="1"/>
  <c r="N20" i="1"/>
  <c r="P19" i="1"/>
  <c r="O19" i="1"/>
  <c r="N19" i="1"/>
  <c r="F19" i="1"/>
  <c r="P18" i="1"/>
  <c r="O18" i="1"/>
  <c r="N18" i="1"/>
  <c r="F18" i="1"/>
  <c r="P17" i="1"/>
  <c r="O17" i="1"/>
  <c r="N17" i="1"/>
  <c r="F17" i="1"/>
  <c r="P16" i="1"/>
  <c r="O16" i="1"/>
  <c r="N16" i="1"/>
  <c r="F16" i="1"/>
  <c r="P15" i="1"/>
  <c r="O15" i="1"/>
  <c r="N15" i="1"/>
  <c r="F15" i="1"/>
  <c r="N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Wayner Reyes</author>
  </authors>
  <commentList>
    <comment ref="C1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Wayner Reyes:
</t>
        </r>
        <r>
          <rPr>
            <sz val="9"/>
            <color indexed="81"/>
            <rFont val="Tahoma"/>
            <family val="2"/>
          </rPr>
          <t>18- sector agropecuario
13- comunitarios
02- fallidos</t>
        </r>
      </text>
    </comment>
    <comment ref="D1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Wayner Reyes:</t>
        </r>
        <r>
          <rPr>
            <sz val="9"/>
            <color indexed="81"/>
            <rFont val="Tahoma"/>
            <family val="2"/>
          </rPr>
          <t xml:space="preserve">
33- sector agropecuarios
7- comunitarios</t>
        </r>
      </text>
    </comment>
    <comment ref="E1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Wayner Reyes:</t>
        </r>
        <r>
          <rPr>
            <sz val="9"/>
            <color indexed="81"/>
            <rFont val="Tahoma"/>
            <family val="2"/>
          </rPr>
          <t xml:space="preserve">
26- sector agropecuario
06- comunitarios
</t>
        </r>
      </text>
    </comment>
  </commentList>
</comments>
</file>

<file path=xl/sharedStrings.xml><?xml version="1.0" encoding="utf-8"?>
<sst xmlns="http://schemas.openxmlformats.org/spreadsheetml/2006/main" count="853" uniqueCount="266">
  <si>
    <t>VICEMINISTERIO DE PLANIFICACIÓN SECTORIAL AROPECUARIA</t>
  </si>
  <si>
    <t>Departamento de Formulación, Monitoreo y Evaluación de Planes, Programas y Proyectos.</t>
  </si>
  <si>
    <t>División de Evaluación</t>
  </si>
  <si>
    <t>Documento relacionado</t>
  </si>
  <si>
    <t>Versión</t>
  </si>
  <si>
    <t>Plantilla de ejecución de las unidades ejecutoras</t>
  </si>
  <si>
    <t>Producción/Actividad</t>
  </si>
  <si>
    <t>Unidad de Medida</t>
  </si>
  <si>
    <t>Cantidad</t>
  </si>
  <si>
    <t>Tipo de Beneficiario</t>
  </si>
  <si>
    <t>Beneficiarios</t>
  </si>
  <si>
    <t>Total Masc</t>
  </si>
  <si>
    <t>Total Fem</t>
  </si>
  <si>
    <t>Masc</t>
  </si>
  <si>
    <t>Fem</t>
  </si>
  <si>
    <t>Cereales</t>
  </si>
  <si>
    <t>Quintales</t>
  </si>
  <si>
    <t>Productores</t>
  </si>
  <si>
    <t>Raíces y Tubérculos</t>
  </si>
  <si>
    <t>Camionadas</t>
  </si>
  <si>
    <t>Hortalizas</t>
  </si>
  <si>
    <t>Libras</t>
  </si>
  <si>
    <t>Leguminosas</t>
  </si>
  <si>
    <t>Musáceas</t>
  </si>
  <si>
    <t>Unidades de cepas de plátano y guineo</t>
  </si>
  <si>
    <t>Unidades de plantas de plátano y guineo</t>
  </si>
  <si>
    <t>Oleaginosas</t>
  </si>
  <si>
    <t>Unidades de plantas y nueces de coco</t>
  </si>
  <si>
    <t>Desarrollo Frutícola</t>
  </si>
  <si>
    <t>Unidades</t>
  </si>
  <si>
    <t>Distribución de Plantas Frutales</t>
  </si>
  <si>
    <t xml:space="preserve">Tareas </t>
  </si>
  <si>
    <t>Capacitación</t>
  </si>
  <si>
    <t xml:space="preserve">Prod. y Téc. </t>
  </si>
  <si>
    <t>Asistencia Técnica</t>
  </si>
  <si>
    <t>Desarrollo Cacaotalero</t>
  </si>
  <si>
    <t>Producción de Plantas</t>
  </si>
  <si>
    <t>Mecanización de terrenos</t>
  </si>
  <si>
    <t>Mecanización Agrícola</t>
  </si>
  <si>
    <t>Tareas preparadas</t>
  </si>
  <si>
    <t>Insumos entregados a agricultores familiares</t>
  </si>
  <si>
    <t>Animales entregados a agricultores familiares</t>
  </si>
  <si>
    <t>Familias</t>
  </si>
  <si>
    <t>Entrega de semillas de hotalizas</t>
  </si>
  <si>
    <t>Asociaciones</t>
  </si>
  <si>
    <t>Téc. y prod.</t>
  </si>
  <si>
    <t>Asistencias Técnicas (reuniones, asistencias y encuentros)</t>
  </si>
  <si>
    <t>Téc., prod. Y Asociaciones</t>
  </si>
  <si>
    <t xml:space="preserve">Apoyo Legal - incorporación </t>
  </si>
  <si>
    <t>Fomento a las Agroempresas</t>
  </si>
  <si>
    <t>Visitas Técnicas/Seguimiento</t>
  </si>
  <si>
    <t xml:space="preserve">Número de Agroempresas Visitadas </t>
  </si>
  <si>
    <t>Reunión de Evaluación/Seguimiento</t>
  </si>
  <si>
    <t>Agroempresas Asistidas</t>
  </si>
  <si>
    <t>Técnicos</t>
  </si>
  <si>
    <t>Participacion en Ferias y Ruedas de Negocios</t>
  </si>
  <si>
    <t>Agroempresas Participantes</t>
  </si>
  <si>
    <t>Industriales</t>
  </si>
  <si>
    <t>Actualización/Validación de Datos</t>
  </si>
  <si>
    <t>Oficina Sectorial de la Mujer</t>
  </si>
  <si>
    <t>Asistencia técnica</t>
  </si>
  <si>
    <t>Fortalecimiento Institucional</t>
  </si>
  <si>
    <t>Jornada de Sensilización</t>
  </si>
  <si>
    <t>Departamento de Formulación, Monitoreo y Evaluación de Planes, Programas y Proyectos</t>
  </si>
  <si>
    <t>Comunidades</t>
  </si>
  <si>
    <t>Kilómetros</t>
  </si>
  <si>
    <t>Construcción de pozos tubulares</t>
  </si>
  <si>
    <t>Inocuidad Agroalimentaria</t>
  </si>
  <si>
    <t>Analisis de Plaguicidas (monitoreo de residuo)</t>
  </si>
  <si>
    <t>Varios</t>
  </si>
  <si>
    <t xml:space="preserve">Inspecciones, reinspecciones y auditoría </t>
  </si>
  <si>
    <t>Cursos</t>
  </si>
  <si>
    <t>Certificación de las unidades y establecimientos Agropecuarios</t>
  </si>
  <si>
    <t>Asistencia a comité técnico cient. De alimentos</t>
  </si>
  <si>
    <t>Sanidad Vegetal - Subdirección de Registro</t>
  </si>
  <si>
    <t>Registros de Plaguicidas</t>
  </si>
  <si>
    <t>Certificados</t>
  </si>
  <si>
    <t>Importadores</t>
  </si>
  <si>
    <t>Registro de Empresas Distribuidoras</t>
  </si>
  <si>
    <t>Registro Tiendas Expendios</t>
  </si>
  <si>
    <t>Registro Empresas Fumigadoras</t>
  </si>
  <si>
    <t>Renovación Registros de Plaguicidas</t>
  </si>
  <si>
    <t>Consumidores</t>
  </si>
  <si>
    <t>Emisión Guía Importación Plaguicidas Formulados</t>
  </si>
  <si>
    <t>Emisión Guía Importación Materia Prima Plaguicidas</t>
  </si>
  <si>
    <t>Emisión Guía Importación Muestras Plaguicidas</t>
  </si>
  <si>
    <t>Inspección Plaguicidas en Punto de Entrada</t>
  </si>
  <si>
    <t>Reporte de inspección</t>
  </si>
  <si>
    <t>Fiscalización Tiendas Expendios</t>
  </si>
  <si>
    <t>Pruebas Eficacia Biológica</t>
  </si>
  <si>
    <t>Sanidad Vegetal - Subdirección Técnica</t>
  </si>
  <si>
    <t>Monitoreo para la detección de plagas</t>
  </si>
  <si>
    <t>Monitoreos</t>
  </si>
  <si>
    <t>Visitas a Finca</t>
  </si>
  <si>
    <t>Visitas Domiciliaria</t>
  </si>
  <si>
    <t>Monitoreo Severidad Sigatoka negra</t>
  </si>
  <si>
    <t>Demostraciones</t>
  </si>
  <si>
    <t>Talleres</t>
  </si>
  <si>
    <t>Giras educativas</t>
  </si>
  <si>
    <t>Adiestarmientos</t>
  </si>
  <si>
    <t>Charlas</t>
  </si>
  <si>
    <t>Sanidad Vegetal - Subdirección de Cuarentena</t>
  </si>
  <si>
    <t>Muestras procesadas  Internacional Laboratorio (AILA)</t>
  </si>
  <si>
    <t xml:space="preserve">Muestras  </t>
  </si>
  <si>
    <t>Agroempresa</t>
  </si>
  <si>
    <t>¿</t>
  </si>
  <si>
    <t>Muestras Procesadas Internacional Laboratorio (Haina)</t>
  </si>
  <si>
    <t>Muestras procesasas Internac. Laborat. (Caucedo)</t>
  </si>
  <si>
    <t>Muestras procesadas internacional Laboratorio (Puerto Plata)</t>
  </si>
  <si>
    <t>Muestras procesadas Nacional Laboratorio (AILA)</t>
  </si>
  <si>
    <t>Productor</t>
  </si>
  <si>
    <t>Muestras procesadas Nacional Laboratorio (Haina)</t>
  </si>
  <si>
    <t>Barcos Recibidos</t>
  </si>
  <si>
    <t>Inspecciones</t>
  </si>
  <si>
    <t>Comunidad</t>
  </si>
  <si>
    <t>Vuelos Recibidos</t>
  </si>
  <si>
    <t>No. De pasajeros</t>
  </si>
  <si>
    <t>Lanchas, Veleros recibidos</t>
  </si>
  <si>
    <t xml:space="preserve">Cruceros recibidos </t>
  </si>
  <si>
    <t>No. De Turistas recibidos</t>
  </si>
  <si>
    <t>Importaciones en TM</t>
  </si>
  <si>
    <t>Volumen (toneladas métricas)</t>
  </si>
  <si>
    <t>Importaciones de madera M3</t>
  </si>
  <si>
    <t>Volumen (metro cubico)</t>
  </si>
  <si>
    <t>Exportaciones en TM</t>
  </si>
  <si>
    <t>Vehiculos inspeccionados</t>
  </si>
  <si>
    <t>Decomisos en Kgs</t>
  </si>
  <si>
    <t>Vólumen (kilogramos)</t>
  </si>
  <si>
    <t>Manejo de Basura en Aeropuertos Kgs</t>
  </si>
  <si>
    <t>Manejo de Basura en Puertos Mts3</t>
  </si>
  <si>
    <t>Inspección en Origen</t>
  </si>
  <si>
    <t>Inspección en Destino</t>
  </si>
  <si>
    <t>Devolución exportación a Preinspecciona</t>
  </si>
  <si>
    <t>No. Objeciones Emitidas (Subproductos)</t>
  </si>
  <si>
    <t xml:space="preserve">Certificaciones </t>
  </si>
  <si>
    <t>Importaciones Emitidas</t>
  </si>
  <si>
    <t>Certificados Fitosanitarios Emitidos</t>
  </si>
  <si>
    <t xml:space="preserve">Tratamientos Realizados </t>
  </si>
  <si>
    <t>Tratamientos</t>
  </si>
  <si>
    <t>Intercepciones de Plagas</t>
  </si>
  <si>
    <t>Informes</t>
  </si>
  <si>
    <t>Envío al Laboratorio</t>
  </si>
  <si>
    <t>Informe de resultados</t>
  </si>
  <si>
    <t>Solicitud de Análisis de Riesgo</t>
  </si>
  <si>
    <t>Informe de ARP</t>
  </si>
  <si>
    <t>Análisis de Riesgo realizado</t>
  </si>
  <si>
    <t xml:space="preserve">Solicitudes </t>
  </si>
  <si>
    <t>Análisis de Riesgo en Proceso</t>
  </si>
  <si>
    <t>Servicios de Extensión y Capacitación Agropecuaria</t>
  </si>
  <si>
    <t>Visitas a finca AL</t>
  </si>
  <si>
    <t>Visitas</t>
  </si>
  <si>
    <t>Reuniones GIA's</t>
  </si>
  <si>
    <t>Reuniones</t>
  </si>
  <si>
    <t>Días de campo/Giras</t>
  </si>
  <si>
    <t>Días de campo/Gira</t>
  </si>
  <si>
    <t>Charlas/ Conferencias</t>
  </si>
  <si>
    <t>Charlas/Conferencias</t>
  </si>
  <si>
    <t>Cursos a productores</t>
  </si>
  <si>
    <t>Cursos a técnicos</t>
  </si>
  <si>
    <t>Adiestramientos</t>
  </si>
  <si>
    <t>Agricultura Orgánica</t>
  </si>
  <si>
    <t>Capacitación en Agricultura Orgánica</t>
  </si>
  <si>
    <t>Cantidad de Capacitaciones realizadas (taller, charla y cursos)</t>
  </si>
  <si>
    <t>Elaboración de abonos Orgánicos  sólidos (Bocashi)</t>
  </si>
  <si>
    <t>Elaboración de abono orgánicos líquidos. (supermagro)</t>
  </si>
  <si>
    <t>Litros</t>
  </si>
  <si>
    <t>Elaboración de plaguicidas Orgánicos, caldo sulfocalcico</t>
  </si>
  <si>
    <t>Visitas realizadas</t>
  </si>
  <si>
    <t xml:space="preserve">Talleres </t>
  </si>
  <si>
    <t>Talleres a productores</t>
  </si>
  <si>
    <t>Talleres a tecnicos</t>
  </si>
  <si>
    <t xml:space="preserve">Tecnicos </t>
  </si>
  <si>
    <t>Demostraciones de Resultados</t>
  </si>
  <si>
    <t>Huertos Nuevos</t>
  </si>
  <si>
    <t>Parcelas Demostrativas</t>
  </si>
  <si>
    <t>Renovacion Registros de Empresas Distribuidoras</t>
  </si>
  <si>
    <t>varios</t>
  </si>
  <si>
    <t>Renovacion Registro Tiendas Expedios</t>
  </si>
  <si>
    <t>Renovacion Registros de Empresas Fumigadoras</t>
  </si>
  <si>
    <t>Certificados Fitosanitarios Electronicos ePhyto Emitidos</t>
  </si>
  <si>
    <t>Informe de Prueba</t>
  </si>
  <si>
    <t xml:space="preserve">Guías Emitidas </t>
  </si>
  <si>
    <t>Visitas a fincas a otros agricultores (ATE)</t>
  </si>
  <si>
    <t>Huertos</t>
  </si>
  <si>
    <t>Demostrativas</t>
  </si>
  <si>
    <t>Metodos</t>
  </si>
  <si>
    <t>Resultados</t>
  </si>
  <si>
    <t>Reuniones con organizadores de productores/as</t>
  </si>
  <si>
    <t xml:space="preserve">Departamento de Asociatividad y Gestión Organizativa </t>
  </si>
  <si>
    <t>Un programa de monitoreo de residuos y contaminantes de miel y productos de la colmena implementado en RD.</t>
  </si>
  <si>
    <t>Unidades producción primaria registradas en el DIA.</t>
  </si>
  <si>
    <t>Perfiles de riesgos de plaguicidas realizados</t>
  </si>
  <si>
    <t>Capacitacion/Cursos/Seminarios</t>
  </si>
  <si>
    <t>Siembra de Frutales Plantas</t>
  </si>
  <si>
    <t>Capacitación a Productores y Técnicos</t>
  </si>
  <si>
    <t>Producción de Plantas Frutales/Plantas Producidas</t>
  </si>
  <si>
    <t>Planta Vendidas y Donadas</t>
  </si>
  <si>
    <t>Huertos En Producción</t>
  </si>
  <si>
    <t>Demostraciones de Métodos</t>
  </si>
  <si>
    <t>Matríz Estadística Institucional</t>
  </si>
  <si>
    <t>Producto</t>
  </si>
  <si>
    <t>Unidad de medida</t>
  </si>
  <si>
    <t>Ejecución Meses</t>
  </si>
  <si>
    <t>% Eficacia Producto</t>
  </si>
  <si>
    <t>M</t>
  </si>
  <si>
    <t>F</t>
  </si>
  <si>
    <t>T</t>
  </si>
  <si>
    <t>Ejecución Beneficiario Trimestre 2</t>
  </si>
  <si>
    <t>Biovega</t>
  </si>
  <si>
    <t>Construccion de lagunas</t>
  </si>
  <si>
    <t xml:space="preserve">Unidades </t>
  </si>
  <si>
    <t xml:space="preserve">Caminos Interparcelarios (Rehabilitados) y reconstrccion </t>
  </si>
  <si>
    <t>*Productores</t>
  </si>
  <si>
    <t>Plantas distribuidas</t>
  </si>
  <si>
    <t>Trimestre</t>
  </si>
  <si>
    <t xml:space="preserve">Producción y distribución de plantas </t>
  </si>
  <si>
    <t>Total</t>
  </si>
  <si>
    <t>Distribución Material de Siembra</t>
  </si>
  <si>
    <t>Desarrollo Rural</t>
  </si>
  <si>
    <t>Infraestructuras Rurales</t>
  </si>
  <si>
    <t>Meta Producto Trimestre 3</t>
  </si>
  <si>
    <t>Taller Evaluacion Riesgo Plaguicidas</t>
  </si>
  <si>
    <t>Dias de Campo</t>
  </si>
  <si>
    <t>Via telefonica</t>
  </si>
  <si>
    <t xml:space="preserve">Visitas a finca de exportacion </t>
  </si>
  <si>
    <t>Visitas a oficina</t>
  </si>
  <si>
    <t>Distribución de semillas en viveros de frutales</t>
  </si>
  <si>
    <t>Renovacion Registro Empresa Reenvasadora</t>
  </si>
  <si>
    <t>beneficiarios</t>
  </si>
  <si>
    <t xml:space="preserve">Total beneficiarios </t>
  </si>
  <si>
    <t>Bioarroz</t>
  </si>
  <si>
    <t>Nueva Variedades</t>
  </si>
  <si>
    <t>Qqs</t>
  </si>
  <si>
    <t>Producc. Semillas Basicas</t>
  </si>
  <si>
    <t>Distribuc. Carnadas</t>
  </si>
  <si>
    <t xml:space="preserve">Cebiora </t>
  </si>
  <si>
    <t xml:space="preserve"> Inseminacion Artificial a Tiempo Fijo</t>
  </si>
  <si>
    <t>Dianostico de Gestacion</t>
  </si>
  <si>
    <t>Cantidad de Embriones</t>
  </si>
  <si>
    <t>Mililitros</t>
  </si>
  <si>
    <t>Octubre</t>
  </si>
  <si>
    <t>Noviembre</t>
  </si>
  <si>
    <t>Diciembre</t>
  </si>
  <si>
    <t>Octubre - Diciembre 2023</t>
  </si>
  <si>
    <t>Total
Trimestre 4</t>
  </si>
  <si>
    <t>Meta Benef. Trimestre 4</t>
  </si>
  <si>
    <t>Trimestre 4</t>
  </si>
  <si>
    <t>Total
Trimestre4</t>
  </si>
  <si>
    <t>Total 
Trimestre 4</t>
  </si>
  <si>
    <t>Octubre-Diciembre 2023</t>
  </si>
  <si>
    <t>Ejecución Benef. Trimestre 4</t>
  </si>
  <si>
    <t xml:space="preserve">Modificacion de registros </t>
  </si>
  <si>
    <t xml:space="preserve">Decomiso de Plaguicidas Aerosoles </t>
  </si>
  <si>
    <t>Renovacion Registros de Empresas Representantes</t>
  </si>
  <si>
    <t>Renovacion Registros de Empresas Reenvasadora</t>
  </si>
  <si>
    <t>Taller Socializacion Reglamento Registro</t>
  </si>
  <si>
    <t>Monitoreo contaminates MICROBIOLOGICO  en alimentos de consumo frescos.</t>
  </si>
  <si>
    <t>Asesoría y Asistencia Técnica</t>
  </si>
  <si>
    <t>Total Masc.</t>
  </si>
  <si>
    <t>Total Fem.</t>
  </si>
  <si>
    <t>Fem.</t>
  </si>
  <si>
    <t>Masc.</t>
  </si>
  <si>
    <t>Meta Producto Trimestre 4</t>
  </si>
  <si>
    <t>Ejecución Producto Trimestre 4</t>
  </si>
  <si>
    <t>VICEMINISTERIO DE PLANIFICACIÓN SECTORIAL AGROPECUARIA</t>
  </si>
  <si>
    <t>Undades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</si>
</sst>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1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Book Antiqua"/>
      <family val="1"/>
    </font>
    <font>
      <sz val="9"/>
      <name val="Book Antiqua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165" fontId="2" fillId="0" borderId="0" xfId="1" applyNumberFormat="1" applyFont="1" applyFill="1" applyBorder="1" applyAlignment="1">
      <alignment vertical="top" shrinkToFit="1"/>
    </xf>
    <xf numFmtId="3" fontId="2" fillId="0" borderId="0" xfId="0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shrinkToFit="1"/>
    </xf>
    <xf numFmtId="165" fontId="2" fillId="0" borderId="0" xfId="1" applyNumberFormat="1" applyFont="1" applyFill="1" applyBorder="1" applyAlignment="1">
      <alignment vertical="center" shrinkToFit="1"/>
    </xf>
    <xf numFmtId="165" fontId="2" fillId="0" borderId="0" xfId="1" applyNumberFormat="1" applyFont="1" applyFill="1" applyBorder="1" applyAlignment="1">
      <alignment shrinkToFit="1"/>
    </xf>
    <xf numFmtId="0" fontId="2" fillId="0" borderId="0" xfId="0" applyFont="1" applyFill="1" applyBorder="1" applyAlignment="1">
      <alignment wrapText="1"/>
    </xf>
    <xf numFmtId="165" fontId="2" fillId="0" borderId="0" xfId="1" applyNumberFormat="1" applyFont="1" applyFill="1" applyBorder="1" applyAlignment="1">
      <alignment shrinkToFit="1"/>
    </xf>
    <xf numFmtId="4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2" fontId="2" fillId="0" borderId="0" xfId="1" applyNumberFormat="1" applyFont="1" applyFill="1" applyBorder="1" applyAlignment="1">
      <alignment vertical="center" shrinkToFit="1"/>
    </xf>
    <xf numFmtId="2" fontId="2" fillId="0" borderId="0" xfId="1" applyNumberFormat="1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/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shrinkToFit="1"/>
    </xf>
    <xf numFmtId="165" fontId="12" fillId="0" borderId="0" xfId="1" applyNumberFormat="1" applyFont="1" applyFill="1" applyBorder="1" applyAlignment="1">
      <alignment shrinkToFit="1"/>
    </xf>
    <xf numFmtId="165" fontId="12" fillId="0" borderId="0" xfId="1" applyNumberFormat="1" applyFont="1" applyFill="1" applyBorder="1" applyAlignment="1">
      <alignment vertical="top" shrinkToFit="1"/>
    </xf>
    <xf numFmtId="165" fontId="13" fillId="0" borderId="0" xfId="1" applyNumberFormat="1" applyFont="1" applyFill="1" applyBorder="1" applyAlignment="1">
      <alignment shrinkToFit="1"/>
    </xf>
    <xf numFmtId="164" fontId="12" fillId="0" borderId="0" xfId="1" applyFont="1" applyFill="1" applyBorder="1" applyAlignment="1">
      <alignment shrinkToFit="1"/>
    </xf>
    <xf numFmtId="164" fontId="12" fillId="0" borderId="0" xfId="1" applyFont="1" applyFill="1" applyBorder="1" applyAlignment="1">
      <alignment vertical="top" shrinkToFit="1"/>
    </xf>
    <xf numFmtId="4" fontId="12" fillId="0" borderId="0" xfId="1" applyNumberFormat="1" applyFont="1" applyFill="1" applyBorder="1" applyAlignment="1">
      <alignment vertical="top" shrinkToFit="1"/>
    </xf>
    <xf numFmtId="4" fontId="12" fillId="0" borderId="0" xfId="1" applyNumberFormat="1" applyFont="1" applyFill="1" applyBorder="1" applyAlignment="1">
      <alignment shrinkToFi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65" fontId="12" fillId="0" borderId="0" xfId="1" applyNumberFormat="1" applyFont="1" applyFill="1" applyBorder="1" applyAlignment="1">
      <alignment horizontal="left" vertical="center" wrapText="1"/>
    </xf>
    <xf numFmtId="165" fontId="12" fillId="0" borderId="0" xfId="1" applyNumberFormat="1" applyFont="1" applyFill="1" applyBorder="1" applyAlignment="1">
      <alignment horizontal="left" vertical="center" shrinkToFit="1"/>
    </xf>
    <xf numFmtId="3" fontId="12" fillId="0" borderId="0" xfId="1" applyNumberFormat="1" applyFont="1" applyFill="1" applyBorder="1" applyAlignment="1">
      <alignment horizontal="left" vertical="center" shrinkToFit="1"/>
    </xf>
    <xf numFmtId="0" fontId="12" fillId="0" borderId="0" xfId="1" applyNumberFormat="1" applyFont="1" applyFill="1" applyBorder="1" applyAlignment="1">
      <alignment horizontal="left" vertical="center" wrapText="1"/>
    </xf>
    <xf numFmtId="0" fontId="12" fillId="0" borderId="0" xfId="1" applyNumberFormat="1" applyFont="1" applyFill="1" applyBorder="1" applyAlignment="1">
      <alignment horizontal="left" vertical="center" shrinkToFit="1"/>
    </xf>
    <xf numFmtId="165" fontId="12" fillId="0" borderId="0" xfId="1" applyNumberFormat="1" applyFont="1" applyFill="1" applyBorder="1" applyAlignment="1">
      <alignment horizontal="left" vertical="center" wrapText="1"/>
    </xf>
    <xf numFmtId="165" fontId="12" fillId="0" borderId="0" xfId="1" applyNumberFormat="1" applyFont="1" applyFill="1" applyBorder="1" applyAlignment="1">
      <alignment horizontal="left" vertical="center" shrinkToFit="1"/>
    </xf>
    <xf numFmtId="165" fontId="12" fillId="0" borderId="0" xfId="1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left" vertical="center"/>
    </xf>
    <xf numFmtId="165" fontId="12" fillId="0" borderId="0" xfId="1" applyNumberFormat="1" applyFont="1" applyFill="1" applyBorder="1" applyAlignment="1">
      <alignment shrinkToFit="1"/>
    </xf>
    <xf numFmtId="166" fontId="12" fillId="0" borderId="0" xfId="1" applyNumberFormat="1" applyFont="1" applyFill="1" applyBorder="1" applyAlignment="1">
      <alignment shrinkToFit="1"/>
    </xf>
    <xf numFmtId="165" fontId="12" fillId="0" borderId="0" xfId="1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top" wrapText="1"/>
    </xf>
    <xf numFmtId="3" fontId="12" fillId="0" borderId="0" xfId="1" applyNumberFormat="1" applyFont="1" applyFill="1" applyBorder="1" applyAlignment="1">
      <alignment shrinkToFi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165" fontId="12" fillId="0" borderId="0" xfId="1" applyNumberFormat="1" applyFont="1" applyFill="1" applyBorder="1" applyAlignment="1">
      <alignment horizontal="right" shrinkToFit="1"/>
    </xf>
    <xf numFmtId="0" fontId="12" fillId="0" borderId="0" xfId="1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right" wrapText="1"/>
    </xf>
    <xf numFmtId="0" fontId="12" fillId="0" borderId="0" xfId="1" applyNumberFormat="1" applyFont="1" applyFill="1" applyBorder="1" applyAlignment="1">
      <alignment horizontal="right" shrinkToFit="1"/>
    </xf>
    <xf numFmtId="0" fontId="12" fillId="0" borderId="0" xfId="0" applyFont="1" applyFill="1" applyBorder="1" applyAlignment="1">
      <alignment horizontal="center" vertical="top" wrapText="1"/>
    </xf>
    <xf numFmtId="37" fontId="12" fillId="0" borderId="0" xfId="1" applyNumberFormat="1" applyFont="1" applyFill="1" applyBorder="1" applyAlignment="1">
      <alignment horizontal="center" shrinkToFit="1"/>
    </xf>
    <xf numFmtId="3" fontId="12" fillId="0" borderId="0" xfId="1" applyNumberFormat="1" applyFont="1" applyFill="1" applyBorder="1" applyAlignment="1">
      <alignment horizontal="center" shrinkToFit="1"/>
    </xf>
    <xf numFmtId="165" fontId="12" fillId="0" borderId="0" xfId="1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wrapText="1"/>
    </xf>
    <xf numFmtId="165" fontId="12" fillId="0" borderId="0" xfId="1" applyNumberFormat="1" applyFont="1" applyFill="1" applyBorder="1" applyAlignment="1">
      <alignment horizontal="center" shrinkToFit="1"/>
    </xf>
    <xf numFmtId="165" fontId="12" fillId="0" borderId="0" xfId="1" applyNumberFormat="1" applyFont="1" applyFill="1" applyBorder="1" applyAlignment="1">
      <alignment horizontal="right" wrapText="1"/>
    </xf>
    <xf numFmtId="165" fontId="12" fillId="0" borderId="0" xfId="1" applyNumberFormat="1" applyFont="1" applyFill="1" applyBorder="1" applyAlignment="1">
      <alignment horizontal="right" vertical="center" shrinkToFit="1"/>
    </xf>
    <xf numFmtId="3" fontId="12" fillId="0" borderId="0" xfId="0" applyNumberFormat="1" applyFont="1" applyFill="1" applyBorder="1" applyAlignment="1">
      <alignment horizontal="right" wrapText="1"/>
    </xf>
    <xf numFmtId="3" fontId="12" fillId="0" borderId="0" xfId="1" applyNumberFormat="1" applyFont="1" applyFill="1" applyBorder="1" applyAlignment="1">
      <alignment horizontal="right" shrinkToFit="1"/>
    </xf>
    <xf numFmtId="0" fontId="12" fillId="0" borderId="0" xfId="0" applyFont="1" applyFill="1" applyBorder="1" applyAlignment="1">
      <alignment horizontal="right"/>
    </xf>
    <xf numFmtId="0" fontId="12" fillId="0" borderId="0" xfId="1" applyNumberFormat="1" applyFont="1" applyFill="1" applyBorder="1" applyAlignment="1">
      <alignment horizontal="right" wrapText="1"/>
    </xf>
    <xf numFmtId="0" fontId="12" fillId="0" borderId="0" xfId="1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>
      <alignment horizontal="right" vertical="top" shrinkToFit="1"/>
    </xf>
    <xf numFmtId="165" fontId="12" fillId="0" borderId="0" xfId="1" applyNumberFormat="1" applyFont="1" applyFill="1" applyBorder="1" applyAlignment="1">
      <alignment horizontal="right" shrinkToFit="1"/>
    </xf>
    <xf numFmtId="0" fontId="12" fillId="0" borderId="0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69"/>
  <sheetViews>
    <sheetView zoomScale="130" zoomScaleNormal="130" zoomScaleSheetLayoutView="100" workbookViewId="0">
      <selection activeCell="A2" sqref="A2:O9"/>
    </sheetView>
  </sheetViews>
  <sheetFormatPr baseColWidth="10" defaultColWidth="9.33203125" defaultRowHeight="12.75" x14ac:dyDescent="0.2"/>
  <cols>
    <col min="1" max="1" width="25" style="12" customWidth="1"/>
    <col min="2" max="2" width="26.6640625" style="12" customWidth="1"/>
    <col min="3" max="3" width="10.83203125" style="13" customWidth="1"/>
    <col min="4" max="4" width="11.5" style="13" customWidth="1"/>
    <col min="5" max="5" width="11.6640625" style="13" customWidth="1"/>
    <col min="6" max="6" width="10.1640625" style="13" customWidth="1"/>
    <col min="7" max="7" width="13.1640625" style="13" customWidth="1"/>
    <col min="8" max="8" width="7.5" style="13" customWidth="1"/>
    <col min="9" max="9" width="8" style="13" customWidth="1"/>
    <col min="10" max="10" width="7.83203125" style="13" customWidth="1"/>
    <col min="11" max="11" width="6.6640625" style="13" customWidth="1"/>
    <col min="12" max="12" width="8.1640625" style="13" customWidth="1"/>
    <col min="13" max="13" width="7.83203125" style="13" customWidth="1"/>
    <col min="14" max="14" width="8.5" style="13" customWidth="1"/>
    <col min="15" max="15" width="7.6640625" style="13" customWidth="1"/>
    <col min="16" max="16" width="11.5" style="13" customWidth="1"/>
    <col min="17" max="16384" width="9.33203125" style="2"/>
  </cols>
  <sheetData>
    <row r="1" spans="1:18" ht="15" customHeight="1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</row>
    <row r="2" spans="1:18" ht="15" customHeight="1" x14ac:dyDescent="0.2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Q2" s="52"/>
      <c r="R2" s="3"/>
    </row>
    <row r="3" spans="1:18" ht="15" customHeight="1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Q3" s="52"/>
      <c r="R3" s="3"/>
    </row>
    <row r="4" spans="1:18" ht="15" customHeight="1" x14ac:dyDescent="0.2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Q4" s="52"/>
      <c r="R4" s="4"/>
    </row>
    <row r="5" spans="1:18" ht="15" customHeight="1" x14ac:dyDescent="0.2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Q5" s="52"/>
      <c r="R5" s="4"/>
    </row>
    <row r="6" spans="1:18" ht="15" customHeight="1" x14ac:dyDescent="0.2">
      <c r="A6" s="53" t="s">
        <v>199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Q6" s="54"/>
    </row>
    <row r="7" spans="1:18" ht="15" customHeight="1" x14ac:dyDescent="0.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Q7" s="54"/>
    </row>
    <row r="8" spans="1:18" ht="15" customHeight="1" x14ac:dyDescent="0.2">
      <c r="A8" s="53" t="s">
        <v>3</v>
      </c>
      <c r="B8" s="53"/>
      <c r="C8" s="53"/>
      <c r="D8" s="53"/>
      <c r="E8" s="53"/>
      <c r="F8" s="53"/>
      <c r="G8" s="53"/>
      <c r="H8" s="53"/>
      <c r="I8" s="53" t="s">
        <v>4</v>
      </c>
      <c r="J8" s="53"/>
      <c r="K8" s="53"/>
      <c r="L8" s="53"/>
      <c r="M8" s="53"/>
      <c r="N8" s="53"/>
      <c r="O8" s="53"/>
      <c r="Q8" s="54"/>
    </row>
    <row r="9" spans="1:18" ht="15" customHeight="1" x14ac:dyDescent="0.2">
      <c r="A9" s="53" t="s">
        <v>5</v>
      </c>
      <c r="B9" s="53"/>
      <c r="C9" s="53"/>
      <c r="D9" s="53"/>
      <c r="E9" s="53"/>
      <c r="F9" s="53"/>
      <c r="G9" s="53"/>
      <c r="H9" s="53"/>
      <c r="I9" s="53" t="s">
        <v>243</v>
      </c>
      <c r="J9" s="53"/>
      <c r="K9" s="53"/>
      <c r="L9" s="53"/>
      <c r="M9" s="53"/>
      <c r="N9" s="53"/>
      <c r="O9" s="53"/>
      <c r="Q9" s="54"/>
    </row>
    <row r="10" spans="1:18" ht="15" customHeight="1" x14ac:dyDescent="0.2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4"/>
      <c r="R10" s="5"/>
    </row>
    <row r="11" spans="1:18" ht="15" customHeight="1" x14ac:dyDescent="0.2">
      <c r="A11" s="56" t="s">
        <v>217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4"/>
    </row>
    <row r="12" spans="1:18" ht="15" customHeight="1" x14ac:dyDescent="0.2">
      <c r="A12" s="56" t="s">
        <v>6</v>
      </c>
      <c r="B12" s="56" t="s">
        <v>7</v>
      </c>
      <c r="C12" s="56" t="s">
        <v>8</v>
      </c>
      <c r="D12" s="56"/>
      <c r="E12" s="56"/>
      <c r="F12" s="56"/>
      <c r="G12" s="56" t="s">
        <v>9</v>
      </c>
      <c r="H12" s="56" t="s">
        <v>10</v>
      </c>
      <c r="I12" s="56"/>
      <c r="J12" s="56"/>
      <c r="K12" s="56"/>
      <c r="L12" s="56"/>
      <c r="M12" s="56"/>
      <c r="N12" s="56"/>
      <c r="O12" s="56"/>
      <c r="P12" s="56"/>
      <c r="Q12" s="54"/>
    </row>
    <row r="13" spans="1:18" ht="15" customHeight="1" x14ac:dyDescent="0.2">
      <c r="A13" s="56"/>
      <c r="B13" s="56"/>
      <c r="C13" s="56" t="s">
        <v>240</v>
      </c>
      <c r="D13" s="56" t="s">
        <v>241</v>
      </c>
      <c r="E13" s="56" t="s">
        <v>242</v>
      </c>
      <c r="F13" s="56" t="s">
        <v>244</v>
      </c>
      <c r="G13" s="56"/>
      <c r="H13" s="56" t="s">
        <v>240</v>
      </c>
      <c r="I13" s="56"/>
      <c r="J13" s="56" t="s">
        <v>241</v>
      </c>
      <c r="K13" s="56"/>
      <c r="L13" s="56" t="s">
        <v>242</v>
      </c>
      <c r="M13" s="56"/>
      <c r="N13" s="56" t="s">
        <v>11</v>
      </c>
      <c r="O13" s="56" t="s">
        <v>12</v>
      </c>
      <c r="P13" s="56" t="s">
        <v>244</v>
      </c>
      <c r="Q13" s="54"/>
    </row>
    <row r="14" spans="1:18" ht="15" customHeight="1" x14ac:dyDescent="0.2">
      <c r="A14" s="56"/>
      <c r="B14" s="56"/>
      <c r="C14" s="56"/>
      <c r="D14" s="56"/>
      <c r="E14" s="56"/>
      <c r="F14" s="56"/>
      <c r="G14" s="56"/>
      <c r="H14" s="57" t="s">
        <v>13</v>
      </c>
      <c r="I14" s="57" t="s">
        <v>14</v>
      </c>
      <c r="J14" s="57" t="s">
        <v>13</v>
      </c>
      <c r="K14" s="57" t="s">
        <v>14</v>
      </c>
      <c r="L14" s="57" t="s">
        <v>13</v>
      </c>
      <c r="M14" s="57" t="s">
        <v>14</v>
      </c>
      <c r="N14" s="56"/>
      <c r="O14" s="56"/>
      <c r="P14" s="56"/>
      <c r="Q14" s="54"/>
    </row>
    <row r="15" spans="1:18" ht="15" customHeight="1" x14ac:dyDescent="0.2">
      <c r="A15" s="57" t="s">
        <v>15</v>
      </c>
      <c r="B15" s="57" t="s">
        <v>16</v>
      </c>
      <c r="C15" s="58">
        <v>145</v>
      </c>
      <c r="D15" s="58">
        <v>184</v>
      </c>
      <c r="E15" s="59">
        <v>203</v>
      </c>
      <c r="F15" s="60">
        <f t="shared" ref="F15:F21" si="0">SUM(C15:E15)</f>
        <v>532</v>
      </c>
      <c r="G15" s="57" t="s">
        <v>17</v>
      </c>
      <c r="H15" s="59">
        <v>51</v>
      </c>
      <c r="I15" s="59">
        <v>5</v>
      </c>
      <c r="J15" s="58">
        <v>35</v>
      </c>
      <c r="K15" s="58">
        <v>0</v>
      </c>
      <c r="L15" s="58">
        <v>12</v>
      </c>
      <c r="M15" s="58">
        <v>0</v>
      </c>
      <c r="N15" s="61">
        <f>SUM(H15,J15,L15)</f>
        <v>98</v>
      </c>
      <c r="O15" s="61">
        <f>SUM(I15,K15,M15)</f>
        <v>5</v>
      </c>
      <c r="P15" s="62">
        <f t="shared" ref="P15:P21" si="1">SUM(H15:M15)</f>
        <v>103</v>
      </c>
      <c r="Q15" s="54"/>
    </row>
    <row r="16" spans="1:18" ht="15" customHeight="1" x14ac:dyDescent="0.2">
      <c r="A16" s="57" t="s">
        <v>18</v>
      </c>
      <c r="B16" s="57" t="s">
        <v>19</v>
      </c>
      <c r="C16" s="59">
        <v>599</v>
      </c>
      <c r="D16" s="58">
        <v>747</v>
      </c>
      <c r="E16" s="59">
        <v>406</v>
      </c>
      <c r="F16" s="60">
        <f t="shared" si="0"/>
        <v>1752</v>
      </c>
      <c r="G16" s="57" t="s">
        <v>17</v>
      </c>
      <c r="H16" s="59">
        <v>203</v>
      </c>
      <c r="I16" s="59">
        <v>16</v>
      </c>
      <c r="J16" s="59">
        <v>217</v>
      </c>
      <c r="K16" s="59">
        <v>4</v>
      </c>
      <c r="L16" s="59">
        <v>172</v>
      </c>
      <c r="M16" s="59">
        <v>1</v>
      </c>
      <c r="N16" s="62">
        <f t="shared" ref="N16:O21" si="2">SUM(H16,J16,L16)</f>
        <v>592</v>
      </c>
      <c r="O16" s="62">
        <f t="shared" si="2"/>
        <v>21</v>
      </c>
      <c r="P16" s="62">
        <f t="shared" si="1"/>
        <v>613</v>
      </c>
      <c r="Q16" s="54"/>
    </row>
    <row r="17" spans="1:53" ht="15" customHeight="1" x14ac:dyDescent="0.2">
      <c r="A17" s="57" t="s">
        <v>20</v>
      </c>
      <c r="B17" s="57" t="s">
        <v>21</v>
      </c>
      <c r="C17" s="59">
        <v>44.5</v>
      </c>
      <c r="D17" s="58">
        <v>183</v>
      </c>
      <c r="E17" s="59">
        <v>16</v>
      </c>
      <c r="F17" s="60">
        <f t="shared" si="0"/>
        <v>243.5</v>
      </c>
      <c r="G17" s="57" t="s">
        <v>17</v>
      </c>
      <c r="H17" s="59">
        <v>131</v>
      </c>
      <c r="I17" s="59">
        <v>65</v>
      </c>
      <c r="J17" s="59">
        <v>97</v>
      </c>
      <c r="K17" s="59">
        <v>55</v>
      </c>
      <c r="L17" s="59">
        <v>34</v>
      </c>
      <c r="M17" s="59">
        <v>20</v>
      </c>
      <c r="N17" s="62">
        <f t="shared" si="2"/>
        <v>262</v>
      </c>
      <c r="O17" s="62">
        <f t="shared" si="2"/>
        <v>140</v>
      </c>
      <c r="P17" s="62">
        <f t="shared" si="1"/>
        <v>402</v>
      </c>
      <c r="Q17" s="54"/>
    </row>
    <row r="18" spans="1:53" s="6" customFormat="1" ht="15" customHeight="1" x14ac:dyDescent="0.2">
      <c r="A18" s="57" t="s">
        <v>22</v>
      </c>
      <c r="B18" s="57" t="s">
        <v>16</v>
      </c>
      <c r="C18" s="59">
        <v>27722</v>
      </c>
      <c r="D18" s="58">
        <v>11055</v>
      </c>
      <c r="E18" s="59">
        <v>615</v>
      </c>
      <c r="F18" s="60">
        <f t="shared" si="0"/>
        <v>39392</v>
      </c>
      <c r="G18" s="57" t="s">
        <v>17</v>
      </c>
      <c r="H18" s="59">
        <v>330</v>
      </c>
      <c r="I18" s="59">
        <v>43</v>
      </c>
      <c r="J18" s="59">
        <v>24</v>
      </c>
      <c r="K18" s="59">
        <v>2</v>
      </c>
      <c r="L18" s="59">
        <v>42</v>
      </c>
      <c r="M18" s="59">
        <v>0</v>
      </c>
      <c r="N18" s="62">
        <f t="shared" si="2"/>
        <v>396</v>
      </c>
      <c r="O18" s="62">
        <f t="shared" si="2"/>
        <v>45</v>
      </c>
      <c r="P18" s="62">
        <f t="shared" si="1"/>
        <v>441</v>
      </c>
      <c r="Q18" s="54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5" customHeight="1" x14ac:dyDescent="0.2">
      <c r="A19" s="57" t="s">
        <v>23</v>
      </c>
      <c r="B19" s="57" t="s">
        <v>24</v>
      </c>
      <c r="C19" s="59">
        <v>354534</v>
      </c>
      <c r="D19" s="58">
        <v>702180</v>
      </c>
      <c r="E19" s="59">
        <v>188500</v>
      </c>
      <c r="F19" s="60">
        <f t="shared" si="0"/>
        <v>1245214</v>
      </c>
      <c r="G19" s="57" t="s">
        <v>17</v>
      </c>
      <c r="H19" s="59">
        <v>80</v>
      </c>
      <c r="I19" s="59">
        <v>6</v>
      </c>
      <c r="J19" s="59">
        <v>94</v>
      </c>
      <c r="K19" s="59">
        <v>18</v>
      </c>
      <c r="L19" s="59">
        <v>34</v>
      </c>
      <c r="M19" s="59">
        <v>4</v>
      </c>
      <c r="N19" s="62">
        <f>SUM(H19,J19,L19)</f>
        <v>208</v>
      </c>
      <c r="O19" s="62">
        <f t="shared" si="2"/>
        <v>28</v>
      </c>
      <c r="P19" s="62">
        <f t="shared" si="1"/>
        <v>236</v>
      </c>
      <c r="Q19" s="54"/>
    </row>
    <row r="20" spans="1:53" ht="15" customHeight="1" x14ac:dyDescent="0.2">
      <c r="A20" s="57" t="s">
        <v>23</v>
      </c>
      <c r="B20" s="57" t="s">
        <v>25</v>
      </c>
      <c r="C20" s="59">
        <v>234100</v>
      </c>
      <c r="D20" s="58">
        <v>209650</v>
      </c>
      <c r="E20" s="59">
        <v>331250</v>
      </c>
      <c r="F20" s="60">
        <f t="shared" si="0"/>
        <v>775000</v>
      </c>
      <c r="G20" s="57" t="s">
        <v>17</v>
      </c>
      <c r="H20" s="59">
        <v>41</v>
      </c>
      <c r="I20" s="59">
        <v>0</v>
      </c>
      <c r="J20" s="59">
        <v>26</v>
      </c>
      <c r="K20" s="59">
        <v>0</v>
      </c>
      <c r="L20" s="59">
        <v>30</v>
      </c>
      <c r="M20" s="59">
        <v>5</v>
      </c>
      <c r="N20" s="62">
        <f>SUM(H20,J20,L20)</f>
        <v>97</v>
      </c>
      <c r="O20" s="62">
        <f t="shared" si="2"/>
        <v>5</v>
      </c>
      <c r="P20" s="62">
        <f t="shared" si="1"/>
        <v>102</v>
      </c>
      <c r="Q20" s="54"/>
    </row>
    <row r="21" spans="1:53" ht="15" customHeight="1" x14ac:dyDescent="0.2">
      <c r="A21" s="57" t="s">
        <v>26</v>
      </c>
      <c r="B21" s="57" t="s">
        <v>27</v>
      </c>
      <c r="C21" s="59"/>
      <c r="D21" s="58"/>
      <c r="E21" s="59">
        <v>8637</v>
      </c>
      <c r="F21" s="60">
        <f t="shared" si="0"/>
        <v>8637</v>
      </c>
      <c r="G21" s="57" t="s">
        <v>17</v>
      </c>
      <c r="H21" s="59">
        <v>0</v>
      </c>
      <c r="I21" s="59">
        <v>0</v>
      </c>
      <c r="J21" s="59">
        <v>0</v>
      </c>
      <c r="K21" s="59">
        <v>0</v>
      </c>
      <c r="L21" s="59">
        <v>46</v>
      </c>
      <c r="M21" s="59">
        <v>4</v>
      </c>
      <c r="N21" s="62">
        <f t="shared" si="2"/>
        <v>46</v>
      </c>
      <c r="O21" s="62">
        <f t="shared" si="2"/>
        <v>4</v>
      </c>
      <c r="P21" s="62">
        <f t="shared" si="1"/>
        <v>50</v>
      </c>
      <c r="Q21" s="54"/>
    </row>
    <row r="22" spans="1:53" ht="15" customHeight="1" x14ac:dyDescent="0.2">
      <c r="A22" s="57"/>
      <c r="B22" s="57"/>
      <c r="C22" s="59"/>
      <c r="D22" s="58"/>
      <c r="E22" s="59"/>
      <c r="F22" s="59"/>
      <c r="G22" s="57"/>
      <c r="H22" s="59"/>
      <c r="I22" s="59"/>
      <c r="J22" s="59"/>
      <c r="K22" s="59"/>
      <c r="L22" s="59"/>
      <c r="M22" s="59"/>
      <c r="N22" s="59"/>
      <c r="O22" s="59"/>
      <c r="P22" s="59"/>
      <c r="Q22" s="54"/>
    </row>
    <row r="23" spans="1:53" ht="15" customHeight="1" x14ac:dyDescent="0.2">
      <c r="A23" s="56" t="s">
        <v>28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4"/>
    </row>
    <row r="24" spans="1:53" ht="15" customHeight="1" x14ac:dyDescent="0.2">
      <c r="A24" s="56" t="s">
        <v>6</v>
      </c>
      <c r="B24" s="56" t="s">
        <v>7</v>
      </c>
      <c r="C24" s="56" t="s">
        <v>8</v>
      </c>
      <c r="D24" s="56"/>
      <c r="E24" s="56"/>
      <c r="F24" s="56"/>
      <c r="G24" s="56" t="s">
        <v>9</v>
      </c>
      <c r="H24" s="56" t="s">
        <v>10</v>
      </c>
      <c r="I24" s="56"/>
      <c r="J24" s="56"/>
      <c r="K24" s="56"/>
      <c r="L24" s="56"/>
      <c r="M24" s="56"/>
      <c r="N24" s="56"/>
      <c r="O24" s="56"/>
      <c r="P24" s="56"/>
      <c r="Q24" s="54"/>
    </row>
    <row r="25" spans="1:53" ht="15" customHeight="1" x14ac:dyDescent="0.2">
      <c r="A25" s="56"/>
      <c r="B25" s="56"/>
      <c r="C25" s="56" t="s">
        <v>240</v>
      </c>
      <c r="D25" s="56" t="s">
        <v>241</v>
      </c>
      <c r="E25" s="56" t="s">
        <v>242</v>
      </c>
      <c r="F25" s="56" t="s">
        <v>244</v>
      </c>
      <c r="G25" s="56"/>
      <c r="H25" s="56" t="s">
        <v>240</v>
      </c>
      <c r="I25" s="56"/>
      <c r="J25" s="56" t="s">
        <v>241</v>
      </c>
      <c r="K25" s="56"/>
      <c r="L25" s="56" t="s">
        <v>242</v>
      </c>
      <c r="M25" s="56"/>
      <c r="N25" s="56" t="s">
        <v>258</v>
      </c>
      <c r="O25" s="56" t="s">
        <v>259</v>
      </c>
      <c r="P25" s="56" t="s">
        <v>244</v>
      </c>
      <c r="Q25" s="54"/>
    </row>
    <row r="26" spans="1:53" ht="15" customHeight="1" x14ac:dyDescent="0.2">
      <c r="A26" s="56"/>
      <c r="B26" s="56"/>
      <c r="C26" s="56"/>
      <c r="D26" s="56"/>
      <c r="E26" s="56"/>
      <c r="F26" s="56"/>
      <c r="G26" s="56"/>
      <c r="H26" s="57" t="s">
        <v>261</v>
      </c>
      <c r="I26" s="57" t="s">
        <v>260</v>
      </c>
      <c r="J26" s="57" t="s">
        <v>261</v>
      </c>
      <c r="K26" s="57" t="s">
        <v>260</v>
      </c>
      <c r="L26" s="57" t="s">
        <v>261</v>
      </c>
      <c r="M26" s="57" t="s">
        <v>260</v>
      </c>
      <c r="N26" s="56"/>
      <c r="O26" s="56"/>
      <c r="P26" s="56"/>
      <c r="Q26" s="54"/>
    </row>
    <row r="27" spans="1:53" ht="15" customHeight="1" x14ac:dyDescent="0.2">
      <c r="A27" s="57" t="s">
        <v>195</v>
      </c>
      <c r="B27" s="57" t="s">
        <v>29</v>
      </c>
      <c r="C27" s="59">
        <v>6453</v>
      </c>
      <c r="D27" s="59">
        <v>31014</v>
      </c>
      <c r="E27" s="59">
        <v>17507</v>
      </c>
      <c r="F27" s="59">
        <f>+C27+D27+E27</f>
        <v>54974</v>
      </c>
      <c r="G27" s="57" t="s">
        <v>17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f t="shared" ref="N27:O32" si="3">SUM(H27,J27,L27)</f>
        <v>0</v>
      </c>
      <c r="O27" s="58">
        <f t="shared" si="3"/>
        <v>0</v>
      </c>
      <c r="P27" s="59">
        <v>0</v>
      </c>
      <c r="Q27" s="54"/>
    </row>
    <row r="28" spans="1:53" ht="15" customHeight="1" x14ac:dyDescent="0.2">
      <c r="A28" s="57" t="s">
        <v>226</v>
      </c>
      <c r="B28" s="57" t="s">
        <v>29</v>
      </c>
      <c r="C28" s="59">
        <v>24000</v>
      </c>
      <c r="D28" s="59">
        <v>0</v>
      </c>
      <c r="E28" s="59"/>
      <c r="F28" s="59">
        <f>+C28+D28+E28</f>
        <v>24000</v>
      </c>
      <c r="G28" s="57" t="s">
        <v>17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9">
        <v>0</v>
      </c>
      <c r="Q28" s="54"/>
    </row>
    <row r="29" spans="1:53" ht="15" customHeight="1" x14ac:dyDescent="0.2">
      <c r="A29" s="57" t="s">
        <v>30</v>
      </c>
      <c r="B29" s="57" t="s">
        <v>29</v>
      </c>
      <c r="C29" s="59">
        <v>35043</v>
      </c>
      <c r="D29" s="59">
        <v>39601</v>
      </c>
      <c r="E29" s="59">
        <v>52860</v>
      </c>
      <c r="F29" s="59">
        <f>+C29+D29+E29</f>
        <v>127504</v>
      </c>
      <c r="G29" s="57" t="s">
        <v>17</v>
      </c>
      <c r="H29" s="63">
        <v>247</v>
      </c>
      <c r="I29" s="63">
        <v>39</v>
      </c>
      <c r="J29" s="63">
        <v>278</v>
      </c>
      <c r="K29" s="63">
        <v>130</v>
      </c>
      <c r="L29" s="63">
        <v>139</v>
      </c>
      <c r="M29" s="63">
        <v>136</v>
      </c>
      <c r="N29" s="63">
        <f>+H29+J29+L29</f>
        <v>664</v>
      </c>
      <c r="O29" s="63">
        <f>+I29+K29+M29</f>
        <v>305</v>
      </c>
      <c r="P29" s="64">
        <f>+N29+O29</f>
        <v>969</v>
      </c>
      <c r="Q29" s="54"/>
    </row>
    <row r="30" spans="1:53" ht="15" customHeight="1" x14ac:dyDescent="0.2">
      <c r="A30" s="57" t="s">
        <v>193</v>
      </c>
      <c r="B30" s="57" t="s">
        <v>29</v>
      </c>
      <c r="C30" s="59">
        <v>3331</v>
      </c>
      <c r="D30" s="59">
        <v>3402</v>
      </c>
      <c r="E30" s="59">
        <v>4621</v>
      </c>
      <c r="F30" s="59">
        <f>SUM(C30:E30)</f>
        <v>11354</v>
      </c>
      <c r="G30" s="57" t="s">
        <v>17</v>
      </c>
      <c r="H30" s="63"/>
      <c r="I30" s="63"/>
      <c r="J30" s="63"/>
      <c r="K30" s="63"/>
      <c r="L30" s="63"/>
      <c r="M30" s="63"/>
      <c r="N30" s="63"/>
      <c r="O30" s="63"/>
      <c r="P30" s="64"/>
      <c r="Q30" s="54"/>
    </row>
    <row r="31" spans="1:53" ht="15" customHeight="1" x14ac:dyDescent="0.2">
      <c r="A31" s="53" t="s">
        <v>194</v>
      </c>
      <c r="B31" s="57" t="s">
        <v>31</v>
      </c>
      <c r="C31" s="59">
        <v>1</v>
      </c>
      <c r="D31" s="59">
        <v>0</v>
      </c>
      <c r="E31" s="59">
        <v>2</v>
      </c>
      <c r="F31" s="59">
        <f>SUM(C31:E31)</f>
        <v>3</v>
      </c>
      <c r="G31" s="57" t="s">
        <v>17</v>
      </c>
      <c r="H31" s="58">
        <v>6</v>
      </c>
      <c r="I31" s="58">
        <v>6</v>
      </c>
      <c r="J31" s="65">
        <v>0</v>
      </c>
      <c r="K31" s="58">
        <v>0</v>
      </c>
      <c r="L31" s="58">
        <v>27</v>
      </c>
      <c r="M31" s="58">
        <v>34</v>
      </c>
      <c r="N31" s="58">
        <f t="shared" si="3"/>
        <v>33</v>
      </c>
      <c r="O31" s="58">
        <f t="shared" si="3"/>
        <v>40</v>
      </c>
      <c r="P31" s="59">
        <f t="shared" ref="P31:P32" si="4">SUM(H31:M31)</f>
        <v>73</v>
      </c>
      <c r="Q31" s="54"/>
    </row>
    <row r="32" spans="1:53" ht="15" customHeight="1" x14ac:dyDescent="0.2">
      <c r="A32" s="57" t="s">
        <v>257</v>
      </c>
      <c r="B32" s="57" t="s">
        <v>29</v>
      </c>
      <c r="C32" s="59">
        <v>32</v>
      </c>
      <c r="D32" s="59">
        <v>19</v>
      </c>
      <c r="E32" s="59">
        <v>32</v>
      </c>
      <c r="F32" s="59">
        <f>SUM(C32:E32)</f>
        <v>83</v>
      </c>
      <c r="G32" s="57" t="s">
        <v>33</v>
      </c>
      <c r="H32" s="58">
        <v>25</v>
      </c>
      <c r="I32" s="59">
        <v>7</v>
      </c>
      <c r="J32" s="58">
        <v>18</v>
      </c>
      <c r="K32" s="58">
        <v>11</v>
      </c>
      <c r="L32" s="58">
        <v>19</v>
      </c>
      <c r="M32" s="58">
        <v>13</v>
      </c>
      <c r="N32" s="58">
        <f t="shared" si="3"/>
        <v>62</v>
      </c>
      <c r="O32" s="58">
        <f t="shared" si="3"/>
        <v>31</v>
      </c>
      <c r="P32" s="59">
        <f t="shared" si="4"/>
        <v>93</v>
      </c>
      <c r="Q32" s="54"/>
    </row>
    <row r="33" spans="1:17" ht="15" customHeight="1" x14ac:dyDescent="0.2">
      <c r="A33" s="56" t="s">
        <v>35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4"/>
    </row>
    <row r="34" spans="1:17" ht="15" customHeight="1" x14ac:dyDescent="0.2">
      <c r="A34" s="56" t="s">
        <v>6</v>
      </c>
      <c r="B34" s="56" t="s">
        <v>7</v>
      </c>
      <c r="C34" s="56" t="s">
        <v>8</v>
      </c>
      <c r="D34" s="56"/>
      <c r="E34" s="56"/>
      <c r="F34" s="56"/>
      <c r="G34" s="56" t="s">
        <v>9</v>
      </c>
      <c r="H34" s="56" t="s">
        <v>10</v>
      </c>
      <c r="I34" s="56"/>
      <c r="J34" s="56"/>
      <c r="K34" s="56"/>
      <c r="L34" s="56"/>
      <c r="M34" s="56"/>
      <c r="N34" s="56"/>
      <c r="O34" s="56"/>
      <c r="P34" s="56"/>
      <c r="Q34" s="54"/>
    </row>
    <row r="35" spans="1:17" ht="15" customHeight="1" x14ac:dyDescent="0.2">
      <c r="A35" s="56"/>
      <c r="B35" s="56"/>
      <c r="C35" s="56" t="s">
        <v>240</v>
      </c>
      <c r="D35" s="56" t="s">
        <v>241</v>
      </c>
      <c r="E35" s="56" t="s">
        <v>242</v>
      </c>
      <c r="F35" s="56" t="s">
        <v>244</v>
      </c>
      <c r="G35" s="56"/>
      <c r="H35" s="56" t="s">
        <v>240</v>
      </c>
      <c r="I35" s="56"/>
      <c r="J35" s="56" t="s">
        <v>241</v>
      </c>
      <c r="K35" s="56"/>
      <c r="L35" s="56" t="s">
        <v>242</v>
      </c>
      <c r="M35" s="56"/>
      <c r="N35" s="56" t="s">
        <v>258</v>
      </c>
      <c r="O35" s="56" t="s">
        <v>259</v>
      </c>
      <c r="P35" s="56" t="s">
        <v>244</v>
      </c>
      <c r="Q35" s="54"/>
    </row>
    <row r="36" spans="1:17" ht="15" customHeight="1" x14ac:dyDescent="0.2">
      <c r="A36" s="56"/>
      <c r="B36" s="56"/>
      <c r="C36" s="56"/>
      <c r="D36" s="56"/>
      <c r="E36" s="56"/>
      <c r="F36" s="56"/>
      <c r="G36" s="56"/>
      <c r="H36" s="57" t="s">
        <v>261</v>
      </c>
      <c r="I36" s="57" t="s">
        <v>260</v>
      </c>
      <c r="J36" s="57" t="s">
        <v>261</v>
      </c>
      <c r="K36" s="57" t="s">
        <v>260</v>
      </c>
      <c r="L36" s="57" t="s">
        <v>261</v>
      </c>
      <c r="M36" s="57" t="s">
        <v>260</v>
      </c>
      <c r="N36" s="56"/>
      <c r="O36" s="56"/>
      <c r="P36" s="56"/>
      <c r="Q36" s="54"/>
    </row>
    <row r="37" spans="1:17" ht="15" customHeight="1" x14ac:dyDescent="0.2">
      <c r="A37" s="57" t="s">
        <v>36</v>
      </c>
      <c r="B37" s="57" t="s">
        <v>29</v>
      </c>
      <c r="C37" s="59">
        <v>28940</v>
      </c>
      <c r="D37" s="59">
        <v>63260</v>
      </c>
      <c r="E37" s="59">
        <v>51685</v>
      </c>
      <c r="F37" s="59">
        <f>SUM(C37:E37)</f>
        <v>143885</v>
      </c>
      <c r="G37" s="57" t="s">
        <v>17</v>
      </c>
      <c r="H37" s="59">
        <v>57</v>
      </c>
      <c r="I37" s="59">
        <v>2</v>
      </c>
      <c r="J37" s="59">
        <v>93</v>
      </c>
      <c r="K37" s="59">
        <v>6</v>
      </c>
      <c r="L37" s="59">
        <v>48</v>
      </c>
      <c r="M37" s="59">
        <v>7</v>
      </c>
      <c r="N37" s="59">
        <f t="shared" ref="N37:O41" si="5">SUM(H37,J37,L37)</f>
        <v>198</v>
      </c>
      <c r="O37" s="59">
        <f t="shared" si="5"/>
        <v>15</v>
      </c>
      <c r="P37" s="59">
        <f>SUM(H37:M37)</f>
        <v>213</v>
      </c>
      <c r="Q37" s="54"/>
    </row>
    <row r="38" spans="1:17" ht="15" customHeight="1" x14ac:dyDescent="0.2">
      <c r="A38" s="57" t="s">
        <v>196</v>
      </c>
      <c r="B38" s="57" t="s">
        <v>29</v>
      </c>
      <c r="C38" s="59">
        <v>28940</v>
      </c>
      <c r="D38" s="59">
        <v>63260</v>
      </c>
      <c r="E38" s="59">
        <v>51685</v>
      </c>
      <c r="F38" s="59">
        <f>SUM(C38:E38)</f>
        <v>143885</v>
      </c>
      <c r="G38" s="57" t="s">
        <v>17</v>
      </c>
      <c r="H38" s="64">
        <v>57</v>
      </c>
      <c r="I38" s="64">
        <v>2</v>
      </c>
      <c r="J38" s="64">
        <v>65</v>
      </c>
      <c r="K38" s="64">
        <v>3</v>
      </c>
      <c r="L38" s="64">
        <v>45</v>
      </c>
      <c r="M38" s="64">
        <v>7</v>
      </c>
      <c r="N38" s="64">
        <f t="shared" si="5"/>
        <v>167</v>
      </c>
      <c r="O38" s="64">
        <f t="shared" si="5"/>
        <v>12</v>
      </c>
      <c r="P38" s="64">
        <f>SUM(H38:M38)</f>
        <v>179</v>
      </c>
      <c r="Q38" s="54"/>
    </row>
    <row r="39" spans="1:17" ht="15" customHeight="1" x14ac:dyDescent="0.2">
      <c r="A39" s="57" t="s">
        <v>193</v>
      </c>
      <c r="B39" s="57" t="s">
        <v>29</v>
      </c>
      <c r="C39" s="59">
        <v>413</v>
      </c>
      <c r="D39" s="59">
        <v>904</v>
      </c>
      <c r="E39" s="59">
        <v>738</v>
      </c>
      <c r="F39" s="59">
        <f>SUM(C39:E39)</f>
        <v>2055</v>
      </c>
      <c r="G39" s="57" t="s">
        <v>17</v>
      </c>
      <c r="H39" s="64"/>
      <c r="I39" s="64"/>
      <c r="J39" s="64"/>
      <c r="K39" s="64"/>
      <c r="L39" s="64"/>
      <c r="M39" s="64"/>
      <c r="N39" s="64"/>
      <c r="O39" s="64"/>
      <c r="P39" s="64"/>
      <c r="Q39" s="54"/>
    </row>
    <row r="40" spans="1:17" ht="15" customHeight="1" x14ac:dyDescent="0.2">
      <c r="A40" s="57" t="s">
        <v>194</v>
      </c>
      <c r="B40" s="57" t="s">
        <v>29</v>
      </c>
      <c r="C40" s="59">
        <v>242</v>
      </c>
      <c r="D40" s="59">
        <v>242</v>
      </c>
      <c r="E40" s="59">
        <v>212</v>
      </c>
      <c r="F40" s="59">
        <f>SUM(C40:E40)</f>
        <v>696</v>
      </c>
      <c r="G40" s="57" t="s">
        <v>17</v>
      </c>
      <c r="H40" s="59">
        <v>1185</v>
      </c>
      <c r="I40" s="59">
        <v>146</v>
      </c>
      <c r="J40" s="59">
        <v>1360</v>
      </c>
      <c r="K40" s="59">
        <v>167</v>
      </c>
      <c r="L40" s="59">
        <v>1286</v>
      </c>
      <c r="M40" s="59">
        <v>158</v>
      </c>
      <c r="N40" s="59">
        <f t="shared" si="5"/>
        <v>3831</v>
      </c>
      <c r="O40" s="59">
        <f t="shared" si="5"/>
        <v>471</v>
      </c>
      <c r="P40" s="59">
        <f>SUM(H40:M40)</f>
        <v>4302</v>
      </c>
      <c r="Q40" s="54"/>
    </row>
    <row r="41" spans="1:17" s="5" customFormat="1" ht="15" customHeight="1" x14ac:dyDescent="0.2">
      <c r="A41" s="57" t="s">
        <v>34</v>
      </c>
      <c r="B41" s="57" t="s">
        <v>29</v>
      </c>
      <c r="C41" s="59">
        <v>1677</v>
      </c>
      <c r="D41" s="59">
        <v>1703</v>
      </c>
      <c r="E41" s="59">
        <v>2021</v>
      </c>
      <c r="F41" s="59">
        <f>SUM(C41:E41)</f>
        <v>5401</v>
      </c>
      <c r="G41" s="57" t="s">
        <v>17</v>
      </c>
      <c r="H41" s="59">
        <v>1532</v>
      </c>
      <c r="I41" s="59">
        <v>189</v>
      </c>
      <c r="J41" s="59">
        <v>2111</v>
      </c>
      <c r="K41" s="59">
        <v>261</v>
      </c>
      <c r="L41" s="59">
        <v>1902</v>
      </c>
      <c r="M41" s="59">
        <v>235</v>
      </c>
      <c r="N41" s="59">
        <f t="shared" si="5"/>
        <v>5545</v>
      </c>
      <c r="O41" s="59">
        <f t="shared" si="5"/>
        <v>685</v>
      </c>
      <c r="P41" s="59">
        <f>SUM(H41:M41)</f>
        <v>6230</v>
      </c>
      <c r="Q41" s="54"/>
    </row>
    <row r="42" spans="1:17" ht="15" customHeight="1" x14ac:dyDescent="0.2">
      <c r="A42" s="56" t="s">
        <v>37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4"/>
    </row>
    <row r="43" spans="1:17" ht="15" customHeight="1" x14ac:dyDescent="0.2">
      <c r="A43" s="56" t="s">
        <v>6</v>
      </c>
      <c r="B43" s="56" t="s">
        <v>7</v>
      </c>
      <c r="C43" s="56" t="s">
        <v>8</v>
      </c>
      <c r="D43" s="56"/>
      <c r="E43" s="56"/>
      <c r="F43" s="56"/>
      <c r="G43" s="56" t="s">
        <v>9</v>
      </c>
      <c r="H43" s="56" t="s">
        <v>10</v>
      </c>
      <c r="I43" s="56"/>
      <c r="J43" s="56"/>
      <c r="K43" s="56"/>
      <c r="L43" s="56"/>
      <c r="M43" s="56"/>
      <c r="N43" s="56"/>
      <c r="O43" s="56"/>
      <c r="P43" s="56"/>
      <c r="Q43" s="54"/>
    </row>
    <row r="44" spans="1:17" ht="15" customHeight="1" x14ac:dyDescent="0.2">
      <c r="A44" s="56"/>
      <c r="B44" s="56"/>
      <c r="C44" s="56" t="s">
        <v>240</v>
      </c>
      <c r="D44" s="56" t="s">
        <v>241</v>
      </c>
      <c r="E44" s="56" t="s">
        <v>242</v>
      </c>
      <c r="F44" s="56" t="s">
        <v>244</v>
      </c>
      <c r="G44" s="56"/>
      <c r="H44" s="56" t="s">
        <v>240</v>
      </c>
      <c r="I44" s="56"/>
      <c r="J44" s="56" t="s">
        <v>241</v>
      </c>
      <c r="K44" s="56"/>
      <c r="L44" s="56" t="s">
        <v>242</v>
      </c>
      <c r="M44" s="56"/>
      <c r="N44" s="56" t="s">
        <v>258</v>
      </c>
      <c r="O44" s="56" t="s">
        <v>259</v>
      </c>
      <c r="P44" s="56" t="s">
        <v>244</v>
      </c>
      <c r="Q44" s="54"/>
    </row>
    <row r="45" spans="1:17" ht="15" customHeight="1" x14ac:dyDescent="0.2">
      <c r="A45" s="56"/>
      <c r="B45" s="56"/>
      <c r="C45" s="56"/>
      <c r="D45" s="56"/>
      <c r="E45" s="56"/>
      <c r="F45" s="56"/>
      <c r="G45" s="56"/>
      <c r="H45" s="57" t="s">
        <v>261</v>
      </c>
      <c r="I45" s="57" t="s">
        <v>260</v>
      </c>
      <c r="J45" s="57" t="s">
        <v>261</v>
      </c>
      <c r="K45" s="57" t="s">
        <v>260</v>
      </c>
      <c r="L45" s="57" t="s">
        <v>261</v>
      </c>
      <c r="M45" s="57" t="s">
        <v>260</v>
      </c>
      <c r="N45" s="56"/>
      <c r="O45" s="56"/>
      <c r="P45" s="56"/>
      <c r="Q45" s="54"/>
    </row>
    <row r="46" spans="1:17" ht="15" customHeight="1" x14ac:dyDescent="0.2">
      <c r="A46" s="57" t="s">
        <v>38</v>
      </c>
      <c r="B46" s="57" t="s">
        <v>39</v>
      </c>
      <c r="C46" s="59">
        <v>127271</v>
      </c>
      <c r="D46" s="59">
        <v>136450</v>
      </c>
      <c r="E46" s="59">
        <v>93982</v>
      </c>
      <c r="F46" s="59">
        <f>SUM(C46:E46)</f>
        <v>357703</v>
      </c>
      <c r="G46" s="57" t="s">
        <v>17</v>
      </c>
      <c r="H46" s="66">
        <v>1515</v>
      </c>
      <c r="I46" s="59">
        <v>134</v>
      </c>
      <c r="J46" s="59">
        <v>1435</v>
      </c>
      <c r="K46" s="59">
        <v>155</v>
      </c>
      <c r="L46" s="59">
        <v>1163</v>
      </c>
      <c r="M46" s="59">
        <v>105</v>
      </c>
      <c r="N46" s="59">
        <f>SUM(H46,J46,L46)</f>
        <v>4113</v>
      </c>
      <c r="O46" s="59">
        <f>SUM(I46,K46,M46)</f>
        <v>394</v>
      </c>
      <c r="P46" s="59">
        <f>SUM(H46:M46)</f>
        <v>4507</v>
      </c>
      <c r="Q46" s="54"/>
    </row>
    <row r="47" spans="1:17" ht="15" customHeight="1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4"/>
    </row>
    <row r="48" spans="1:17" ht="15" customHeight="1" x14ac:dyDescent="0.2">
      <c r="A48" s="53" t="s">
        <v>208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4"/>
    </row>
    <row r="49" spans="1:17" ht="15" customHeight="1" x14ac:dyDescent="0.2">
      <c r="A49" s="56" t="s">
        <v>200</v>
      </c>
      <c r="B49" s="56" t="s">
        <v>201</v>
      </c>
      <c r="C49" s="56" t="s">
        <v>262</v>
      </c>
      <c r="D49" s="56" t="s">
        <v>263</v>
      </c>
      <c r="E49" s="55" t="s">
        <v>202</v>
      </c>
      <c r="F49" s="55"/>
      <c r="G49" s="55"/>
      <c r="H49" s="56" t="s">
        <v>203</v>
      </c>
      <c r="I49" s="56" t="s">
        <v>245</v>
      </c>
      <c r="J49" s="56" t="s">
        <v>207</v>
      </c>
      <c r="K49" s="56"/>
      <c r="L49" s="56"/>
      <c r="M49" s="56"/>
      <c r="N49" s="56"/>
      <c r="O49" s="56"/>
      <c r="P49" s="56"/>
      <c r="Q49" s="54"/>
    </row>
    <row r="50" spans="1:17" ht="15" customHeight="1" x14ac:dyDescent="0.2">
      <c r="A50" s="56"/>
      <c r="B50" s="56"/>
      <c r="C50" s="56"/>
      <c r="D50" s="56"/>
      <c r="E50" s="55"/>
      <c r="F50" s="55"/>
      <c r="G50" s="55"/>
      <c r="H50" s="56"/>
      <c r="I50" s="56"/>
      <c r="J50" s="56" t="s">
        <v>240</v>
      </c>
      <c r="K50" s="56"/>
      <c r="L50" s="56" t="s">
        <v>241</v>
      </c>
      <c r="M50" s="56"/>
      <c r="N50" s="56" t="s">
        <v>242</v>
      </c>
      <c r="O50" s="56"/>
      <c r="P50" s="57" t="s">
        <v>246</v>
      </c>
      <c r="Q50" s="54"/>
    </row>
    <row r="51" spans="1:17" ht="15" customHeight="1" x14ac:dyDescent="0.2">
      <c r="A51" s="56"/>
      <c r="B51" s="56"/>
      <c r="C51" s="56"/>
      <c r="D51" s="56"/>
      <c r="E51" s="57" t="s">
        <v>240</v>
      </c>
      <c r="F51" s="57" t="s">
        <v>241</v>
      </c>
      <c r="G51" s="57" t="s">
        <v>242</v>
      </c>
      <c r="H51" s="56"/>
      <c r="I51" s="56"/>
      <c r="J51" s="57" t="s">
        <v>204</v>
      </c>
      <c r="K51" s="57" t="s">
        <v>205</v>
      </c>
      <c r="L51" s="57" t="s">
        <v>204</v>
      </c>
      <c r="M51" s="57" t="s">
        <v>205</v>
      </c>
      <c r="N51" s="57" t="s">
        <v>204</v>
      </c>
      <c r="O51" s="57" t="s">
        <v>205</v>
      </c>
      <c r="P51" s="57" t="s">
        <v>206</v>
      </c>
      <c r="Q51" s="54"/>
    </row>
    <row r="52" spans="1:17" ht="15" customHeight="1" x14ac:dyDescent="0.2">
      <c r="A52" s="57" t="s">
        <v>215</v>
      </c>
      <c r="B52" s="57" t="s">
        <v>213</v>
      </c>
      <c r="C52" s="66">
        <v>250000</v>
      </c>
      <c r="D52" s="66">
        <f>SUM(E52:G52)</f>
        <v>126286</v>
      </c>
      <c r="E52" s="66">
        <v>48840</v>
      </c>
      <c r="F52" s="66">
        <v>31760</v>
      </c>
      <c r="G52" s="66">
        <v>45686</v>
      </c>
      <c r="H52" s="67">
        <f>(D52/C52)*100</f>
        <v>50.514400000000002</v>
      </c>
      <c r="I52" s="66">
        <f>+C52*(61038)/3174000</f>
        <v>4807.6559546313802</v>
      </c>
      <c r="J52" s="66">
        <v>21</v>
      </c>
      <c r="K52" s="66">
        <v>0</v>
      </c>
      <c r="L52" s="66">
        <v>19</v>
      </c>
      <c r="M52" s="66">
        <v>0</v>
      </c>
      <c r="N52" s="66">
        <v>25</v>
      </c>
      <c r="O52" s="66">
        <v>0</v>
      </c>
      <c r="P52" s="66">
        <f>SUM(J52:O52)</f>
        <v>65</v>
      </c>
      <c r="Q52" s="54"/>
    </row>
    <row r="53" spans="1:17" ht="15" customHeight="1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4"/>
    </row>
    <row r="54" spans="1:17" ht="15" customHeight="1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4"/>
    </row>
    <row r="55" spans="1:17" ht="15" customHeight="1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4"/>
    </row>
    <row r="56" spans="1:17" ht="15" customHeight="1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4"/>
    </row>
    <row r="57" spans="1:17" ht="15" customHeight="1" x14ac:dyDescent="0.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5" customHeight="1" x14ac:dyDescent="0.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15" customHeight="1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5" customHeight="1" x14ac:dyDescent="0.2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5" customHeight="1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</row>
    <row r="62" spans="1:17" ht="15" customHeight="1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4"/>
    </row>
    <row r="63" spans="1:17" ht="15" customHeight="1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4"/>
    </row>
    <row r="64" spans="1:17" ht="15" customHeight="1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4"/>
    </row>
    <row r="65" spans="1:17" ht="15" customHeight="1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4"/>
    </row>
    <row r="66" spans="1:17" ht="15" customHeight="1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4"/>
    </row>
    <row r="67" spans="1:17" ht="15" customHeight="1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4"/>
    </row>
    <row r="68" spans="1:17" ht="15" customHeight="1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4"/>
    </row>
    <row r="69" spans="1:17" ht="15" customHeight="1" x14ac:dyDescent="0.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4"/>
    </row>
  </sheetData>
  <mergeCells count="94">
    <mergeCell ref="K38:K39"/>
    <mergeCell ref="L38:L39"/>
    <mergeCell ref="M29:M30"/>
    <mergeCell ref="N29:N30"/>
    <mergeCell ref="O29:O30"/>
    <mergeCell ref="P29:P30"/>
    <mergeCell ref="H29:H30"/>
    <mergeCell ref="I29:I30"/>
    <mergeCell ref="J29:J30"/>
    <mergeCell ref="K29:K30"/>
    <mergeCell ref="L29:L30"/>
    <mergeCell ref="A33:P33"/>
    <mergeCell ref="A34:A36"/>
    <mergeCell ref="B34:B36"/>
    <mergeCell ref="C34:F34"/>
    <mergeCell ref="G34:G36"/>
    <mergeCell ref="H34:P34"/>
    <mergeCell ref="C35:C36"/>
    <mergeCell ref="D35:D36"/>
    <mergeCell ref="E35:E36"/>
    <mergeCell ref="P35:P36"/>
    <mergeCell ref="F35:F36"/>
    <mergeCell ref="H35:I35"/>
    <mergeCell ref="J35:K35"/>
    <mergeCell ref="O44:O45"/>
    <mergeCell ref="O35:O36"/>
    <mergeCell ref="A42:P42"/>
    <mergeCell ref="A43:A45"/>
    <mergeCell ref="B43:B45"/>
    <mergeCell ref="C43:F43"/>
    <mergeCell ref="G43:G45"/>
    <mergeCell ref="H43:P43"/>
    <mergeCell ref="C44:C45"/>
    <mergeCell ref="D44:D45"/>
    <mergeCell ref="E44:E45"/>
    <mergeCell ref="P44:P45"/>
    <mergeCell ref="F44:F45"/>
    <mergeCell ref="H44:I44"/>
    <mergeCell ref="J44:K44"/>
    <mergeCell ref="L44:M44"/>
    <mergeCell ref="N44:N45"/>
    <mergeCell ref="M38:M39"/>
    <mergeCell ref="N38:N39"/>
    <mergeCell ref="O38:O39"/>
    <mergeCell ref="P38:P39"/>
    <mergeCell ref="H38:H39"/>
    <mergeCell ref="I38:I39"/>
    <mergeCell ref="J38:J39"/>
    <mergeCell ref="L35:M35"/>
    <mergeCell ref="N35:N36"/>
    <mergeCell ref="A23:P23"/>
    <mergeCell ref="A24:A26"/>
    <mergeCell ref="B24:B26"/>
    <mergeCell ref="C24:F24"/>
    <mergeCell ref="G24:G26"/>
    <mergeCell ref="H24:P24"/>
    <mergeCell ref="C25:C26"/>
    <mergeCell ref="D25:D26"/>
    <mergeCell ref="E25:E26"/>
    <mergeCell ref="O25:O26"/>
    <mergeCell ref="P25:P26"/>
    <mergeCell ref="F25:F26"/>
    <mergeCell ref="H25:I25"/>
    <mergeCell ref="J25:K25"/>
    <mergeCell ref="L25:M25"/>
    <mergeCell ref="N25:N26"/>
    <mergeCell ref="A10:P10"/>
    <mergeCell ref="A11:P11"/>
    <mergeCell ref="C12:F12"/>
    <mergeCell ref="G12:G14"/>
    <mergeCell ref="H12:P12"/>
    <mergeCell ref="C13:C14"/>
    <mergeCell ref="D13:D14"/>
    <mergeCell ref="E13:E14"/>
    <mergeCell ref="P13:P14"/>
    <mergeCell ref="F13:F14"/>
    <mergeCell ref="H13:I13"/>
    <mergeCell ref="J13:K13"/>
    <mergeCell ref="L13:M13"/>
    <mergeCell ref="N13:N14"/>
    <mergeCell ref="O13:O14"/>
    <mergeCell ref="A12:A14"/>
    <mergeCell ref="B12:B14"/>
    <mergeCell ref="A49:A51"/>
    <mergeCell ref="B49:B51"/>
    <mergeCell ref="C49:C51"/>
    <mergeCell ref="D49:D51"/>
    <mergeCell ref="E49:G50"/>
    <mergeCell ref="H49:H51"/>
    <mergeCell ref="I49:I51"/>
    <mergeCell ref="J49:P49"/>
    <mergeCell ref="J50:K50"/>
    <mergeCell ref="L50:M50"/>
    <mergeCell ref="N50:O5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2"/>
  <sheetViews>
    <sheetView zoomScale="150" zoomScaleNormal="150" zoomScaleSheetLayoutView="100" workbookViewId="0">
      <selection activeCell="E8" sqref="E8"/>
    </sheetView>
  </sheetViews>
  <sheetFormatPr baseColWidth="10" defaultColWidth="9.33203125" defaultRowHeight="12.75" x14ac:dyDescent="0.2"/>
  <cols>
    <col min="1" max="1" width="33.1640625" style="1" customWidth="1"/>
    <col min="2" max="2" width="17.1640625" style="1" customWidth="1"/>
    <col min="3" max="3" width="8.6640625" style="9" customWidth="1"/>
    <col min="4" max="4" width="10.33203125" style="9" customWidth="1"/>
    <col min="5" max="5" width="10.6640625" style="9" customWidth="1"/>
    <col min="6" max="6" width="7.83203125" style="9" customWidth="1"/>
    <col min="7" max="7" width="10.33203125" style="7" customWidth="1"/>
    <col min="8" max="8" width="5.83203125" style="7" customWidth="1"/>
    <col min="9" max="11" width="5.83203125" style="9" customWidth="1"/>
    <col min="12" max="13" width="6" style="9" customWidth="1"/>
    <col min="14" max="15" width="5.83203125" style="9" customWidth="1"/>
    <col min="16" max="16" width="8.33203125" style="9" customWidth="1"/>
    <col min="17" max="16384" width="9.33203125" style="1"/>
  </cols>
  <sheetData>
    <row r="1" spans="1:21" ht="15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75"/>
      <c r="U1" s="75"/>
    </row>
    <row r="2" spans="1:21" ht="15" customHeight="1" x14ac:dyDescent="0.2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Q2" s="38"/>
      <c r="R2" s="38"/>
      <c r="S2" s="36"/>
      <c r="T2" s="75"/>
      <c r="U2" s="75"/>
    </row>
    <row r="3" spans="1:21" ht="15" customHeight="1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Q3" s="38"/>
      <c r="R3" s="38"/>
      <c r="S3" s="36"/>
      <c r="T3" s="75"/>
      <c r="U3" s="75"/>
    </row>
    <row r="4" spans="1:21" ht="15" customHeight="1" x14ac:dyDescent="0.2">
      <c r="A4" s="74" t="s">
        <v>63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Q4" s="38"/>
      <c r="R4" s="38"/>
      <c r="S4" s="36"/>
      <c r="T4" s="75"/>
      <c r="U4" s="75"/>
    </row>
    <row r="5" spans="1:21" ht="15" customHeight="1" x14ac:dyDescent="0.2">
      <c r="A5" s="36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Q5" s="38"/>
      <c r="R5" s="38"/>
      <c r="S5" s="36"/>
      <c r="T5" s="75"/>
      <c r="U5" s="75"/>
    </row>
    <row r="6" spans="1:21" ht="15" customHeight="1" x14ac:dyDescent="0.2">
      <c r="A6" s="37" t="s">
        <v>199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Q6" s="36"/>
      <c r="R6" s="36"/>
      <c r="S6" s="36"/>
      <c r="T6" s="75"/>
      <c r="U6" s="75"/>
    </row>
    <row r="7" spans="1:21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Q7" s="36"/>
      <c r="R7" s="36"/>
      <c r="S7" s="36"/>
      <c r="T7" s="75"/>
      <c r="U7" s="75"/>
    </row>
    <row r="8" spans="1:21" ht="15" customHeight="1" x14ac:dyDescent="0.2">
      <c r="A8" s="36" t="s">
        <v>3</v>
      </c>
      <c r="B8" s="36"/>
      <c r="C8" s="36"/>
      <c r="D8" s="36"/>
      <c r="E8" s="36"/>
      <c r="F8" s="36"/>
      <c r="G8" s="36"/>
      <c r="H8" s="36"/>
      <c r="I8" s="36" t="s">
        <v>4</v>
      </c>
      <c r="J8" s="36"/>
      <c r="K8" s="36"/>
      <c r="L8" s="36"/>
      <c r="M8" s="36"/>
      <c r="N8" s="36"/>
      <c r="O8" s="36"/>
      <c r="Q8" s="36"/>
      <c r="R8" s="36"/>
      <c r="S8" s="36"/>
      <c r="T8" s="75"/>
      <c r="U8" s="75"/>
    </row>
    <row r="9" spans="1:21" ht="15" customHeight="1" x14ac:dyDescent="0.2">
      <c r="A9" s="36" t="s">
        <v>5</v>
      </c>
      <c r="B9" s="36"/>
      <c r="C9" s="36"/>
      <c r="D9" s="36"/>
      <c r="E9" s="36"/>
      <c r="F9" s="36"/>
      <c r="G9" s="36"/>
      <c r="H9" s="36"/>
      <c r="I9" s="36" t="s">
        <v>249</v>
      </c>
      <c r="J9" s="36"/>
      <c r="K9" s="36"/>
      <c r="L9" s="36"/>
      <c r="M9" s="36"/>
      <c r="N9" s="36"/>
      <c r="O9" s="36"/>
      <c r="Q9" s="36"/>
      <c r="R9" s="36"/>
      <c r="S9" s="36"/>
      <c r="T9" s="75"/>
      <c r="U9" s="75"/>
    </row>
    <row r="10" spans="1:21" ht="15" customHeight="1" x14ac:dyDescent="0.2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6"/>
      <c r="R10" s="36"/>
      <c r="S10" s="36"/>
      <c r="T10" s="75"/>
      <c r="U10" s="75"/>
    </row>
    <row r="11" spans="1:21" ht="15" customHeight="1" x14ac:dyDescent="0.2">
      <c r="A11" s="40" t="s">
        <v>219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36"/>
      <c r="R11" s="36"/>
      <c r="S11" s="36"/>
      <c r="T11" s="75"/>
      <c r="U11" s="75"/>
    </row>
    <row r="12" spans="1:21" ht="15" customHeight="1" x14ac:dyDescent="0.2">
      <c r="A12" s="41" t="s">
        <v>6</v>
      </c>
      <c r="B12" s="41" t="s">
        <v>7</v>
      </c>
      <c r="C12" s="41" t="s">
        <v>8</v>
      </c>
      <c r="D12" s="41"/>
      <c r="E12" s="41"/>
      <c r="F12" s="41"/>
      <c r="G12" s="41" t="s">
        <v>9</v>
      </c>
      <c r="H12" s="41" t="s">
        <v>10</v>
      </c>
      <c r="I12" s="41"/>
      <c r="J12" s="41"/>
      <c r="K12" s="41"/>
      <c r="L12" s="41"/>
      <c r="M12" s="41"/>
      <c r="N12" s="41"/>
      <c r="O12" s="41"/>
      <c r="P12" s="41"/>
      <c r="Q12" s="36"/>
      <c r="R12" s="36"/>
      <c r="S12" s="36"/>
      <c r="T12" s="75"/>
      <c r="U12" s="75"/>
    </row>
    <row r="13" spans="1:21" ht="15" customHeight="1" x14ac:dyDescent="0.2">
      <c r="A13" s="41"/>
      <c r="B13" s="41"/>
      <c r="C13" s="41" t="s">
        <v>240</v>
      </c>
      <c r="D13" s="41" t="s">
        <v>241</v>
      </c>
      <c r="E13" s="41" t="s">
        <v>242</v>
      </c>
      <c r="F13" s="41" t="s">
        <v>244</v>
      </c>
      <c r="G13" s="41"/>
      <c r="H13" s="41" t="s">
        <v>240</v>
      </c>
      <c r="I13" s="41"/>
      <c r="J13" s="41" t="s">
        <v>241</v>
      </c>
      <c r="K13" s="41"/>
      <c r="L13" s="41" t="s">
        <v>242</v>
      </c>
      <c r="M13" s="41"/>
      <c r="N13" s="41" t="s">
        <v>229</v>
      </c>
      <c r="O13" s="41"/>
      <c r="P13" s="41" t="s">
        <v>248</v>
      </c>
      <c r="Q13" s="36"/>
      <c r="R13" s="36"/>
      <c r="S13" s="36"/>
      <c r="T13" s="75"/>
      <c r="U13" s="75"/>
    </row>
    <row r="14" spans="1:21" ht="15" customHeight="1" x14ac:dyDescent="0.2">
      <c r="A14" s="41"/>
      <c r="B14" s="41"/>
      <c r="C14" s="41"/>
      <c r="D14" s="41"/>
      <c r="E14" s="41"/>
      <c r="F14" s="41"/>
      <c r="G14" s="41"/>
      <c r="H14" s="41" t="s">
        <v>10</v>
      </c>
      <c r="I14" s="41"/>
      <c r="J14" s="41" t="s">
        <v>228</v>
      </c>
      <c r="K14" s="41"/>
      <c r="L14" s="41" t="s">
        <v>228</v>
      </c>
      <c r="M14" s="41"/>
      <c r="N14" s="41"/>
      <c r="O14" s="41"/>
      <c r="P14" s="41"/>
      <c r="Q14" s="36"/>
      <c r="R14" s="36"/>
      <c r="S14" s="36"/>
      <c r="T14" s="75"/>
      <c r="U14" s="75"/>
    </row>
    <row r="15" spans="1:21" ht="15" customHeight="1" x14ac:dyDescent="0.2">
      <c r="A15" s="43" t="s">
        <v>211</v>
      </c>
      <c r="B15" s="43" t="s">
        <v>65</v>
      </c>
      <c r="C15" s="51">
        <v>0</v>
      </c>
      <c r="D15" s="51">
        <v>1681.25</v>
      </c>
      <c r="E15" s="51">
        <v>167</v>
      </c>
      <c r="F15" s="44">
        <f>SUM(C15:E15)</f>
        <v>1848.25</v>
      </c>
      <c r="G15" s="42" t="s">
        <v>212</v>
      </c>
      <c r="H15" s="68">
        <v>0</v>
      </c>
      <c r="I15" s="68"/>
      <c r="J15" s="68">
        <v>75066</v>
      </c>
      <c r="K15" s="68"/>
      <c r="L15" s="68">
        <v>6720</v>
      </c>
      <c r="M15" s="68"/>
      <c r="N15" s="68">
        <f>H15+J15+L15</f>
        <v>81786</v>
      </c>
      <c r="O15" s="68"/>
      <c r="P15" s="45">
        <f>N15+O15</f>
        <v>81786</v>
      </c>
      <c r="Q15" s="36"/>
      <c r="R15" s="36"/>
      <c r="S15" s="36"/>
      <c r="T15" s="75"/>
      <c r="U15" s="75"/>
    </row>
    <row r="16" spans="1:21" ht="15" customHeight="1" x14ac:dyDescent="0.2">
      <c r="A16" s="43" t="s">
        <v>209</v>
      </c>
      <c r="B16" s="43" t="s">
        <v>210</v>
      </c>
      <c r="C16" s="51">
        <v>0</v>
      </c>
      <c r="D16" s="51">
        <v>0</v>
      </c>
      <c r="E16" s="51">
        <v>53</v>
      </c>
      <c r="F16" s="69">
        <f>SUM(C16:E16)</f>
        <v>53</v>
      </c>
      <c r="G16" s="42" t="s">
        <v>64</v>
      </c>
      <c r="H16" s="68">
        <v>0</v>
      </c>
      <c r="I16" s="68"/>
      <c r="J16" s="68">
        <v>0</v>
      </c>
      <c r="K16" s="68"/>
      <c r="L16" s="68">
        <v>218</v>
      </c>
      <c r="M16" s="68"/>
      <c r="N16" s="68">
        <f t="shared" ref="N16:N17" si="0">H16+J16+L16</f>
        <v>218</v>
      </c>
      <c r="O16" s="68"/>
      <c r="P16" s="45">
        <f>SUM(I16:M16)</f>
        <v>218</v>
      </c>
      <c r="Q16" s="36"/>
      <c r="R16" s="36"/>
      <c r="S16" s="36"/>
      <c r="T16" s="75"/>
      <c r="U16" s="75"/>
    </row>
    <row r="17" spans="1:21" ht="15" customHeight="1" x14ac:dyDescent="0.2">
      <c r="A17" s="43" t="s">
        <v>66</v>
      </c>
      <c r="B17" s="43" t="s">
        <v>29</v>
      </c>
      <c r="C17" s="51">
        <v>33</v>
      </c>
      <c r="D17" s="51">
        <v>40</v>
      </c>
      <c r="E17" s="51">
        <v>32</v>
      </c>
      <c r="F17" s="69">
        <f>SUM(C17:E17)</f>
        <v>105</v>
      </c>
      <c r="G17" s="42" t="s">
        <v>17</v>
      </c>
      <c r="H17" s="68">
        <v>31</v>
      </c>
      <c r="I17" s="68"/>
      <c r="J17" s="68">
        <v>40</v>
      </c>
      <c r="K17" s="68"/>
      <c r="L17" s="68">
        <v>32</v>
      </c>
      <c r="M17" s="68"/>
      <c r="N17" s="68">
        <f t="shared" si="0"/>
        <v>103</v>
      </c>
      <c r="O17" s="68"/>
      <c r="P17" s="48">
        <f>SUM(H17:M17)</f>
        <v>103</v>
      </c>
      <c r="Q17" s="36"/>
      <c r="R17" s="36"/>
      <c r="S17" s="36"/>
      <c r="T17" s="75"/>
      <c r="U17" s="75"/>
    </row>
    <row r="18" spans="1:21" ht="15" customHeight="1" x14ac:dyDescent="0.2">
      <c r="A18" s="40" t="s">
        <v>67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36"/>
      <c r="R18" s="36"/>
      <c r="S18" s="36"/>
      <c r="T18" s="75"/>
      <c r="U18" s="75"/>
    </row>
    <row r="19" spans="1:21" ht="15" customHeight="1" x14ac:dyDescent="0.2">
      <c r="A19" s="41" t="s">
        <v>6</v>
      </c>
      <c r="B19" s="41" t="s">
        <v>7</v>
      </c>
      <c r="C19" s="41" t="s">
        <v>8</v>
      </c>
      <c r="D19" s="41"/>
      <c r="E19" s="41"/>
      <c r="F19" s="41"/>
      <c r="G19" s="41" t="s">
        <v>9</v>
      </c>
      <c r="H19" s="41" t="s">
        <v>10</v>
      </c>
      <c r="I19" s="41"/>
      <c r="J19" s="41"/>
      <c r="K19" s="41"/>
      <c r="L19" s="41"/>
      <c r="M19" s="41"/>
      <c r="N19" s="41"/>
      <c r="O19" s="41"/>
      <c r="P19" s="41"/>
      <c r="Q19" s="36"/>
      <c r="R19" s="36"/>
      <c r="S19" s="36"/>
      <c r="T19" s="75"/>
      <c r="U19" s="75"/>
    </row>
    <row r="20" spans="1:21" ht="15" customHeight="1" x14ac:dyDescent="0.2">
      <c r="A20" s="41"/>
      <c r="B20" s="41"/>
      <c r="C20" s="41" t="s">
        <v>240</v>
      </c>
      <c r="D20" s="41" t="s">
        <v>241</v>
      </c>
      <c r="E20" s="41" t="s">
        <v>242</v>
      </c>
      <c r="F20" s="41" t="s">
        <v>247</v>
      </c>
      <c r="G20" s="41"/>
      <c r="H20" s="41" t="s">
        <v>240</v>
      </c>
      <c r="I20" s="41"/>
      <c r="J20" s="41" t="s">
        <v>241</v>
      </c>
      <c r="K20" s="41"/>
      <c r="L20" s="41" t="s">
        <v>242</v>
      </c>
      <c r="M20" s="41"/>
      <c r="N20" s="41" t="s">
        <v>258</v>
      </c>
      <c r="O20" s="41" t="s">
        <v>259</v>
      </c>
      <c r="P20" s="41" t="s">
        <v>244</v>
      </c>
      <c r="Q20" s="36"/>
      <c r="R20" s="36"/>
      <c r="S20" s="36"/>
      <c r="T20" s="75"/>
      <c r="U20" s="75"/>
    </row>
    <row r="21" spans="1:21" ht="15" customHeight="1" x14ac:dyDescent="0.2">
      <c r="A21" s="41"/>
      <c r="B21" s="41"/>
      <c r="C21" s="41"/>
      <c r="D21" s="41"/>
      <c r="E21" s="41"/>
      <c r="F21" s="41"/>
      <c r="G21" s="41"/>
      <c r="H21" s="42" t="s">
        <v>261</v>
      </c>
      <c r="I21" s="42" t="s">
        <v>260</v>
      </c>
      <c r="J21" s="42" t="s">
        <v>261</v>
      </c>
      <c r="K21" s="42" t="s">
        <v>260</v>
      </c>
      <c r="L21" s="42" t="s">
        <v>261</v>
      </c>
      <c r="M21" s="42" t="s">
        <v>260</v>
      </c>
      <c r="N21" s="41"/>
      <c r="O21" s="41"/>
      <c r="P21" s="41"/>
      <c r="Q21" s="36"/>
      <c r="R21" s="36"/>
      <c r="S21" s="36"/>
      <c r="T21" s="75"/>
      <c r="U21" s="75"/>
    </row>
    <row r="22" spans="1:21" ht="15" customHeight="1" x14ac:dyDescent="0.2">
      <c r="A22" s="43" t="s">
        <v>68</v>
      </c>
      <c r="B22" s="42" t="s">
        <v>29</v>
      </c>
      <c r="C22" s="46">
        <v>38</v>
      </c>
      <c r="D22" s="46">
        <v>41</v>
      </c>
      <c r="E22" s="46">
        <v>84</v>
      </c>
      <c r="F22" s="46">
        <f>SUM(C22:E22)</f>
        <v>163</v>
      </c>
      <c r="G22" s="42" t="s">
        <v>69</v>
      </c>
      <c r="H22" s="46">
        <v>38</v>
      </c>
      <c r="I22" s="46">
        <v>0</v>
      </c>
      <c r="J22" s="46">
        <v>41</v>
      </c>
      <c r="K22" s="46">
        <v>0</v>
      </c>
      <c r="L22" s="46">
        <v>84</v>
      </c>
      <c r="M22" s="46">
        <v>0</v>
      </c>
      <c r="N22" s="46">
        <f>+H22+J22+L22</f>
        <v>163</v>
      </c>
      <c r="O22" s="46">
        <f>+I22+K22+M22</f>
        <v>0</v>
      </c>
      <c r="P22" s="46">
        <f t="shared" ref="P22:P30" si="1">SUM(H22:M22)</f>
        <v>163</v>
      </c>
      <c r="Q22" s="36"/>
      <c r="R22" s="36"/>
      <c r="S22" s="36"/>
      <c r="T22" s="75"/>
      <c r="U22" s="75"/>
    </row>
    <row r="23" spans="1:21" ht="15" customHeight="1" x14ac:dyDescent="0.2">
      <c r="A23" s="42" t="s">
        <v>189</v>
      </c>
      <c r="B23" s="42" t="s">
        <v>29</v>
      </c>
      <c r="C23" s="46">
        <v>5</v>
      </c>
      <c r="D23" s="46">
        <v>8</v>
      </c>
      <c r="E23" s="46">
        <v>0</v>
      </c>
      <c r="F23" s="46">
        <f t="shared" ref="F23:F27" si="2">SUM(C23:E23)</f>
        <v>13</v>
      </c>
      <c r="G23" s="42" t="s">
        <v>69</v>
      </c>
      <c r="H23" s="46">
        <v>5</v>
      </c>
      <c r="I23" s="46">
        <v>5</v>
      </c>
      <c r="J23" s="46">
        <v>8</v>
      </c>
      <c r="K23" s="46">
        <v>0</v>
      </c>
      <c r="L23" s="46">
        <v>0</v>
      </c>
      <c r="M23" s="46">
        <v>0</v>
      </c>
      <c r="N23" s="70">
        <f t="shared" ref="N23:N30" si="3">SUM(H23,J23,L23)</f>
        <v>13</v>
      </c>
      <c r="O23" s="70">
        <f t="shared" ref="O23:O30" si="4">+I23+K23+M23</f>
        <v>5</v>
      </c>
      <c r="P23" s="46">
        <f t="shared" si="1"/>
        <v>18</v>
      </c>
      <c r="Q23" s="36"/>
      <c r="R23" s="36"/>
      <c r="S23" s="36"/>
      <c r="T23" s="75"/>
      <c r="U23" s="75"/>
    </row>
    <row r="24" spans="1:21" ht="15" customHeight="1" x14ac:dyDescent="0.2">
      <c r="A24" s="42" t="s">
        <v>256</v>
      </c>
      <c r="B24" s="42" t="s">
        <v>29</v>
      </c>
      <c r="C24" s="46">
        <v>18</v>
      </c>
      <c r="D24" s="46">
        <v>15</v>
      </c>
      <c r="E24" s="46">
        <v>0</v>
      </c>
      <c r="F24" s="46">
        <f t="shared" si="2"/>
        <v>33</v>
      </c>
      <c r="G24" s="42" t="s">
        <v>69</v>
      </c>
      <c r="H24" s="46">
        <v>18</v>
      </c>
      <c r="I24" s="46">
        <v>0</v>
      </c>
      <c r="J24" s="46">
        <v>15</v>
      </c>
      <c r="K24" s="46">
        <v>0</v>
      </c>
      <c r="L24" s="46">
        <v>0</v>
      </c>
      <c r="M24" s="46">
        <v>0</v>
      </c>
      <c r="N24" s="46"/>
      <c r="O24" s="46">
        <f t="shared" si="4"/>
        <v>0</v>
      </c>
      <c r="P24" s="46">
        <f t="shared" si="1"/>
        <v>33</v>
      </c>
      <c r="Q24" s="36"/>
      <c r="R24" s="36"/>
      <c r="S24" s="36"/>
      <c r="T24" s="75"/>
      <c r="U24" s="75"/>
    </row>
    <row r="25" spans="1:21" ht="15" customHeight="1" x14ac:dyDescent="0.2">
      <c r="A25" s="43" t="s">
        <v>190</v>
      </c>
      <c r="B25" s="42" t="s">
        <v>29</v>
      </c>
      <c r="C25" s="46">
        <v>34</v>
      </c>
      <c r="D25" s="46">
        <v>9</v>
      </c>
      <c r="E25" s="46">
        <v>3</v>
      </c>
      <c r="F25" s="46">
        <f t="shared" si="2"/>
        <v>46</v>
      </c>
      <c r="G25" s="42" t="s">
        <v>69</v>
      </c>
      <c r="H25" s="46">
        <v>30</v>
      </c>
      <c r="I25" s="46">
        <v>4</v>
      </c>
      <c r="J25" s="46">
        <v>9</v>
      </c>
      <c r="K25" s="46">
        <v>0</v>
      </c>
      <c r="L25" s="46">
        <v>2</v>
      </c>
      <c r="M25" s="46">
        <v>1</v>
      </c>
      <c r="N25" s="46">
        <f t="shared" si="3"/>
        <v>41</v>
      </c>
      <c r="O25" s="46">
        <f t="shared" si="4"/>
        <v>5</v>
      </c>
      <c r="P25" s="46">
        <f t="shared" si="1"/>
        <v>46</v>
      </c>
      <c r="Q25" s="36"/>
      <c r="R25" s="36"/>
      <c r="S25" s="36"/>
      <c r="T25" s="75"/>
      <c r="U25" s="75"/>
    </row>
    <row r="26" spans="1:21" ht="15" customHeight="1" x14ac:dyDescent="0.2">
      <c r="A26" s="43" t="s">
        <v>32</v>
      </c>
      <c r="B26" s="42" t="s">
        <v>29</v>
      </c>
      <c r="C26" s="46">
        <v>10</v>
      </c>
      <c r="D26" s="46">
        <v>3</v>
      </c>
      <c r="E26" s="46">
        <v>0</v>
      </c>
      <c r="F26" s="46">
        <f t="shared" si="2"/>
        <v>13</v>
      </c>
      <c r="G26" s="42" t="s">
        <v>69</v>
      </c>
      <c r="H26" s="46">
        <v>9</v>
      </c>
      <c r="I26" s="46">
        <v>5</v>
      </c>
      <c r="J26" s="46">
        <v>31</v>
      </c>
      <c r="K26" s="46">
        <v>17</v>
      </c>
      <c r="L26" s="46">
        <v>0</v>
      </c>
      <c r="M26" s="46">
        <v>0</v>
      </c>
      <c r="N26" s="46">
        <f t="shared" si="3"/>
        <v>40</v>
      </c>
      <c r="O26" s="46">
        <f t="shared" si="4"/>
        <v>22</v>
      </c>
      <c r="P26" s="46">
        <f t="shared" si="1"/>
        <v>62</v>
      </c>
      <c r="Q26" s="36"/>
      <c r="R26" s="36"/>
      <c r="S26" s="36"/>
      <c r="T26" s="75"/>
      <c r="U26" s="75"/>
    </row>
    <row r="27" spans="1:21" ht="15" customHeight="1" x14ac:dyDescent="0.2">
      <c r="A27" s="42" t="s">
        <v>70</v>
      </c>
      <c r="B27" s="42" t="s">
        <v>29</v>
      </c>
      <c r="C27" s="46">
        <v>26</v>
      </c>
      <c r="D27" s="46">
        <v>15</v>
      </c>
      <c r="E27" s="46">
        <v>17</v>
      </c>
      <c r="F27" s="46">
        <f t="shared" si="2"/>
        <v>58</v>
      </c>
      <c r="G27" s="42" t="s">
        <v>69</v>
      </c>
      <c r="H27" s="46">
        <v>23</v>
      </c>
      <c r="I27" s="46">
        <v>3</v>
      </c>
      <c r="J27" s="46">
        <v>13</v>
      </c>
      <c r="K27" s="46">
        <v>2</v>
      </c>
      <c r="L27" s="46">
        <v>15</v>
      </c>
      <c r="M27" s="46">
        <v>2</v>
      </c>
      <c r="N27" s="46">
        <f t="shared" si="3"/>
        <v>51</v>
      </c>
      <c r="O27" s="46">
        <f t="shared" si="4"/>
        <v>7</v>
      </c>
      <c r="P27" s="46">
        <f t="shared" si="1"/>
        <v>58</v>
      </c>
      <c r="Q27" s="36"/>
      <c r="R27" s="36"/>
      <c r="S27" s="36"/>
      <c r="T27" s="75"/>
      <c r="U27" s="75"/>
    </row>
    <row r="28" spans="1:21" ht="15" customHeight="1" x14ac:dyDescent="0.2">
      <c r="A28" s="43" t="s">
        <v>73</v>
      </c>
      <c r="B28" s="43" t="s">
        <v>29</v>
      </c>
      <c r="C28" s="46">
        <v>5</v>
      </c>
      <c r="D28" s="46">
        <v>0</v>
      </c>
      <c r="E28" s="46">
        <v>0</v>
      </c>
      <c r="F28" s="46">
        <f>SUM(C28:E28)</f>
        <v>5</v>
      </c>
      <c r="G28" s="42" t="s">
        <v>69</v>
      </c>
      <c r="H28" s="42">
        <v>4</v>
      </c>
      <c r="I28" s="46">
        <v>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3"/>
        <v>4</v>
      </c>
      <c r="O28" s="46">
        <f t="shared" si="4"/>
        <v>2</v>
      </c>
      <c r="P28" s="46">
        <f t="shared" si="1"/>
        <v>6</v>
      </c>
      <c r="Q28" s="36"/>
      <c r="R28" s="36"/>
      <c r="S28" s="36"/>
      <c r="T28" s="75"/>
      <c r="U28" s="75"/>
    </row>
    <row r="29" spans="1:21" ht="15" customHeight="1" x14ac:dyDescent="0.2">
      <c r="A29" s="43" t="s">
        <v>72</v>
      </c>
      <c r="B29" s="43" t="s">
        <v>71</v>
      </c>
      <c r="C29" s="46">
        <v>2</v>
      </c>
      <c r="D29" s="46">
        <v>10</v>
      </c>
      <c r="E29" s="46">
        <v>10</v>
      </c>
      <c r="F29" s="46">
        <f>SUM(C29:E29)</f>
        <v>22</v>
      </c>
      <c r="G29" s="42" t="s">
        <v>69</v>
      </c>
      <c r="H29" s="42">
        <v>1</v>
      </c>
      <c r="I29" s="46">
        <v>1</v>
      </c>
      <c r="J29" s="46">
        <v>9</v>
      </c>
      <c r="K29" s="46">
        <v>1</v>
      </c>
      <c r="L29" s="46">
        <v>8</v>
      </c>
      <c r="M29" s="46">
        <v>2</v>
      </c>
      <c r="N29" s="46">
        <f t="shared" si="3"/>
        <v>18</v>
      </c>
      <c r="O29" s="46">
        <f t="shared" si="4"/>
        <v>4</v>
      </c>
      <c r="P29" s="46">
        <f t="shared" si="1"/>
        <v>22</v>
      </c>
      <c r="Q29" s="36"/>
      <c r="R29" s="36"/>
      <c r="S29" s="36"/>
      <c r="T29" s="75"/>
      <c r="U29" s="75"/>
    </row>
    <row r="30" spans="1:21" ht="15" customHeight="1" x14ac:dyDescent="0.2">
      <c r="A30" s="43" t="s">
        <v>191</v>
      </c>
      <c r="B30" s="43" t="s">
        <v>29</v>
      </c>
      <c r="C30" s="70">
        <v>1</v>
      </c>
      <c r="D30" s="70">
        <v>0</v>
      </c>
      <c r="E30" s="70">
        <v>0</v>
      </c>
      <c r="F30" s="46">
        <f t="shared" ref="F30" si="5">SUM(C30:E30)</f>
        <v>1</v>
      </c>
      <c r="G30" s="42" t="s">
        <v>69</v>
      </c>
      <c r="H30" s="42">
        <v>1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46">
        <f t="shared" si="3"/>
        <v>1</v>
      </c>
      <c r="O30" s="46">
        <f t="shared" si="4"/>
        <v>0</v>
      </c>
      <c r="P30" s="46">
        <f t="shared" si="1"/>
        <v>1</v>
      </c>
      <c r="Q30" s="36"/>
      <c r="R30" s="36"/>
      <c r="S30" s="36"/>
      <c r="T30" s="75"/>
      <c r="U30" s="75"/>
    </row>
    <row r="31" spans="1:21" ht="15" customHeight="1" x14ac:dyDescent="0.2">
      <c r="A31" s="40" t="s">
        <v>74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36"/>
      <c r="R31" s="36"/>
      <c r="S31" s="36"/>
      <c r="T31" s="75"/>
      <c r="U31" s="75"/>
    </row>
    <row r="32" spans="1:21" ht="15" customHeight="1" x14ac:dyDescent="0.2">
      <c r="A32" s="41" t="s">
        <v>6</v>
      </c>
      <c r="B32" s="41" t="s">
        <v>7</v>
      </c>
      <c r="C32" s="41" t="s">
        <v>8</v>
      </c>
      <c r="D32" s="41"/>
      <c r="E32" s="41"/>
      <c r="F32" s="41"/>
      <c r="G32" s="41" t="s">
        <v>9</v>
      </c>
      <c r="H32" s="41" t="s">
        <v>10</v>
      </c>
      <c r="I32" s="41"/>
      <c r="J32" s="41"/>
      <c r="K32" s="41"/>
      <c r="L32" s="41"/>
      <c r="M32" s="41"/>
      <c r="N32" s="41"/>
      <c r="O32" s="41"/>
      <c r="P32" s="41"/>
      <c r="Q32" s="36"/>
      <c r="R32" s="36"/>
      <c r="S32" s="36"/>
      <c r="T32" s="75"/>
      <c r="U32" s="75"/>
    </row>
    <row r="33" spans="1:21" ht="15" customHeight="1" x14ac:dyDescent="0.2">
      <c r="A33" s="41"/>
      <c r="B33" s="41"/>
      <c r="C33" s="41" t="s">
        <v>240</v>
      </c>
      <c r="D33" s="41" t="s">
        <v>241</v>
      </c>
      <c r="E33" s="41" t="s">
        <v>242</v>
      </c>
      <c r="F33" s="41" t="s">
        <v>244</v>
      </c>
      <c r="G33" s="41"/>
      <c r="H33" s="41" t="s">
        <v>240</v>
      </c>
      <c r="I33" s="41"/>
      <c r="J33" s="41" t="s">
        <v>241</v>
      </c>
      <c r="K33" s="41"/>
      <c r="L33" s="41" t="s">
        <v>242</v>
      </c>
      <c r="M33" s="41"/>
      <c r="N33" s="41" t="s">
        <v>11</v>
      </c>
      <c r="O33" s="41" t="s">
        <v>12</v>
      </c>
      <c r="P33" s="41" t="s">
        <v>244</v>
      </c>
      <c r="Q33" s="36"/>
      <c r="R33" s="36"/>
      <c r="S33" s="36"/>
      <c r="T33" s="75"/>
      <c r="U33" s="75"/>
    </row>
    <row r="34" spans="1:21" ht="15" customHeight="1" x14ac:dyDescent="0.2">
      <c r="A34" s="41"/>
      <c r="B34" s="41"/>
      <c r="C34" s="41"/>
      <c r="D34" s="41"/>
      <c r="E34" s="41"/>
      <c r="F34" s="41"/>
      <c r="G34" s="41"/>
      <c r="H34" s="42" t="s">
        <v>13</v>
      </c>
      <c r="I34" s="42" t="s">
        <v>14</v>
      </c>
      <c r="J34" s="42" t="s">
        <v>13</v>
      </c>
      <c r="K34" s="42" t="s">
        <v>14</v>
      </c>
      <c r="L34" s="42" t="s">
        <v>13</v>
      </c>
      <c r="M34" s="42" t="s">
        <v>14</v>
      </c>
      <c r="N34" s="41"/>
      <c r="O34" s="41"/>
      <c r="P34" s="41"/>
      <c r="Q34" s="36"/>
      <c r="R34" s="36"/>
      <c r="S34" s="36"/>
      <c r="T34" s="75"/>
      <c r="U34" s="75"/>
    </row>
    <row r="35" spans="1:21" ht="15" customHeight="1" x14ac:dyDescent="0.2">
      <c r="A35" s="71" t="s">
        <v>75</v>
      </c>
      <c r="B35" s="43" t="s">
        <v>76</v>
      </c>
      <c r="C35" s="45">
        <v>41</v>
      </c>
      <c r="D35" s="45">
        <v>53</v>
      </c>
      <c r="E35" s="72">
        <v>12</v>
      </c>
      <c r="F35" s="45">
        <f t="shared" ref="F35:F55" si="6">SUM(C35:E35)</f>
        <v>106</v>
      </c>
      <c r="G35" s="73" t="s">
        <v>77</v>
      </c>
      <c r="H35" s="73">
        <v>41</v>
      </c>
      <c r="I35" s="45">
        <v>0</v>
      </c>
      <c r="J35" s="45">
        <v>53</v>
      </c>
      <c r="K35" s="45">
        <v>0</v>
      </c>
      <c r="L35" s="45">
        <v>12</v>
      </c>
      <c r="M35" s="45">
        <v>0</v>
      </c>
      <c r="N35" s="45">
        <f t="shared" ref="N35:N55" si="7">SUM(H35,J35,L35)</f>
        <v>106</v>
      </c>
      <c r="O35" s="45">
        <f>+I35+K35+M35</f>
        <v>0</v>
      </c>
      <c r="P35" s="45">
        <f t="shared" ref="P35:P55" si="8">SUM(H35:M35)</f>
        <v>106</v>
      </c>
      <c r="Q35" s="36"/>
      <c r="R35" s="36"/>
      <c r="S35" s="36"/>
      <c r="T35" s="75"/>
      <c r="U35" s="75"/>
    </row>
    <row r="36" spans="1:21" ht="15" customHeight="1" x14ac:dyDescent="0.2">
      <c r="A36" s="71" t="s">
        <v>78</v>
      </c>
      <c r="B36" s="43" t="s">
        <v>76</v>
      </c>
      <c r="C36" s="45">
        <v>1</v>
      </c>
      <c r="D36" s="45">
        <v>1</v>
      </c>
      <c r="E36" s="72">
        <v>1</v>
      </c>
      <c r="F36" s="45">
        <f>SUM(C36:E36)</f>
        <v>3</v>
      </c>
      <c r="G36" s="73" t="s">
        <v>69</v>
      </c>
      <c r="H36" s="45">
        <v>5</v>
      </c>
      <c r="I36" s="45">
        <v>1</v>
      </c>
      <c r="J36" s="45">
        <v>5</v>
      </c>
      <c r="K36" s="45">
        <v>1</v>
      </c>
      <c r="L36" s="45">
        <v>5</v>
      </c>
      <c r="M36" s="45">
        <v>1</v>
      </c>
      <c r="N36" s="45">
        <f t="shared" si="7"/>
        <v>15</v>
      </c>
      <c r="O36" s="45">
        <f t="shared" ref="O36:O55" si="9">+I36+K36+M36</f>
        <v>3</v>
      </c>
      <c r="P36" s="45">
        <f t="shared" si="8"/>
        <v>18</v>
      </c>
      <c r="Q36" s="36"/>
      <c r="R36" s="36"/>
      <c r="S36" s="36"/>
      <c r="T36" s="75"/>
      <c r="U36" s="75"/>
    </row>
    <row r="37" spans="1:21" ht="15" customHeight="1" x14ac:dyDescent="0.2">
      <c r="A37" s="71" t="s">
        <v>79</v>
      </c>
      <c r="B37" s="43" t="s">
        <v>76</v>
      </c>
      <c r="C37" s="45">
        <v>7</v>
      </c>
      <c r="D37" s="45">
        <v>17</v>
      </c>
      <c r="E37" s="72">
        <v>17</v>
      </c>
      <c r="F37" s="45">
        <f t="shared" si="6"/>
        <v>41</v>
      </c>
      <c r="G37" s="73" t="s">
        <v>77</v>
      </c>
      <c r="H37" s="45">
        <v>21</v>
      </c>
      <c r="I37" s="45">
        <v>7</v>
      </c>
      <c r="J37" s="45">
        <v>51</v>
      </c>
      <c r="K37" s="45">
        <v>17</v>
      </c>
      <c r="L37" s="45">
        <v>47</v>
      </c>
      <c r="M37" s="45">
        <v>6</v>
      </c>
      <c r="N37" s="45">
        <f t="shared" si="7"/>
        <v>119</v>
      </c>
      <c r="O37" s="45">
        <f t="shared" si="9"/>
        <v>30</v>
      </c>
      <c r="P37" s="45">
        <f t="shared" si="8"/>
        <v>149</v>
      </c>
      <c r="Q37" s="36"/>
      <c r="R37" s="36"/>
      <c r="S37" s="36"/>
      <c r="T37" s="75"/>
      <c r="U37" s="75"/>
    </row>
    <row r="38" spans="1:21" ht="15" customHeight="1" x14ac:dyDescent="0.2">
      <c r="A38" s="71" t="s">
        <v>80</v>
      </c>
      <c r="B38" s="43" t="s">
        <v>76</v>
      </c>
      <c r="C38" s="45">
        <v>1</v>
      </c>
      <c r="D38" s="45">
        <v>11</v>
      </c>
      <c r="E38" s="45">
        <v>3</v>
      </c>
      <c r="F38" s="45">
        <f t="shared" si="6"/>
        <v>15</v>
      </c>
      <c r="G38" s="73" t="s">
        <v>69</v>
      </c>
      <c r="H38" s="45"/>
      <c r="I38" s="45"/>
      <c r="J38" s="45">
        <v>44</v>
      </c>
      <c r="K38" s="45">
        <v>11</v>
      </c>
      <c r="L38" s="45">
        <v>27</v>
      </c>
      <c r="M38" s="45">
        <v>8</v>
      </c>
      <c r="N38" s="45">
        <f t="shared" si="7"/>
        <v>71</v>
      </c>
      <c r="O38" s="45">
        <f t="shared" si="9"/>
        <v>19</v>
      </c>
      <c r="P38" s="45">
        <f t="shared" si="8"/>
        <v>90</v>
      </c>
      <c r="Q38" s="36"/>
      <c r="R38" s="36"/>
      <c r="S38" s="36"/>
      <c r="T38" s="75"/>
      <c r="U38" s="75"/>
    </row>
    <row r="39" spans="1:21" ht="15" customHeight="1" x14ac:dyDescent="0.2">
      <c r="A39" s="71" t="s">
        <v>81</v>
      </c>
      <c r="B39" s="43" t="s">
        <v>76</v>
      </c>
      <c r="C39" s="45">
        <v>45</v>
      </c>
      <c r="D39" s="45">
        <v>56</v>
      </c>
      <c r="E39" s="45">
        <v>64</v>
      </c>
      <c r="F39" s="45">
        <f t="shared" si="6"/>
        <v>165</v>
      </c>
      <c r="G39" s="73" t="s">
        <v>77</v>
      </c>
      <c r="H39" s="45">
        <v>45</v>
      </c>
      <c r="I39" s="45">
        <v>0</v>
      </c>
      <c r="J39" s="45">
        <v>56</v>
      </c>
      <c r="K39" s="45">
        <v>0</v>
      </c>
      <c r="L39" s="45">
        <v>64</v>
      </c>
      <c r="M39" s="45">
        <v>0</v>
      </c>
      <c r="N39" s="45">
        <f t="shared" si="7"/>
        <v>165</v>
      </c>
      <c r="O39" s="45">
        <f t="shared" si="9"/>
        <v>0</v>
      </c>
      <c r="P39" s="45">
        <f t="shared" si="8"/>
        <v>165</v>
      </c>
      <c r="Q39" s="36"/>
      <c r="R39" s="36"/>
      <c r="S39" s="36"/>
      <c r="T39" s="75"/>
      <c r="U39" s="75"/>
    </row>
    <row r="40" spans="1:21" ht="15" customHeight="1" x14ac:dyDescent="0.2">
      <c r="A40" s="71" t="s">
        <v>251</v>
      </c>
      <c r="B40" s="43" t="s">
        <v>76</v>
      </c>
      <c r="C40" s="45">
        <v>7</v>
      </c>
      <c r="D40" s="45">
        <v>25</v>
      </c>
      <c r="E40" s="45">
        <v>30</v>
      </c>
      <c r="F40" s="45">
        <f t="shared" si="6"/>
        <v>62</v>
      </c>
      <c r="G40" s="73" t="s">
        <v>77</v>
      </c>
      <c r="H40" s="45">
        <v>7</v>
      </c>
      <c r="I40" s="45">
        <v>0</v>
      </c>
      <c r="J40" s="45">
        <v>25</v>
      </c>
      <c r="K40" s="45">
        <v>0</v>
      </c>
      <c r="L40" s="45">
        <v>30</v>
      </c>
      <c r="M40" s="45">
        <v>0</v>
      </c>
      <c r="N40" s="45">
        <f t="shared" si="7"/>
        <v>62</v>
      </c>
      <c r="O40" s="45">
        <f t="shared" si="9"/>
        <v>0</v>
      </c>
      <c r="P40" s="45">
        <f t="shared" si="8"/>
        <v>62</v>
      </c>
      <c r="Q40" s="36"/>
      <c r="R40" s="36"/>
      <c r="S40" s="36"/>
      <c r="T40" s="75"/>
      <c r="U40" s="75"/>
    </row>
    <row r="41" spans="1:21" ht="15" customHeight="1" x14ac:dyDescent="0.2">
      <c r="A41" s="71" t="s">
        <v>175</v>
      </c>
      <c r="B41" s="43" t="s">
        <v>76</v>
      </c>
      <c r="C41" s="45">
        <v>4</v>
      </c>
      <c r="D41" s="45">
        <v>3</v>
      </c>
      <c r="E41" s="45">
        <v>1</v>
      </c>
      <c r="F41" s="45">
        <f t="shared" si="6"/>
        <v>8</v>
      </c>
      <c r="G41" s="73" t="s">
        <v>77</v>
      </c>
      <c r="H41" s="45">
        <v>20</v>
      </c>
      <c r="I41" s="45">
        <v>4</v>
      </c>
      <c r="J41" s="45">
        <v>15</v>
      </c>
      <c r="K41" s="45">
        <v>3</v>
      </c>
      <c r="L41" s="45">
        <v>5</v>
      </c>
      <c r="M41" s="45">
        <v>1</v>
      </c>
      <c r="N41" s="45">
        <f t="shared" si="7"/>
        <v>40</v>
      </c>
      <c r="O41" s="45">
        <f t="shared" si="9"/>
        <v>8</v>
      </c>
      <c r="P41" s="45">
        <f t="shared" si="8"/>
        <v>48</v>
      </c>
      <c r="Q41" s="36"/>
      <c r="R41" s="36"/>
      <c r="S41" s="36"/>
      <c r="T41" s="75"/>
      <c r="U41" s="75">
        <v>0</v>
      </c>
    </row>
    <row r="42" spans="1:21" ht="15" customHeight="1" x14ac:dyDescent="0.2">
      <c r="A42" s="71" t="s">
        <v>227</v>
      </c>
      <c r="B42" s="43" t="s">
        <v>76</v>
      </c>
      <c r="C42" s="45">
        <v>0</v>
      </c>
      <c r="D42" s="45">
        <v>1</v>
      </c>
      <c r="E42" s="45">
        <v>0</v>
      </c>
      <c r="F42" s="45">
        <f t="shared" si="6"/>
        <v>1</v>
      </c>
      <c r="G42" s="73" t="s">
        <v>176</v>
      </c>
      <c r="H42" s="45">
        <v>0</v>
      </c>
      <c r="I42" s="45">
        <v>0</v>
      </c>
      <c r="J42" s="45">
        <v>5</v>
      </c>
      <c r="K42" s="45">
        <v>1</v>
      </c>
      <c r="L42" s="45">
        <v>0</v>
      </c>
      <c r="M42" s="45">
        <v>0</v>
      </c>
      <c r="N42" s="45">
        <f t="shared" si="7"/>
        <v>5</v>
      </c>
      <c r="O42" s="45">
        <f t="shared" si="9"/>
        <v>1</v>
      </c>
      <c r="P42" s="45">
        <f t="shared" si="8"/>
        <v>6</v>
      </c>
      <c r="Q42" s="36"/>
      <c r="R42" s="36"/>
      <c r="S42" s="36"/>
      <c r="T42" s="75"/>
      <c r="U42" s="75"/>
    </row>
    <row r="43" spans="1:21" ht="15" customHeight="1" x14ac:dyDescent="0.2">
      <c r="A43" s="71" t="s">
        <v>254</v>
      </c>
      <c r="B43" s="43" t="s">
        <v>76</v>
      </c>
      <c r="C43" s="45">
        <v>1</v>
      </c>
      <c r="D43" s="45">
        <v>0</v>
      </c>
      <c r="E43" s="45">
        <v>0</v>
      </c>
      <c r="F43" s="45">
        <f t="shared" si="6"/>
        <v>1</v>
      </c>
      <c r="G43" s="73" t="s">
        <v>82</v>
      </c>
      <c r="H43" s="45"/>
      <c r="I43" s="45">
        <v>5</v>
      </c>
      <c r="J43" s="45">
        <v>1</v>
      </c>
      <c r="K43" s="45">
        <v>0</v>
      </c>
      <c r="L43" s="45">
        <v>0</v>
      </c>
      <c r="M43" s="45">
        <v>0</v>
      </c>
      <c r="N43" s="45">
        <f t="shared" si="7"/>
        <v>1</v>
      </c>
      <c r="O43" s="45">
        <f t="shared" si="9"/>
        <v>5</v>
      </c>
      <c r="P43" s="45">
        <f t="shared" si="8"/>
        <v>6</v>
      </c>
      <c r="Q43" s="36"/>
      <c r="R43" s="36"/>
      <c r="S43" s="36"/>
      <c r="T43" s="75"/>
      <c r="U43" s="75"/>
    </row>
    <row r="44" spans="1:21" ht="15" customHeight="1" x14ac:dyDescent="0.2">
      <c r="A44" s="71" t="s">
        <v>177</v>
      </c>
      <c r="B44" s="43" t="s">
        <v>76</v>
      </c>
      <c r="C44" s="45">
        <v>5</v>
      </c>
      <c r="D44" s="45">
        <v>26</v>
      </c>
      <c r="E44" s="45">
        <v>4</v>
      </c>
      <c r="F44" s="45">
        <f t="shared" si="6"/>
        <v>35</v>
      </c>
      <c r="G44" s="73" t="s">
        <v>69</v>
      </c>
      <c r="H44" s="45">
        <v>15</v>
      </c>
      <c r="I44" s="44">
        <v>5</v>
      </c>
      <c r="J44" s="45">
        <v>78</v>
      </c>
      <c r="K44" s="45">
        <v>26</v>
      </c>
      <c r="L44" s="45"/>
      <c r="M44" s="45"/>
      <c r="N44" s="45">
        <f t="shared" si="7"/>
        <v>93</v>
      </c>
      <c r="O44" s="45">
        <f t="shared" si="9"/>
        <v>31</v>
      </c>
      <c r="P44" s="45">
        <f t="shared" si="8"/>
        <v>124</v>
      </c>
      <c r="Q44" s="36"/>
      <c r="R44" s="36"/>
      <c r="S44" s="36"/>
      <c r="T44" s="75"/>
      <c r="U44" s="75"/>
    </row>
    <row r="45" spans="1:21" ht="15" customHeight="1" x14ac:dyDescent="0.2">
      <c r="A45" s="71" t="s">
        <v>178</v>
      </c>
      <c r="B45" s="43" t="s">
        <v>76</v>
      </c>
      <c r="C45" s="45">
        <v>4</v>
      </c>
      <c r="D45" s="45">
        <v>4</v>
      </c>
      <c r="E45" s="45">
        <v>3</v>
      </c>
      <c r="F45" s="45">
        <f t="shared" si="6"/>
        <v>11</v>
      </c>
      <c r="G45" s="73" t="s">
        <v>69</v>
      </c>
      <c r="H45" s="45">
        <v>16</v>
      </c>
      <c r="I45" s="44">
        <v>4</v>
      </c>
      <c r="J45" s="45">
        <v>16</v>
      </c>
      <c r="K45" s="45">
        <v>4</v>
      </c>
      <c r="L45" s="45"/>
      <c r="M45" s="45"/>
      <c r="N45" s="45">
        <f t="shared" si="7"/>
        <v>32</v>
      </c>
      <c r="O45" s="45">
        <f t="shared" si="9"/>
        <v>8</v>
      </c>
      <c r="P45" s="45">
        <f t="shared" si="8"/>
        <v>40</v>
      </c>
      <c r="Q45" s="36"/>
      <c r="R45" s="36"/>
      <c r="S45" s="36"/>
      <c r="T45" s="75"/>
      <c r="U45" s="75"/>
    </row>
    <row r="46" spans="1:21" ht="15" customHeight="1" x14ac:dyDescent="0.2">
      <c r="A46" s="71" t="s">
        <v>221</v>
      </c>
      <c r="B46" s="43" t="s">
        <v>76</v>
      </c>
      <c r="C46" s="45">
        <v>1</v>
      </c>
      <c r="D46" s="45">
        <v>0</v>
      </c>
      <c r="E46" s="45">
        <v>0</v>
      </c>
      <c r="F46" s="45">
        <f t="shared" ref="F46:F47" si="10">SUM(C46:E46)</f>
        <v>1</v>
      </c>
      <c r="G46" s="73" t="s">
        <v>69</v>
      </c>
      <c r="H46" s="45">
        <v>6</v>
      </c>
      <c r="I46" s="44">
        <v>7</v>
      </c>
      <c r="J46" s="45">
        <v>0</v>
      </c>
      <c r="K46" s="45">
        <v>0</v>
      </c>
      <c r="L46" s="45">
        <v>0</v>
      </c>
      <c r="M46" s="45">
        <v>0</v>
      </c>
      <c r="N46" s="45">
        <f t="shared" si="7"/>
        <v>6</v>
      </c>
      <c r="O46" s="45">
        <f t="shared" si="9"/>
        <v>7</v>
      </c>
      <c r="P46" s="45">
        <f t="shared" si="8"/>
        <v>13</v>
      </c>
      <c r="Q46" s="36"/>
      <c r="R46" s="36"/>
      <c r="S46" s="36"/>
      <c r="T46" s="75"/>
      <c r="U46" s="75"/>
    </row>
    <row r="47" spans="1:21" ht="15" customHeight="1" x14ac:dyDescent="0.2">
      <c r="A47" s="71" t="s">
        <v>255</v>
      </c>
      <c r="B47" s="43" t="s">
        <v>76</v>
      </c>
      <c r="C47" s="45">
        <v>1</v>
      </c>
      <c r="D47" s="45">
        <v>0</v>
      </c>
      <c r="E47" s="45">
        <v>0</v>
      </c>
      <c r="F47" s="45">
        <f t="shared" si="10"/>
        <v>1</v>
      </c>
      <c r="G47" s="73" t="s">
        <v>69</v>
      </c>
      <c r="H47" s="45">
        <v>7</v>
      </c>
      <c r="I47" s="44">
        <v>5</v>
      </c>
      <c r="J47" s="45">
        <v>0</v>
      </c>
      <c r="K47" s="45">
        <v>0</v>
      </c>
      <c r="L47" s="45">
        <v>0</v>
      </c>
      <c r="M47" s="45">
        <v>0</v>
      </c>
      <c r="N47" s="45">
        <f t="shared" si="7"/>
        <v>7</v>
      </c>
      <c r="O47" s="45">
        <f t="shared" si="9"/>
        <v>5</v>
      </c>
      <c r="P47" s="45">
        <f t="shared" si="8"/>
        <v>12</v>
      </c>
      <c r="Q47" s="36"/>
      <c r="R47" s="36"/>
      <c r="S47" s="36"/>
      <c r="T47" s="75"/>
      <c r="U47" s="75"/>
    </row>
    <row r="48" spans="1:21" ht="15" customHeight="1" x14ac:dyDescent="0.2">
      <c r="A48" s="71" t="s">
        <v>83</v>
      </c>
      <c r="B48" s="43" t="s">
        <v>181</v>
      </c>
      <c r="C48" s="45">
        <v>135</v>
      </c>
      <c r="D48" s="45">
        <v>128</v>
      </c>
      <c r="E48" s="45">
        <v>134</v>
      </c>
      <c r="F48" s="45">
        <f t="shared" si="6"/>
        <v>397</v>
      </c>
      <c r="G48" s="73" t="s">
        <v>77</v>
      </c>
      <c r="H48" s="45">
        <v>135</v>
      </c>
      <c r="I48" s="45">
        <v>0</v>
      </c>
      <c r="J48" s="45">
        <v>128</v>
      </c>
      <c r="K48" s="45">
        <v>0</v>
      </c>
      <c r="L48" s="45">
        <v>134</v>
      </c>
      <c r="M48" s="45">
        <v>0</v>
      </c>
      <c r="N48" s="45">
        <f t="shared" si="7"/>
        <v>397</v>
      </c>
      <c r="O48" s="45">
        <f t="shared" si="9"/>
        <v>0</v>
      </c>
      <c r="P48" s="45">
        <f t="shared" si="8"/>
        <v>397</v>
      </c>
      <c r="Q48" s="36"/>
      <c r="R48" s="36"/>
      <c r="S48" s="36"/>
      <c r="T48" s="75"/>
      <c r="U48" s="75"/>
    </row>
    <row r="49" spans="1:21" ht="15" customHeight="1" x14ac:dyDescent="0.2">
      <c r="A49" s="71" t="s">
        <v>84</v>
      </c>
      <c r="B49" s="43" t="s">
        <v>181</v>
      </c>
      <c r="C49" s="45">
        <v>6</v>
      </c>
      <c r="D49" s="45">
        <v>5</v>
      </c>
      <c r="E49" s="45">
        <v>9</v>
      </c>
      <c r="F49" s="45">
        <f t="shared" si="6"/>
        <v>20</v>
      </c>
      <c r="G49" s="73" t="s">
        <v>77</v>
      </c>
      <c r="H49" s="45">
        <v>6</v>
      </c>
      <c r="I49" s="45">
        <v>0</v>
      </c>
      <c r="J49" s="45">
        <v>5</v>
      </c>
      <c r="K49" s="45">
        <v>0</v>
      </c>
      <c r="L49" s="45">
        <v>9</v>
      </c>
      <c r="M49" s="45">
        <v>0</v>
      </c>
      <c r="N49" s="45">
        <f t="shared" si="7"/>
        <v>20</v>
      </c>
      <c r="O49" s="45">
        <f t="shared" si="9"/>
        <v>0</v>
      </c>
      <c r="P49" s="45">
        <f t="shared" si="8"/>
        <v>20</v>
      </c>
      <c r="Q49" s="36"/>
      <c r="R49" s="36"/>
      <c r="S49" s="36"/>
      <c r="T49" s="75"/>
      <c r="U49" s="75"/>
    </row>
    <row r="50" spans="1:21" ht="15" customHeight="1" x14ac:dyDescent="0.2">
      <c r="A50" s="71" t="s">
        <v>85</v>
      </c>
      <c r="B50" s="43" t="s">
        <v>181</v>
      </c>
      <c r="C50" s="45">
        <v>7</v>
      </c>
      <c r="D50" s="45">
        <v>10</v>
      </c>
      <c r="E50" s="45">
        <v>3</v>
      </c>
      <c r="F50" s="45">
        <f t="shared" si="6"/>
        <v>20</v>
      </c>
      <c r="G50" s="73" t="s">
        <v>77</v>
      </c>
      <c r="H50" s="45">
        <v>7</v>
      </c>
      <c r="I50" s="45">
        <v>0</v>
      </c>
      <c r="J50" s="45">
        <v>10</v>
      </c>
      <c r="K50" s="45">
        <v>0</v>
      </c>
      <c r="L50" s="45">
        <v>3</v>
      </c>
      <c r="M50" s="45">
        <v>0</v>
      </c>
      <c r="N50" s="45">
        <f t="shared" si="7"/>
        <v>20</v>
      </c>
      <c r="O50" s="45">
        <f t="shared" si="9"/>
        <v>0</v>
      </c>
      <c r="P50" s="45">
        <f t="shared" si="8"/>
        <v>20</v>
      </c>
      <c r="Q50" s="36"/>
      <c r="R50" s="36"/>
      <c r="S50" s="36"/>
      <c r="T50" s="75"/>
      <c r="U50" s="75"/>
    </row>
    <row r="51" spans="1:21" ht="15" customHeight="1" x14ac:dyDescent="0.2">
      <c r="A51" s="71" t="s">
        <v>86</v>
      </c>
      <c r="B51" s="43" t="s">
        <v>87</v>
      </c>
      <c r="C51" s="45">
        <v>148</v>
      </c>
      <c r="D51" s="45">
        <v>143</v>
      </c>
      <c r="E51" s="45">
        <v>146</v>
      </c>
      <c r="F51" s="45">
        <f t="shared" si="6"/>
        <v>437</v>
      </c>
      <c r="G51" s="73" t="s">
        <v>77</v>
      </c>
      <c r="H51" s="45">
        <v>148</v>
      </c>
      <c r="I51" s="45">
        <v>0</v>
      </c>
      <c r="J51" s="45">
        <v>143</v>
      </c>
      <c r="K51" s="45">
        <v>0</v>
      </c>
      <c r="L51" s="45">
        <v>146</v>
      </c>
      <c r="M51" s="45">
        <v>0</v>
      </c>
      <c r="N51" s="45">
        <f t="shared" si="7"/>
        <v>437</v>
      </c>
      <c r="O51" s="45">
        <f t="shared" si="9"/>
        <v>0</v>
      </c>
      <c r="P51" s="45">
        <f t="shared" si="8"/>
        <v>437</v>
      </c>
      <c r="Q51" s="36"/>
      <c r="R51" s="36"/>
      <c r="S51" s="36"/>
      <c r="T51" s="75"/>
      <c r="U51" s="75"/>
    </row>
    <row r="52" spans="1:21" ht="15" customHeight="1" x14ac:dyDescent="0.2">
      <c r="A52" s="71" t="s">
        <v>88</v>
      </c>
      <c r="B52" s="43" t="s">
        <v>87</v>
      </c>
      <c r="C52" s="45">
        <v>217</v>
      </c>
      <c r="D52" s="45">
        <v>212</v>
      </c>
      <c r="E52" s="45">
        <v>191</v>
      </c>
      <c r="F52" s="45">
        <f t="shared" si="6"/>
        <v>620</v>
      </c>
      <c r="G52" s="73" t="s">
        <v>69</v>
      </c>
      <c r="H52" s="45">
        <v>217</v>
      </c>
      <c r="I52" s="45">
        <v>0</v>
      </c>
      <c r="J52" s="45">
        <v>212</v>
      </c>
      <c r="K52" s="45">
        <v>0</v>
      </c>
      <c r="L52" s="45">
        <v>191</v>
      </c>
      <c r="M52" s="45">
        <v>0</v>
      </c>
      <c r="N52" s="45">
        <f t="shared" si="7"/>
        <v>620</v>
      </c>
      <c r="O52" s="45">
        <f t="shared" si="9"/>
        <v>0</v>
      </c>
      <c r="P52" s="45">
        <f t="shared" si="8"/>
        <v>620</v>
      </c>
      <c r="Q52" s="36"/>
      <c r="R52" s="36"/>
      <c r="S52" s="36"/>
      <c r="T52" s="75"/>
      <c r="U52" s="75"/>
    </row>
    <row r="53" spans="1:21" ht="15" customHeight="1" x14ac:dyDescent="0.2">
      <c r="A53" s="71" t="s">
        <v>253</v>
      </c>
      <c r="B53" s="43" t="s">
        <v>76</v>
      </c>
      <c r="C53" s="45">
        <v>1</v>
      </c>
      <c r="D53" s="45">
        <v>0</v>
      </c>
      <c r="E53" s="45">
        <v>4</v>
      </c>
      <c r="F53" s="45">
        <f t="shared" si="6"/>
        <v>5</v>
      </c>
      <c r="G53" s="73" t="s">
        <v>176</v>
      </c>
      <c r="H53" s="45">
        <v>2</v>
      </c>
      <c r="I53" s="45">
        <v>1</v>
      </c>
      <c r="J53" s="45">
        <v>0</v>
      </c>
      <c r="K53" s="45">
        <v>0</v>
      </c>
      <c r="L53" s="45">
        <v>3</v>
      </c>
      <c r="M53" s="45">
        <v>1</v>
      </c>
      <c r="N53" s="45">
        <f t="shared" si="7"/>
        <v>5</v>
      </c>
      <c r="O53" s="45">
        <f t="shared" si="9"/>
        <v>2</v>
      </c>
      <c r="P53" s="45">
        <f t="shared" si="8"/>
        <v>7</v>
      </c>
      <c r="Q53" s="36"/>
      <c r="R53" s="36"/>
      <c r="S53" s="36"/>
      <c r="T53" s="75"/>
      <c r="U53" s="75"/>
    </row>
    <row r="54" spans="1:21" ht="15" customHeight="1" x14ac:dyDescent="0.2">
      <c r="A54" s="71" t="s">
        <v>89</v>
      </c>
      <c r="B54" s="43" t="s">
        <v>180</v>
      </c>
      <c r="C54" s="45">
        <v>24</v>
      </c>
      <c r="D54" s="45">
        <v>80</v>
      </c>
      <c r="E54" s="45">
        <v>0</v>
      </c>
      <c r="F54" s="45">
        <f t="shared" si="6"/>
        <v>104</v>
      </c>
      <c r="G54" s="73" t="s">
        <v>77</v>
      </c>
      <c r="H54" s="45">
        <v>24</v>
      </c>
      <c r="I54" s="45"/>
      <c r="J54" s="45">
        <v>80</v>
      </c>
      <c r="K54" s="45">
        <v>0</v>
      </c>
      <c r="L54" s="45">
        <v>0</v>
      </c>
      <c r="M54" s="45">
        <v>0</v>
      </c>
      <c r="N54" s="45">
        <f t="shared" si="7"/>
        <v>104</v>
      </c>
      <c r="O54" s="45">
        <f t="shared" si="9"/>
        <v>0</v>
      </c>
      <c r="P54" s="45">
        <f t="shared" si="8"/>
        <v>104</v>
      </c>
      <c r="Q54" s="36"/>
      <c r="R54" s="36"/>
      <c r="S54" s="36"/>
      <c r="T54" s="75"/>
      <c r="U54" s="75"/>
    </row>
    <row r="55" spans="1:21" ht="15" customHeight="1" x14ac:dyDescent="0.2">
      <c r="A55" s="71" t="s">
        <v>252</v>
      </c>
      <c r="B55" s="43" t="s">
        <v>29</v>
      </c>
      <c r="C55" s="70">
        <v>9120</v>
      </c>
      <c r="D55" s="45">
        <v>0</v>
      </c>
      <c r="E55" s="45">
        <v>0</v>
      </c>
      <c r="F55" s="45">
        <f t="shared" si="6"/>
        <v>9120</v>
      </c>
      <c r="G55" s="73" t="s">
        <v>77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f t="shared" si="7"/>
        <v>0</v>
      </c>
      <c r="O55" s="45">
        <f t="shared" si="9"/>
        <v>0</v>
      </c>
      <c r="P55" s="45">
        <f t="shared" si="8"/>
        <v>0</v>
      </c>
      <c r="Q55" s="36"/>
      <c r="R55" s="36"/>
      <c r="S55" s="36"/>
      <c r="T55" s="75"/>
      <c r="U55" s="75"/>
    </row>
    <row r="56" spans="1:21" ht="15" customHeight="1" x14ac:dyDescent="0.2">
      <c r="A56" s="36"/>
      <c r="B56" s="36"/>
      <c r="C56" s="36"/>
      <c r="D56" s="36"/>
      <c r="E56" s="36"/>
      <c r="F56" s="36"/>
      <c r="G56" s="74"/>
      <c r="H56" s="74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75"/>
      <c r="U56" s="75"/>
    </row>
    <row r="57" spans="1:21" ht="15" customHeight="1" x14ac:dyDescent="0.2">
      <c r="A57" s="36"/>
      <c r="B57" s="36"/>
      <c r="C57" s="36"/>
      <c r="D57" s="36"/>
      <c r="E57" s="36"/>
      <c r="F57" s="36"/>
      <c r="G57" s="74"/>
      <c r="H57" s="74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75"/>
      <c r="U57" s="75"/>
    </row>
    <row r="58" spans="1:21" ht="15" customHeight="1" x14ac:dyDescent="0.2">
      <c r="A58" s="36"/>
      <c r="B58" s="36"/>
      <c r="C58" s="36"/>
      <c r="D58" s="36"/>
      <c r="E58" s="36"/>
      <c r="F58" s="36"/>
      <c r="G58" s="74"/>
      <c r="H58" s="74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75"/>
      <c r="U58" s="75"/>
    </row>
    <row r="59" spans="1:21" ht="15" customHeight="1" x14ac:dyDescent="0.2">
      <c r="A59" s="36"/>
      <c r="B59" s="36"/>
      <c r="C59" s="36"/>
      <c r="D59" s="36"/>
      <c r="E59" s="36"/>
      <c r="F59" s="36"/>
      <c r="G59" s="74"/>
      <c r="H59" s="74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75"/>
      <c r="U59" s="75"/>
    </row>
    <row r="60" spans="1:21" ht="15" customHeight="1" x14ac:dyDescent="0.2">
      <c r="A60" s="36"/>
      <c r="B60" s="36"/>
      <c r="C60" s="36"/>
      <c r="D60" s="36"/>
      <c r="E60" s="36"/>
      <c r="F60" s="36"/>
      <c r="G60" s="74"/>
      <c r="H60" s="74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75"/>
      <c r="U60" s="75"/>
    </row>
    <row r="61" spans="1:21" ht="15" customHeight="1" x14ac:dyDescent="0.2">
      <c r="A61" s="36"/>
      <c r="B61" s="36"/>
      <c r="C61" s="36"/>
      <c r="D61" s="36"/>
      <c r="E61" s="36"/>
      <c r="F61" s="36"/>
      <c r="G61" s="74"/>
      <c r="H61" s="74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75"/>
      <c r="U61" s="75"/>
    </row>
    <row r="62" spans="1:21" ht="15" customHeight="1" x14ac:dyDescent="0.2">
      <c r="A62" s="36"/>
      <c r="B62" s="36"/>
      <c r="C62" s="36"/>
      <c r="D62" s="36"/>
      <c r="E62" s="36"/>
      <c r="F62" s="36"/>
      <c r="G62" s="74"/>
      <c r="H62" s="74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75"/>
      <c r="U62" s="75"/>
    </row>
  </sheetData>
  <mergeCells count="63">
    <mergeCell ref="A19:A21"/>
    <mergeCell ref="B19:B21"/>
    <mergeCell ref="C19:F19"/>
    <mergeCell ref="G19:G21"/>
    <mergeCell ref="H19:P19"/>
    <mergeCell ref="C20:C21"/>
    <mergeCell ref="N20:N21"/>
    <mergeCell ref="O20:O21"/>
    <mergeCell ref="P20:P21"/>
    <mergeCell ref="D20:D21"/>
    <mergeCell ref="E20:E21"/>
    <mergeCell ref="F20:F21"/>
    <mergeCell ref="H20:I20"/>
    <mergeCell ref="J20:K20"/>
    <mergeCell ref="L20:M20"/>
    <mergeCell ref="A31:P31"/>
    <mergeCell ref="A32:A34"/>
    <mergeCell ref="B32:B34"/>
    <mergeCell ref="C32:F32"/>
    <mergeCell ref="G32:G34"/>
    <mergeCell ref="H32:P32"/>
    <mergeCell ref="C33:C34"/>
    <mergeCell ref="N33:N34"/>
    <mergeCell ref="D33:D34"/>
    <mergeCell ref="E33:E34"/>
    <mergeCell ref="F33:F34"/>
    <mergeCell ref="H33:I33"/>
    <mergeCell ref="J33:K33"/>
    <mergeCell ref="L33:M33"/>
    <mergeCell ref="O33:O34"/>
    <mergeCell ref="P33:P34"/>
    <mergeCell ref="A18:P18"/>
    <mergeCell ref="A10:P10"/>
    <mergeCell ref="A11:P11"/>
    <mergeCell ref="A12:A14"/>
    <mergeCell ref="B12:B14"/>
    <mergeCell ref="C12:F12"/>
    <mergeCell ref="G12:G14"/>
    <mergeCell ref="H12:P12"/>
    <mergeCell ref="C13:C14"/>
    <mergeCell ref="D13:D14"/>
    <mergeCell ref="E13:E14"/>
    <mergeCell ref="F13:F14"/>
    <mergeCell ref="P13:P14"/>
    <mergeCell ref="H14:I14"/>
    <mergeCell ref="J13:K13"/>
    <mergeCell ref="H13:I13"/>
    <mergeCell ref="H15:I15"/>
    <mergeCell ref="H16:I16"/>
    <mergeCell ref="H17:I17"/>
    <mergeCell ref="J15:K15"/>
    <mergeCell ref="J16:K16"/>
    <mergeCell ref="J17:K17"/>
    <mergeCell ref="N15:O15"/>
    <mergeCell ref="N16:O16"/>
    <mergeCell ref="N17:O17"/>
    <mergeCell ref="N13:O14"/>
    <mergeCell ref="J14:K14"/>
    <mergeCell ref="L14:M14"/>
    <mergeCell ref="L15:M15"/>
    <mergeCell ref="L16:M16"/>
    <mergeCell ref="L17:M17"/>
    <mergeCell ref="L13:M13"/>
  </mergeCells>
  <pageMargins left="0.98425196850393704" right="1.5748031496062993" top="0.98425196850393704" bottom="0.98425196850393704" header="0.51181102362204722" footer="0.51181102362204722"/>
  <pageSetup paperSize="9" scale="84" fitToHeight="0" orientation="landscape" r:id="rId1"/>
  <rowBreaks count="1" manualBreakCount="1">
    <brk id="30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3"/>
  <sheetViews>
    <sheetView topLeftCell="A8" zoomScale="140" zoomScaleNormal="140" zoomScaleSheetLayoutView="130" workbookViewId="0"/>
  </sheetViews>
  <sheetFormatPr baseColWidth="10" defaultColWidth="9.33203125" defaultRowHeight="12.75" x14ac:dyDescent="0.2"/>
  <cols>
    <col min="1" max="1" width="29.83203125" style="1" customWidth="1"/>
    <col min="2" max="2" width="10" style="1" customWidth="1"/>
    <col min="3" max="3" width="8.6640625" style="9" customWidth="1"/>
    <col min="4" max="4" width="9.83203125" style="9" customWidth="1"/>
    <col min="5" max="5" width="9.6640625" style="9" customWidth="1"/>
    <col min="6" max="6" width="7.6640625" style="9" customWidth="1"/>
    <col min="7" max="7" width="10.5" style="7" customWidth="1"/>
    <col min="8" max="8" width="5.6640625" style="7" customWidth="1"/>
    <col min="9" max="9" width="5" style="9" customWidth="1"/>
    <col min="10" max="10" width="5.5" style="9" customWidth="1"/>
    <col min="11" max="11" width="5.83203125" style="9" customWidth="1"/>
    <col min="12" max="12" width="7" style="9" customWidth="1"/>
    <col min="13" max="15" width="6.83203125" style="9" customWidth="1"/>
    <col min="16" max="16" width="8.83203125" style="9" customWidth="1"/>
    <col min="17" max="16384" width="9.33203125" style="1"/>
  </cols>
  <sheetData>
    <row r="1" spans="1:17" ht="15" customHeight="1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9"/>
      <c r="K1" s="74"/>
      <c r="L1" s="74"/>
      <c r="M1" s="74"/>
      <c r="N1" s="74"/>
      <c r="O1" s="74"/>
      <c r="P1" s="74"/>
      <c r="Q1" s="38"/>
    </row>
    <row r="2" spans="1:17" ht="1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9"/>
      <c r="K2" s="74"/>
      <c r="L2" s="74"/>
      <c r="M2" s="74"/>
      <c r="N2" s="74"/>
      <c r="O2" s="74"/>
      <c r="P2" s="74"/>
      <c r="Q2" s="38"/>
    </row>
    <row r="3" spans="1:17" ht="15" customHeight="1" x14ac:dyDescent="0.2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79"/>
      <c r="K3" s="42"/>
      <c r="L3" s="42"/>
      <c r="M3" s="42"/>
      <c r="N3" s="42"/>
      <c r="O3" s="42"/>
      <c r="P3" s="42"/>
      <c r="Q3" s="38"/>
    </row>
    <row r="4" spans="1:17" ht="15" customHeight="1" x14ac:dyDescent="0.2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79"/>
      <c r="K4" s="36"/>
      <c r="L4" s="36"/>
      <c r="M4" s="36"/>
      <c r="N4" s="36"/>
      <c r="O4" s="36"/>
      <c r="P4" s="36"/>
      <c r="Q4" s="38"/>
    </row>
    <row r="5" spans="1:17" ht="15" customHeight="1" x14ac:dyDescent="0.2">
      <c r="A5" s="37" t="s">
        <v>199</v>
      </c>
      <c r="B5" s="37"/>
      <c r="C5" s="37"/>
      <c r="D5" s="37"/>
      <c r="E5" s="37"/>
      <c r="F5" s="37"/>
      <c r="G5" s="37"/>
      <c r="H5" s="37"/>
      <c r="I5" s="37"/>
      <c r="J5" s="79"/>
      <c r="K5" s="37"/>
      <c r="L5" s="37"/>
      <c r="M5" s="37"/>
      <c r="N5" s="37"/>
      <c r="O5" s="37"/>
      <c r="P5" s="37"/>
      <c r="Q5" s="54"/>
    </row>
    <row r="6" spans="1:17" ht="15" customHeight="1" x14ac:dyDescent="0.2">
      <c r="A6" s="37"/>
      <c r="B6" s="37"/>
      <c r="C6" s="37"/>
      <c r="D6" s="37"/>
      <c r="E6" s="37"/>
      <c r="F6" s="37"/>
      <c r="G6" s="37"/>
      <c r="H6" s="37"/>
      <c r="I6" s="37"/>
      <c r="J6" s="79"/>
      <c r="K6" s="37"/>
      <c r="L6" s="37"/>
      <c r="M6" s="37"/>
      <c r="N6" s="37"/>
      <c r="O6" s="37"/>
      <c r="P6" s="37"/>
      <c r="Q6" s="54"/>
    </row>
    <row r="7" spans="1:17" ht="15" customHeight="1" x14ac:dyDescent="0.2">
      <c r="A7" s="36" t="s">
        <v>3</v>
      </c>
      <c r="B7" s="36"/>
      <c r="C7" s="36"/>
      <c r="D7" s="36"/>
      <c r="E7" s="36"/>
      <c r="F7" s="36"/>
      <c r="G7" s="36"/>
      <c r="H7" s="36"/>
      <c r="I7" s="36" t="s">
        <v>4</v>
      </c>
      <c r="J7" s="79"/>
      <c r="K7" s="36"/>
      <c r="L7" s="36"/>
      <c r="M7" s="36"/>
      <c r="N7" s="36"/>
      <c r="O7" s="36"/>
      <c r="P7" s="36"/>
      <c r="Q7" s="54"/>
    </row>
    <row r="8" spans="1:17" ht="15" customHeight="1" x14ac:dyDescent="0.2">
      <c r="A8" s="36" t="s">
        <v>5</v>
      </c>
      <c r="B8" s="36"/>
      <c r="C8" s="36"/>
      <c r="D8" s="36"/>
      <c r="E8" s="36"/>
      <c r="F8" s="36"/>
      <c r="G8" s="36"/>
      <c r="H8" s="36"/>
      <c r="I8" s="36" t="s">
        <v>249</v>
      </c>
      <c r="J8" s="79"/>
      <c r="K8" s="36"/>
      <c r="L8" s="36"/>
      <c r="M8" s="36"/>
      <c r="N8" s="36"/>
      <c r="O8" s="36"/>
      <c r="P8" s="36"/>
      <c r="Q8" s="54"/>
    </row>
    <row r="9" spans="1:17" ht="15" customHeight="1" x14ac:dyDescent="0.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54"/>
    </row>
    <row r="10" spans="1:17" ht="15" customHeight="1" x14ac:dyDescent="0.2">
      <c r="A10" s="43" t="s">
        <v>218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54"/>
    </row>
    <row r="11" spans="1:17" ht="15" customHeight="1" x14ac:dyDescent="0.2">
      <c r="A11" s="81" t="s">
        <v>6</v>
      </c>
      <c r="B11" s="81" t="s">
        <v>7</v>
      </c>
      <c r="C11" s="81"/>
      <c r="D11" s="81"/>
      <c r="E11" s="81"/>
      <c r="F11" s="81"/>
      <c r="G11" s="81" t="s">
        <v>9</v>
      </c>
      <c r="H11" s="81" t="s">
        <v>10</v>
      </c>
      <c r="I11" s="81"/>
      <c r="J11" s="81"/>
      <c r="K11" s="81"/>
      <c r="L11" s="81"/>
      <c r="M11" s="81"/>
      <c r="N11" s="81"/>
      <c r="O11" s="81"/>
      <c r="P11" s="81"/>
      <c r="Q11" s="54"/>
    </row>
    <row r="12" spans="1:17" ht="15" customHeight="1" x14ac:dyDescent="0.2">
      <c r="A12" s="81"/>
      <c r="B12" s="81"/>
      <c r="C12" s="81" t="s">
        <v>240</v>
      </c>
      <c r="D12" s="81" t="s">
        <v>241</v>
      </c>
      <c r="E12" s="81" t="s">
        <v>242</v>
      </c>
      <c r="F12" s="81" t="s">
        <v>244</v>
      </c>
      <c r="G12" s="81"/>
      <c r="H12" s="81" t="s">
        <v>240</v>
      </c>
      <c r="I12" s="81"/>
      <c r="J12" s="81" t="s">
        <v>241</v>
      </c>
      <c r="K12" s="81"/>
      <c r="L12" s="81" t="s">
        <v>242</v>
      </c>
      <c r="M12" s="81"/>
      <c r="N12" s="81" t="s">
        <v>258</v>
      </c>
      <c r="O12" s="81" t="s">
        <v>259</v>
      </c>
      <c r="P12" s="81" t="s">
        <v>244</v>
      </c>
      <c r="Q12" s="54"/>
    </row>
    <row r="13" spans="1:17" ht="15" customHeight="1" x14ac:dyDescent="0.2">
      <c r="A13" s="81"/>
      <c r="B13" s="81"/>
      <c r="C13" s="81"/>
      <c r="D13" s="81"/>
      <c r="E13" s="81"/>
      <c r="F13" s="81"/>
      <c r="G13" s="81"/>
      <c r="H13" s="82" t="s">
        <v>261</v>
      </c>
      <c r="I13" s="82" t="s">
        <v>260</v>
      </c>
      <c r="J13" s="82" t="s">
        <v>261</v>
      </c>
      <c r="K13" s="82" t="s">
        <v>260</v>
      </c>
      <c r="L13" s="82" t="s">
        <v>261</v>
      </c>
      <c r="M13" s="82" t="s">
        <v>260</v>
      </c>
      <c r="N13" s="81"/>
      <c r="O13" s="81"/>
      <c r="P13" s="81"/>
      <c r="Q13" s="54"/>
    </row>
    <row r="14" spans="1:17" ht="15" customHeight="1" x14ac:dyDescent="0.2">
      <c r="A14" s="83" t="s">
        <v>40</v>
      </c>
      <c r="B14" s="84" t="s">
        <v>29</v>
      </c>
      <c r="C14" s="85">
        <v>24</v>
      </c>
      <c r="D14" s="85">
        <v>10</v>
      </c>
      <c r="E14" s="85">
        <v>0</v>
      </c>
      <c r="F14" s="85">
        <f>SUM(C14:E14)</f>
        <v>34</v>
      </c>
      <c r="G14" s="82" t="s">
        <v>17</v>
      </c>
      <c r="H14" s="85">
        <v>504</v>
      </c>
      <c r="I14" s="85">
        <v>216</v>
      </c>
      <c r="J14" s="85">
        <v>504</v>
      </c>
      <c r="K14" s="85">
        <v>216</v>
      </c>
      <c r="L14" s="85">
        <v>0</v>
      </c>
      <c r="M14" s="85">
        <v>0</v>
      </c>
      <c r="N14" s="85">
        <f t="shared" ref="N14:O18" si="0">SUM(H14,J14,L14)</f>
        <v>1008</v>
      </c>
      <c r="O14" s="85">
        <f t="shared" si="0"/>
        <v>432</v>
      </c>
      <c r="P14" s="85">
        <f>SUM(H14:M14)</f>
        <v>1440</v>
      </c>
      <c r="Q14" s="54"/>
    </row>
    <row r="15" spans="1:17" ht="15" customHeight="1" x14ac:dyDescent="0.2">
      <c r="A15" s="83" t="s">
        <v>41</v>
      </c>
      <c r="B15" s="84" t="s">
        <v>29</v>
      </c>
      <c r="C15" s="85">
        <v>0</v>
      </c>
      <c r="D15" s="85">
        <v>0</v>
      </c>
      <c r="E15" s="85">
        <v>2</v>
      </c>
      <c r="F15" s="85">
        <f t="shared" ref="F15:F18" si="1">SUM(C15:E15)</f>
        <v>2</v>
      </c>
      <c r="G15" s="82" t="s">
        <v>42</v>
      </c>
      <c r="H15" s="85">
        <v>0</v>
      </c>
      <c r="I15" s="85">
        <v>0</v>
      </c>
      <c r="J15" s="85">
        <v>0</v>
      </c>
      <c r="K15" s="85">
        <v>0</v>
      </c>
      <c r="L15" s="85">
        <v>2</v>
      </c>
      <c r="M15" s="85">
        <v>58</v>
      </c>
      <c r="N15" s="85">
        <f t="shared" si="0"/>
        <v>2</v>
      </c>
      <c r="O15" s="85">
        <f>SUM(I15,K15,M15)</f>
        <v>58</v>
      </c>
      <c r="P15" s="85">
        <f>SUM(H15:M15)</f>
        <v>60</v>
      </c>
      <c r="Q15" s="54"/>
    </row>
    <row r="16" spans="1:17" ht="15" customHeight="1" x14ac:dyDescent="0.2">
      <c r="A16" s="83" t="s">
        <v>43</v>
      </c>
      <c r="B16" s="84" t="s">
        <v>21</v>
      </c>
      <c r="C16" s="85">
        <v>0</v>
      </c>
      <c r="D16" s="85">
        <v>0</v>
      </c>
      <c r="E16" s="85">
        <v>5</v>
      </c>
      <c r="F16" s="85">
        <f t="shared" si="1"/>
        <v>5</v>
      </c>
      <c r="G16" s="82" t="s">
        <v>44</v>
      </c>
      <c r="H16" s="85">
        <v>0</v>
      </c>
      <c r="I16" s="85">
        <v>0</v>
      </c>
      <c r="J16" s="85">
        <v>0</v>
      </c>
      <c r="K16" s="85">
        <v>0</v>
      </c>
      <c r="L16" s="85">
        <v>20</v>
      </c>
      <c r="M16" s="85">
        <v>90</v>
      </c>
      <c r="N16" s="85">
        <f t="shared" si="0"/>
        <v>20</v>
      </c>
      <c r="O16" s="85">
        <f t="shared" si="0"/>
        <v>90</v>
      </c>
      <c r="P16" s="85">
        <f>SUM(H16:M16)</f>
        <v>110</v>
      </c>
      <c r="Q16" s="54"/>
    </row>
    <row r="17" spans="1:17" ht="15" customHeight="1" x14ac:dyDescent="0.2">
      <c r="A17" s="83" t="s">
        <v>32</v>
      </c>
      <c r="B17" s="84" t="s">
        <v>29</v>
      </c>
      <c r="C17" s="86">
        <v>6</v>
      </c>
      <c r="D17" s="85">
        <v>3</v>
      </c>
      <c r="E17" s="85">
        <v>3</v>
      </c>
      <c r="F17" s="85">
        <f t="shared" si="1"/>
        <v>12</v>
      </c>
      <c r="G17" s="82" t="s">
        <v>45</v>
      </c>
      <c r="H17" s="87">
        <v>79</v>
      </c>
      <c r="I17" s="85">
        <v>44</v>
      </c>
      <c r="J17" s="85">
        <v>24</v>
      </c>
      <c r="K17" s="85">
        <v>15</v>
      </c>
      <c r="L17" s="85">
        <v>60</v>
      </c>
      <c r="M17" s="85">
        <v>14</v>
      </c>
      <c r="N17" s="85">
        <f t="shared" si="0"/>
        <v>163</v>
      </c>
      <c r="O17" s="85">
        <f t="shared" si="0"/>
        <v>73</v>
      </c>
      <c r="P17" s="85">
        <f>SUM(H17:M17)</f>
        <v>236</v>
      </c>
      <c r="Q17" s="54"/>
    </row>
    <row r="18" spans="1:17" ht="15" customHeight="1" x14ac:dyDescent="0.2">
      <c r="A18" s="83" t="s">
        <v>46</v>
      </c>
      <c r="B18" s="82" t="s">
        <v>29</v>
      </c>
      <c r="C18" s="86">
        <v>234</v>
      </c>
      <c r="D18" s="85">
        <v>105</v>
      </c>
      <c r="E18" s="85">
        <v>123</v>
      </c>
      <c r="F18" s="85">
        <f t="shared" si="1"/>
        <v>462</v>
      </c>
      <c r="G18" s="82" t="s">
        <v>47</v>
      </c>
      <c r="H18" s="87">
        <v>819</v>
      </c>
      <c r="I18" s="85">
        <v>552</v>
      </c>
      <c r="J18" s="85">
        <v>644</v>
      </c>
      <c r="K18" s="85">
        <v>521</v>
      </c>
      <c r="L18" s="85">
        <v>972</v>
      </c>
      <c r="M18" s="88">
        <v>628</v>
      </c>
      <c r="N18" s="88">
        <f t="shared" si="0"/>
        <v>2435</v>
      </c>
      <c r="O18" s="88">
        <f t="shared" si="0"/>
        <v>1701</v>
      </c>
      <c r="P18" s="85">
        <f>SUM(H18:M18)</f>
        <v>4136</v>
      </c>
      <c r="Q18" s="54"/>
    </row>
    <row r="19" spans="1:17" ht="15" customHeight="1" x14ac:dyDescent="0.2">
      <c r="A19" s="80" t="s">
        <v>188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54"/>
    </row>
    <row r="20" spans="1:17" ht="15" customHeight="1" x14ac:dyDescent="0.2">
      <c r="A20" s="81" t="s">
        <v>6</v>
      </c>
      <c r="B20" s="81" t="s">
        <v>7</v>
      </c>
      <c r="C20" s="89"/>
      <c r="D20" s="89"/>
      <c r="E20" s="89"/>
      <c r="F20" s="89"/>
      <c r="G20" s="81" t="s">
        <v>9</v>
      </c>
      <c r="H20" s="89" t="s">
        <v>10</v>
      </c>
      <c r="I20" s="89"/>
      <c r="J20" s="89"/>
      <c r="K20" s="89"/>
      <c r="L20" s="89"/>
      <c r="M20" s="89"/>
      <c r="N20" s="89"/>
      <c r="O20" s="89"/>
      <c r="P20" s="89"/>
      <c r="Q20" s="54"/>
    </row>
    <row r="21" spans="1:17" ht="15" customHeight="1" x14ac:dyDescent="0.2">
      <c r="A21" s="81"/>
      <c r="B21" s="81"/>
      <c r="C21" s="81" t="s">
        <v>240</v>
      </c>
      <c r="D21" s="81" t="s">
        <v>241</v>
      </c>
      <c r="E21" s="81" t="s">
        <v>242</v>
      </c>
      <c r="F21" s="81" t="s">
        <v>244</v>
      </c>
      <c r="G21" s="81"/>
      <c r="H21" s="81" t="s">
        <v>240</v>
      </c>
      <c r="I21" s="81"/>
      <c r="J21" s="81" t="s">
        <v>241</v>
      </c>
      <c r="K21" s="81"/>
      <c r="L21" s="81" t="s">
        <v>242</v>
      </c>
      <c r="M21" s="81"/>
      <c r="N21" s="81" t="s">
        <v>258</v>
      </c>
      <c r="O21" s="81" t="s">
        <v>259</v>
      </c>
      <c r="P21" s="81" t="s">
        <v>244</v>
      </c>
      <c r="Q21" s="54"/>
    </row>
    <row r="22" spans="1:17" ht="15" customHeight="1" x14ac:dyDescent="0.2">
      <c r="A22" s="81"/>
      <c r="B22" s="81"/>
      <c r="C22" s="81"/>
      <c r="D22" s="81"/>
      <c r="E22" s="81"/>
      <c r="F22" s="81"/>
      <c r="G22" s="81"/>
      <c r="H22" s="82" t="s">
        <v>261</v>
      </c>
      <c r="I22" s="82" t="s">
        <v>260</v>
      </c>
      <c r="J22" s="82" t="s">
        <v>261</v>
      </c>
      <c r="K22" s="82" t="s">
        <v>260</v>
      </c>
      <c r="L22" s="82" t="s">
        <v>261</v>
      </c>
      <c r="M22" s="82" t="s">
        <v>260</v>
      </c>
      <c r="N22" s="81"/>
      <c r="O22" s="81"/>
      <c r="P22" s="81"/>
      <c r="Q22" s="54"/>
    </row>
    <row r="23" spans="1:17" ht="15" customHeight="1" x14ac:dyDescent="0.2">
      <c r="A23" s="83" t="s">
        <v>34</v>
      </c>
      <c r="B23" s="84" t="s">
        <v>29</v>
      </c>
      <c r="C23" s="90">
        <v>13</v>
      </c>
      <c r="D23" s="90">
        <v>13</v>
      </c>
      <c r="E23" s="91">
        <v>11</v>
      </c>
      <c r="F23" s="92">
        <f>SUM(C23:E23)</f>
        <v>37</v>
      </c>
      <c r="G23" s="82" t="s">
        <v>17</v>
      </c>
      <c r="H23" s="93">
        <v>73</v>
      </c>
      <c r="I23" s="94">
        <v>78</v>
      </c>
      <c r="J23" s="94">
        <v>100</v>
      </c>
      <c r="K23" s="94">
        <v>71</v>
      </c>
      <c r="L23" s="94">
        <v>175</v>
      </c>
      <c r="M23" s="94">
        <v>126</v>
      </c>
      <c r="N23" s="94">
        <f t="shared" ref="N23:O25" si="2">SUM(H23,J23,L23)</f>
        <v>348</v>
      </c>
      <c r="O23" s="94">
        <f t="shared" si="2"/>
        <v>275</v>
      </c>
      <c r="P23" s="94">
        <f>SUM(H23:M23)</f>
        <v>623</v>
      </c>
      <c r="Q23" s="54"/>
    </row>
    <row r="24" spans="1:17" ht="15" customHeight="1" x14ac:dyDescent="0.2">
      <c r="A24" s="83" t="s">
        <v>32</v>
      </c>
      <c r="B24" s="84" t="s">
        <v>29</v>
      </c>
      <c r="C24" s="90">
        <v>0</v>
      </c>
      <c r="D24" s="90">
        <v>6</v>
      </c>
      <c r="E24" s="91">
        <v>2</v>
      </c>
      <c r="F24" s="94">
        <f>SUM(C24:E24)</f>
        <v>8</v>
      </c>
      <c r="G24" s="93" t="s">
        <v>17</v>
      </c>
      <c r="H24" s="93">
        <v>0</v>
      </c>
      <c r="I24" s="94">
        <v>0</v>
      </c>
      <c r="J24" s="94">
        <v>31</v>
      </c>
      <c r="K24" s="94">
        <v>37</v>
      </c>
      <c r="L24" s="94">
        <v>46</v>
      </c>
      <c r="M24" s="94">
        <v>26</v>
      </c>
      <c r="N24" s="94">
        <f t="shared" si="2"/>
        <v>77</v>
      </c>
      <c r="O24" s="94">
        <f t="shared" si="2"/>
        <v>63</v>
      </c>
      <c r="P24" s="94">
        <f t="shared" ref="P24:P25" si="3">SUM(H24:M24)</f>
        <v>140</v>
      </c>
      <c r="Q24" s="54"/>
    </row>
    <row r="25" spans="1:17" ht="15" customHeight="1" x14ac:dyDescent="0.2">
      <c r="A25" s="83" t="s">
        <v>48</v>
      </c>
      <c r="B25" s="84" t="s">
        <v>29</v>
      </c>
      <c r="C25" s="94">
        <v>0</v>
      </c>
      <c r="D25" s="94">
        <v>0</v>
      </c>
      <c r="E25" s="94">
        <v>0</v>
      </c>
      <c r="F25" s="94">
        <f>SUM(C25:E25)</f>
        <v>0</v>
      </c>
      <c r="G25" s="93" t="s">
        <v>17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f t="shared" si="2"/>
        <v>0</v>
      </c>
      <c r="O25" s="94">
        <f t="shared" si="2"/>
        <v>0</v>
      </c>
      <c r="P25" s="92">
        <f t="shared" si="3"/>
        <v>0</v>
      </c>
      <c r="Q25" s="54"/>
    </row>
    <row r="26" spans="1:17" ht="15" customHeight="1" x14ac:dyDescent="0.2">
      <c r="A26" s="80" t="s">
        <v>49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54"/>
    </row>
    <row r="27" spans="1:17" ht="15" customHeight="1" x14ac:dyDescent="0.2">
      <c r="A27" s="81" t="s">
        <v>6</v>
      </c>
      <c r="B27" s="81" t="s">
        <v>7</v>
      </c>
      <c r="C27" s="89"/>
      <c r="D27" s="89"/>
      <c r="E27" s="89"/>
      <c r="F27" s="89"/>
      <c r="G27" s="81" t="s">
        <v>9</v>
      </c>
      <c r="H27" s="89" t="s">
        <v>10</v>
      </c>
      <c r="I27" s="89"/>
      <c r="J27" s="89"/>
      <c r="K27" s="89"/>
      <c r="L27" s="89"/>
      <c r="M27" s="89"/>
      <c r="N27" s="89"/>
      <c r="O27" s="89"/>
      <c r="P27" s="89"/>
      <c r="Q27" s="54"/>
    </row>
    <row r="28" spans="1:17" ht="15" customHeight="1" x14ac:dyDescent="0.2">
      <c r="A28" s="81"/>
      <c r="B28" s="81"/>
      <c r="C28" s="81" t="s">
        <v>240</v>
      </c>
      <c r="D28" s="81" t="s">
        <v>241</v>
      </c>
      <c r="E28" s="81" t="s">
        <v>242</v>
      </c>
      <c r="F28" s="81" t="s">
        <v>244</v>
      </c>
      <c r="G28" s="81"/>
      <c r="H28" s="81" t="s">
        <v>240</v>
      </c>
      <c r="I28" s="81"/>
      <c r="J28" s="81" t="s">
        <v>241</v>
      </c>
      <c r="K28" s="81"/>
      <c r="L28" s="81" t="s">
        <v>242</v>
      </c>
      <c r="M28" s="81"/>
      <c r="N28" s="81" t="s">
        <v>258</v>
      </c>
      <c r="O28" s="81" t="s">
        <v>259</v>
      </c>
      <c r="P28" s="81" t="s">
        <v>244</v>
      </c>
      <c r="Q28" s="54"/>
    </row>
    <row r="29" spans="1:17" ht="15" customHeight="1" x14ac:dyDescent="0.2">
      <c r="A29" s="81"/>
      <c r="B29" s="81"/>
      <c r="C29" s="81"/>
      <c r="D29" s="81"/>
      <c r="E29" s="81"/>
      <c r="F29" s="81"/>
      <c r="G29" s="81"/>
      <c r="H29" s="82" t="s">
        <v>261</v>
      </c>
      <c r="I29" s="82" t="s">
        <v>260</v>
      </c>
      <c r="J29" s="82" t="s">
        <v>261</v>
      </c>
      <c r="K29" s="82" t="s">
        <v>260</v>
      </c>
      <c r="L29" s="82" t="s">
        <v>261</v>
      </c>
      <c r="M29" s="82" t="s">
        <v>260</v>
      </c>
      <c r="N29" s="81"/>
      <c r="O29" s="81"/>
      <c r="P29" s="81"/>
      <c r="Q29" s="54"/>
    </row>
    <row r="30" spans="1:17" ht="15" customHeight="1" x14ac:dyDescent="0.2">
      <c r="A30" s="83" t="s">
        <v>50</v>
      </c>
      <c r="B30" s="83" t="s">
        <v>51</v>
      </c>
      <c r="C30" s="88">
        <v>18</v>
      </c>
      <c r="D30" s="95">
        <v>19</v>
      </c>
      <c r="E30" s="85">
        <v>13</v>
      </c>
      <c r="F30" s="96">
        <f>SUM(C30:E30)</f>
        <v>50</v>
      </c>
      <c r="G30" s="82" t="s">
        <v>17</v>
      </c>
      <c r="H30" s="97">
        <v>404</v>
      </c>
      <c r="I30" s="85">
        <v>149</v>
      </c>
      <c r="J30" s="88">
        <v>56</v>
      </c>
      <c r="K30" s="95">
        <v>11</v>
      </c>
      <c r="L30" s="95">
        <v>8</v>
      </c>
      <c r="M30" s="95">
        <v>5</v>
      </c>
      <c r="N30" s="95">
        <f t="shared" ref="N30:O34" si="4">SUM(H30,J30,L30)</f>
        <v>468</v>
      </c>
      <c r="O30" s="95">
        <f t="shared" si="4"/>
        <v>165</v>
      </c>
      <c r="P30" s="85">
        <f>SUM(H30:M30)</f>
        <v>633</v>
      </c>
      <c r="Q30" s="54"/>
    </row>
    <row r="31" spans="1:17" ht="15" customHeight="1" x14ac:dyDescent="0.2">
      <c r="A31" s="83" t="s">
        <v>52</v>
      </c>
      <c r="B31" s="83" t="s">
        <v>53</v>
      </c>
      <c r="C31" s="88">
        <v>9</v>
      </c>
      <c r="D31" s="95">
        <v>8</v>
      </c>
      <c r="E31" s="85">
        <v>5</v>
      </c>
      <c r="F31" s="85">
        <f>SUM(C31:E31)</f>
        <v>22</v>
      </c>
      <c r="G31" s="82" t="s">
        <v>54</v>
      </c>
      <c r="H31" s="87">
        <v>14</v>
      </c>
      <c r="I31" s="85">
        <v>9</v>
      </c>
      <c r="J31" s="85">
        <v>33</v>
      </c>
      <c r="K31" s="95">
        <v>9</v>
      </c>
      <c r="L31" s="95">
        <v>24</v>
      </c>
      <c r="M31" s="85">
        <v>4</v>
      </c>
      <c r="N31" s="85">
        <f t="shared" si="4"/>
        <v>71</v>
      </c>
      <c r="O31" s="85">
        <f t="shared" si="4"/>
        <v>22</v>
      </c>
      <c r="P31" s="85">
        <f>SUM(H31:M31)</f>
        <v>93</v>
      </c>
      <c r="Q31" s="54"/>
    </row>
    <row r="32" spans="1:17" ht="15" customHeight="1" x14ac:dyDescent="0.2">
      <c r="A32" s="83" t="s">
        <v>55</v>
      </c>
      <c r="B32" s="83" t="s">
        <v>56</v>
      </c>
      <c r="C32" s="85">
        <v>2</v>
      </c>
      <c r="D32" s="95">
        <v>0</v>
      </c>
      <c r="E32" s="85">
        <v>0</v>
      </c>
      <c r="F32" s="85">
        <f>SUM(C32:E32)</f>
        <v>2</v>
      </c>
      <c r="G32" s="82" t="s">
        <v>57</v>
      </c>
      <c r="H32" s="85">
        <v>28</v>
      </c>
      <c r="I32" s="85">
        <v>74</v>
      </c>
      <c r="J32" s="85">
        <v>0</v>
      </c>
      <c r="K32" s="85">
        <v>0</v>
      </c>
      <c r="L32" s="95">
        <v>0</v>
      </c>
      <c r="M32" s="85">
        <v>0</v>
      </c>
      <c r="N32" s="85">
        <f t="shared" si="4"/>
        <v>28</v>
      </c>
      <c r="O32" s="85">
        <f t="shared" si="4"/>
        <v>74</v>
      </c>
      <c r="P32" s="85">
        <f t="shared" ref="P32:P34" si="5">SUM(H32:M32)</f>
        <v>102</v>
      </c>
      <c r="Q32" s="54"/>
    </row>
    <row r="33" spans="1:17" ht="15" customHeight="1" x14ac:dyDescent="0.2">
      <c r="A33" s="83" t="s">
        <v>58</v>
      </c>
      <c r="B33" s="83" t="s">
        <v>17</v>
      </c>
      <c r="C33" s="98">
        <v>250</v>
      </c>
      <c r="D33" s="95">
        <v>357</v>
      </c>
      <c r="E33" s="85">
        <v>267</v>
      </c>
      <c r="F33" s="85">
        <f>SUM(C33:E33)</f>
        <v>874</v>
      </c>
      <c r="G33" s="82" t="s">
        <v>57</v>
      </c>
      <c r="H33" s="97">
        <v>1180</v>
      </c>
      <c r="I33" s="88">
        <v>1777</v>
      </c>
      <c r="J33" s="98">
        <v>546</v>
      </c>
      <c r="K33" s="95">
        <v>315</v>
      </c>
      <c r="L33" s="95">
        <v>145</v>
      </c>
      <c r="M33" s="95">
        <v>140</v>
      </c>
      <c r="N33" s="95">
        <f t="shared" si="4"/>
        <v>1871</v>
      </c>
      <c r="O33" s="95">
        <f t="shared" si="4"/>
        <v>2232</v>
      </c>
      <c r="P33" s="85">
        <f t="shared" si="5"/>
        <v>4103</v>
      </c>
      <c r="Q33" s="54"/>
    </row>
    <row r="34" spans="1:17" ht="15" customHeight="1" x14ac:dyDescent="0.2">
      <c r="A34" s="83" t="s">
        <v>192</v>
      </c>
      <c r="B34" s="83" t="s">
        <v>17</v>
      </c>
      <c r="C34" s="85">
        <v>0</v>
      </c>
      <c r="D34" s="85">
        <v>0</v>
      </c>
      <c r="E34" s="85">
        <v>0</v>
      </c>
      <c r="F34" s="85">
        <f>SUM(C34:E34)</f>
        <v>0</v>
      </c>
      <c r="G34" s="82" t="s">
        <v>57</v>
      </c>
      <c r="H34" s="85">
        <v>0</v>
      </c>
      <c r="I34" s="85">
        <v>0</v>
      </c>
      <c r="J34" s="85">
        <v>0</v>
      </c>
      <c r="K34" s="85">
        <v>0</v>
      </c>
      <c r="L34" s="95">
        <v>0</v>
      </c>
      <c r="M34" s="85">
        <v>0</v>
      </c>
      <c r="N34" s="85">
        <f t="shared" si="4"/>
        <v>0</v>
      </c>
      <c r="O34" s="85">
        <f t="shared" si="4"/>
        <v>0</v>
      </c>
      <c r="P34" s="85">
        <f t="shared" si="5"/>
        <v>0</v>
      </c>
      <c r="Q34" s="54"/>
    </row>
    <row r="35" spans="1:17" ht="15" customHeight="1" x14ac:dyDescent="0.2">
      <c r="A35" s="80" t="s">
        <v>59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54"/>
    </row>
    <row r="36" spans="1:17" ht="15" customHeight="1" x14ac:dyDescent="0.2">
      <c r="A36" s="81" t="s">
        <v>6</v>
      </c>
      <c r="B36" s="81" t="s">
        <v>7</v>
      </c>
      <c r="C36" s="89"/>
      <c r="D36" s="89"/>
      <c r="E36" s="89"/>
      <c r="F36" s="89"/>
      <c r="G36" s="81" t="s">
        <v>9</v>
      </c>
      <c r="H36" s="89" t="s">
        <v>10</v>
      </c>
      <c r="I36" s="89"/>
      <c r="J36" s="89"/>
      <c r="K36" s="89"/>
      <c r="L36" s="89"/>
      <c r="M36" s="89"/>
      <c r="N36" s="89"/>
      <c r="O36" s="89"/>
      <c r="P36" s="89"/>
      <c r="Q36" s="54"/>
    </row>
    <row r="37" spans="1:17" ht="15" customHeight="1" x14ac:dyDescent="0.2">
      <c r="A37" s="81"/>
      <c r="B37" s="81"/>
      <c r="C37" s="81" t="s">
        <v>240</v>
      </c>
      <c r="D37" s="81" t="s">
        <v>241</v>
      </c>
      <c r="E37" s="81" t="s">
        <v>242</v>
      </c>
      <c r="F37" s="81" t="s">
        <v>248</v>
      </c>
      <c r="G37" s="81"/>
      <c r="H37" s="81" t="s">
        <v>240</v>
      </c>
      <c r="I37" s="81"/>
      <c r="J37" s="81" t="s">
        <v>241</v>
      </c>
      <c r="K37" s="81"/>
      <c r="L37" s="81" t="s">
        <v>242</v>
      </c>
      <c r="M37" s="81"/>
      <c r="N37" s="81" t="s">
        <v>258</v>
      </c>
      <c r="O37" s="81" t="s">
        <v>259</v>
      </c>
      <c r="P37" s="81" t="s">
        <v>244</v>
      </c>
      <c r="Q37" s="54"/>
    </row>
    <row r="38" spans="1:17" ht="15" customHeight="1" x14ac:dyDescent="0.2">
      <c r="A38" s="81"/>
      <c r="B38" s="81"/>
      <c r="C38" s="81"/>
      <c r="D38" s="81"/>
      <c r="E38" s="81"/>
      <c r="F38" s="81"/>
      <c r="G38" s="81"/>
      <c r="H38" s="82" t="s">
        <v>261</v>
      </c>
      <c r="I38" s="82" t="s">
        <v>260</v>
      </c>
      <c r="J38" s="82" t="s">
        <v>261</v>
      </c>
      <c r="K38" s="82" t="s">
        <v>260</v>
      </c>
      <c r="L38" s="82" t="s">
        <v>261</v>
      </c>
      <c r="M38" s="82" t="s">
        <v>260</v>
      </c>
      <c r="N38" s="81"/>
      <c r="O38" s="81"/>
      <c r="P38" s="81"/>
      <c r="Q38" s="54"/>
    </row>
    <row r="39" spans="1:17" ht="15" customHeight="1" x14ac:dyDescent="0.2">
      <c r="A39" s="54" t="s">
        <v>60</v>
      </c>
      <c r="B39" s="83" t="s">
        <v>29</v>
      </c>
      <c r="C39" s="99">
        <v>5</v>
      </c>
      <c r="D39" s="99">
        <v>8</v>
      </c>
      <c r="E39" s="95">
        <v>3</v>
      </c>
      <c r="F39" s="99">
        <f>SUM(C39:E39)</f>
        <v>16</v>
      </c>
      <c r="G39" s="82" t="s">
        <v>54</v>
      </c>
      <c r="H39" s="87">
        <v>2</v>
      </c>
      <c r="I39" s="99">
        <v>62</v>
      </c>
      <c r="J39" s="99">
        <v>130</v>
      </c>
      <c r="K39" s="100">
        <v>404</v>
      </c>
      <c r="L39" s="95">
        <v>85</v>
      </c>
      <c r="M39" s="95">
        <v>136</v>
      </c>
      <c r="N39" s="95">
        <f t="shared" ref="N39:O42" si="6">SUM(H39,J39,L39)</f>
        <v>217</v>
      </c>
      <c r="O39" s="95">
        <f t="shared" si="6"/>
        <v>602</v>
      </c>
      <c r="P39" s="99">
        <f>SUM(H39:M39)</f>
        <v>819</v>
      </c>
      <c r="Q39" s="54"/>
    </row>
    <row r="40" spans="1:17" ht="15" customHeight="1" x14ac:dyDescent="0.2">
      <c r="A40" s="54" t="s">
        <v>32</v>
      </c>
      <c r="B40" s="83" t="s">
        <v>29</v>
      </c>
      <c r="C40" s="101">
        <v>1</v>
      </c>
      <c r="D40" s="95">
        <v>7</v>
      </c>
      <c r="E40" s="95">
        <v>1</v>
      </c>
      <c r="F40" s="95">
        <f>SUM(C40:E40)</f>
        <v>9</v>
      </c>
      <c r="G40" s="82" t="s">
        <v>54</v>
      </c>
      <c r="H40" s="87">
        <v>0</v>
      </c>
      <c r="I40" s="95">
        <v>19</v>
      </c>
      <c r="J40" s="100">
        <v>63</v>
      </c>
      <c r="K40" s="100">
        <v>196</v>
      </c>
      <c r="L40" s="95">
        <v>0</v>
      </c>
      <c r="M40" s="95">
        <v>19</v>
      </c>
      <c r="N40" s="95">
        <f t="shared" si="6"/>
        <v>63</v>
      </c>
      <c r="O40" s="95">
        <f t="shared" si="6"/>
        <v>234</v>
      </c>
      <c r="P40" s="99">
        <f>SUM(H40:M40)</f>
        <v>297</v>
      </c>
      <c r="Q40" s="54"/>
    </row>
    <row r="41" spans="1:17" ht="15" customHeight="1" x14ac:dyDescent="0.2">
      <c r="A41" s="54" t="s">
        <v>61</v>
      </c>
      <c r="B41" s="83" t="s">
        <v>29</v>
      </c>
      <c r="C41" s="101">
        <v>0</v>
      </c>
      <c r="D41" s="95">
        <v>0</v>
      </c>
      <c r="E41" s="95">
        <v>3</v>
      </c>
      <c r="F41" s="95">
        <f>SUM(C41:E41)</f>
        <v>3</v>
      </c>
      <c r="G41" s="82" t="s">
        <v>54</v>
      </c>
      <c r="H41" s="87">
        <v>0</v>
      </c>
      <c r="I41" s="95">
        <v>0</v>
      </c>
      <c r="J41" s="95">
        <v>0</v>
      </c>
      <c r="K41" s="95">
        <v>0</v>
      </c>
      <c r="L41" s="95">
        <v>63</v>
      </c>
      <c r="M41" s="95">
        <v>81</v>
      </c>
      <c r="N41" s="95">
        <f t="shared" si="6"/>
        <v>63</v>
      </c>
      <c r="O41" s="95">
        <f t="shared" si="6"/>
        <v>81</v>
      </c>
      <c r="P41" s="99">
        <f>SUM(H41:M41)</f>
        <v>144</v>
      </c>
      <c r="Q41" s="54"/>
    </row>
    <row r="42" spans="1:17" ht="15" customHeight="1" x14ac:dyDescent="0.2">
      <c r="A42" s="54" t="s">
        <v>62</v>
      </c>
      <c r="B42" s="83" t="s">
        <v>29</v>
      </c>
      <c r="C42" s="95">
        <v>0</v>
      </c>
      <c r="D42" s="95">
        <v>2</v>
      </c>
      <c r="E42" s="95">
        <v>0</v>
      </c>
      <c r="F42" s="95">
        <f t="shared" ref="F42" si="7">SUM(C42:E42)</f>
        <v>2</v>
      </c>
      <c r="G42" s="82" t="s">
        <v>54</v>
      </c>
      <c r="H42" s="85">
        <v>0</v>
      </c>
      <c r="I42" s="85">
        <v>0</v>
      </c>
      <c r="J42" s="95">
        <v>32</v>
      </c>
      <c r="K42" s="95">
        <v>122</v>
      </c>
      <c r="L42" s="95">
        <v>0</v>
      </c>
      <c r="M42" s="95">
        <v>0</v>
      </c>
      <c r="N42" s="95">
        <f t="shared" si="6"/>
        <v>32</v>
      </c>
      <c r="O42" s="95">
        <f t="shared" si="6"/>
        <v>122</v>
      </c>
      <c r="P42" s="99">
        <f>SUM(H42:M42)</f>
        <v>154</v>
      </c>
      <c r="Q42" s="54"/>
    </row>
    <row r="43" spans="1:17" ht="15" customHeight="1" x14ac:dyDescent="0.2">
      <c r="A43" s="80" t="s">
        <v>235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54"/>
    </row>
    <row r="44" spans="1:17" ht="15" customHeight="1" x14ac:dyDescent="0.2">
      <c r="A44" s="81" t="s">
        <v>6</v>
      </c>
      <c r="B44" s="81" t="s">
        <v>7</v>
      </c>
      <c r="C44" s="81" t="s">
        <v>8</v>
      </c>
      <c r="D44" s="81"/>
      <c r="E44" s="81"/>
      <c r="F44" s="81"/>
      <c r="G44" s="81" t="s">
        <v>9</v>
      </c>
      <c r="H44" s="81" t="s">
        <v>10</v>
      </c>
      <c r="I44" s="81"/>
      <c r="J44" s="81"/>
      <c r="K44" s="81"/>
      <c r="L44" s="81"/>
      <c r="M44" s="81"/>
      <c r="N44" s="81"/>
      <c r="O44" s="81"/>
      <c r="P44" s="81"/>
      <c r="Q44" s="54"/>
    </row>
    <row r="45" spans="1:17" ht="15" customHeight="1" x14ac:dyDescent="0.2">
      <c r="A45" s="81"/>
      <c r="B45" s="81"/>
      <c r="C45" s="81" t="s">
        <v>240</v>
      </c>
      <c r="D45" s="81" t="s">
        <v>241</v>
      </c>
      <c r="E45" s="81" t="s">
        <v>242</v>
      </c>
      <c r="F45" s="81" t="s">
        <v>247</v>
      </c>
      <c r="G45" s="81"/>
      <c r="H45" s="81" t="s">
        <v>240</v>
      </c>
      <c r="I45" s="81"/>
      <c r="J45" s="81" t="s">
        <v>241</v>
      </c>
      <c r="K45" s="81"/>
      <c r="L45" s="81" t="s">
        <v>242</v>
      </c>
      <c r="M45" s="81"/>
      <c r="N45" s="81" t="s">
        <v>258</v>
      </c>
      <c r="O45" s="81" t="s">
        <v>259</v>
      </c>
      <c r="P45" s="81" t="s">
        <v>244</v>
      </c>
      <c r="Q45" s="54"/>
    </row>
    <row r="46" spans="1:17" ht="15" customHeight="1" x14ac:dyDescent="0.2">
      <c r="A46" s="81"/>
      <c r="B46" s="81"/>
      <c r="C46" s="81"/>
      <c r="D46" s="81"/>
      <c r="E46" s="81"/>
      <c r="F46" s="81"/>
      <c r="G46" s="81"/>
      <c r="H46" s="81" t="s">
        <v>261</v>
      </c>
      <c r="I46" s="81"/>
      <c r="J46" s="81" t="s">
        <v>261</v>
      </c>
      <c r="K46" s="81"/>
      <c r="L46" s="81" t="s">
        <v>261</v>
      </c>
      <c r="M46" s="81"/>
      <c r="N46" s="81"/>
      <c r="O46" s="81"/>
      <c r="P46" s="81"/>
      <c r="Q46" s="54"/>
    </row>
    <row r="47" spans="1:17" ht="15" customHeight="1" x14ac:dyDescent="0.2">
      <c r="A47" s="83" t="s">
        <v>236</v>
      </c>
      <c r="B47" s="84" t="s">
        <v>238</v>
      </c>
      <c r="C47" s="85">
        <v>20</v>
      </c>
      <c r="D47" s="102">
        <v>20</v>
      </c>
      <c r="E47" s="102">
        <v>0</v>
      </c>
      <c r="F47" s="85">
        <f t="shared" ref="F47:F48" si="8">SUM(C47:E47)</f>
        <v>40</v>
      </c>
      <c r="G47" s="84" t="s">
        <v>17</v>
      </c>
      <c r="H47" s="103">
        <v>0</v>
      </c>
      <c r="I47" s="103"/>
      <c r="J47" s="103">
        <v>0</v>
      </c>
      <c r="K47" s="103"/>
      <c r="L47" s="103">
        <v>0</v>
      </c>
      <c r="M47" s="103"/>
      <c r="N47" s="85">
        <f t="shared" ref="N47:O48" si="9">SUM(H47,J47,L47)</f>
        <v>0</v>
      </c>
      <c r="O47" s="85">
        <f t="shared" si="9"/>
        <v>0</v>
      </c>
      <c r="P47" s="85">
        <f t="shared" ref="P47:P48" si="10">SUM(H47:M47)</f>
        <v>0</v>
      </c>
      <c r="Q47" s="54"/>
    </row>
    <row r="48" spans="1:17" ht="15" customHeight="1" x14ac:dyDescent="0.2">
      <c r="A48" s="83" t="s">
        <v>237</v>
      </c>
      <c r="B48" s="84" t="s">
        <v>239</v>
      </c>
      <c r="C48" s="85">
        <v>3</v>
      </c>
      <c r="D48" s="102">
        <v>3</v>
      </c>
      <c r="E48" s="102">
        <v>0</v>
      </c>
      <c r="F48" s="85">
        <f t="shared" si="8"/>
        <v>6</v>
      </c>
      <c r="G48" s="84" t="s">
        <v>17</v>
      </c>
      <c r="H48" s="103">
        <v>0</v>
      </c>
      <c r="I48" s="103"/>
      <c r="J48" s="103">
        <v>0</v>
      </c>
      <c r="K48" s="103"/>
      <c r="L48" s="103">
        <v>0</v>
      </c>
      <c r="M48" s="103"/>
      <c r="N48" s="85">
        <f t="shared" si="9"/>
        <v>0</v>
      </c>
      <c r="O48" s="85">
        <f t="shared" si="9"/>
        <v>0</v>
      </c>
      <c r="P48" s="85">
        <f t="shared" si="10"/>
        <v>0</v>
      </c>
      <c r="Q48" s="54"/>
    </row>
    <row r="49" spans="1:17" ht="15" customHeight="1" x14ac:dyDescent="0.2">
      <c r="A49" s="83" t="s">
        <v>32</v>
      </c>
      <c r="B49" s="84" t="s">
        <v>265</v>
      </c>
      <c r="C49" s="85">
        <v>15</v>
      </c>
      <c r="D49" s="102">
        <v>15</v>
      </c>
      <c r="E49" s="102">
        <v>0</v>
      </c>
      <c r="F49" s="85">
        <v>30</v>
      </c>
      <c r="G49" s="84" t="s">
        <v>17</v>
      </c>
      <c r="H49" s="85"/>
      <c r="I49" s="85">
        <v>14</v>
      </c>
      <c r="J49" s="85"/>
      <c r="K49" s="85">
        <v>1</v>
      </c>
      <c r="L49" s="85"/>
      <c r="M49" s="85">
        <v>0</v>
      </c>
      <c r="N49" s="85">
        <v>15</v>
      </c>
      <c r="O49" s="85"/>
      <c r="P49" s="85">
        <v>15</v>
      </c>
      <c r="Q49" s="54"/>
    </row>
    <row r="50" spans="1:17" ht="15" customHeight="1" x14ac:dyDescent="0.2">
      <c r="A50" s="54"/>
      <c r="B50" s="54"/>
      <c r="C50" s="79"/>
      <c r="D50" s="79"/>
      <c r="E50" s="79"/>
      <c r="F50" s="79"/>
      <c r="G50" s="104"/>
      <c r="H50" s="104"/>
      <c r="I50" s="79"/>
      <c r="J50" s="79"/>
      <c r="K50" s="79"/>
      <c r="L50" s="79"/>
      <c r="M50" s="79"/>
      <c r="N50" s="79"/>
      <c r="O50" s="79"/>
      <c r="P50" s="79"/>
      <c r="Q50" s="54"/>
    </row>
    <row r="51" spans="1:17" ht="15" customHeight="1" x14ac:dyDescent="0.2">
      <c r="A51" s="54"/>
      <c r="B51" s="54"/>
      <c r="C51" s="79"/>
      <c r="D51" s="79"/>
      <c r="E51" s="79"/>
      <c r="F51" s="79"/>
      <c r="G51" s="104"/>
      <c r="H51" s="104"/>
      <c r="I51" s="79"/>
      <c r="J51" s="79"/>
      <c r="K51" s="79"/>
      <c r="L51" s="79"/>
      <c r="M51" s="79"/>
      <c r="N51" s="79"/>
      <c r="O51" s="79"/>
      <c r="P51" s="79"/>
      <c r="Q51" s="54"/>
    </row>
    <row r="52" spans="1:17" ht="15" customHeight="1" x14ac:dyDescent="0.2">
      <c r="A52" s="54"/>
      <c r="B52" s="54"/>
      <c r="C52" s="79"/>
      <c r="D52" s="79"/>
      <c r="E52" s="79"/>
      <c r="F52" s="79"/>
      <c r="G52" s="104"/>
      <c r="H52" s="104"/>
      <c r="I52" s="79"/>
      <c r="J52" s="79"/>
      <c r="K52" s="79"/>
      <c r="L52" s="79"/>
      <c r="M52" s="79"/>
      <c r="N52" s="79"/>
      <c r="O52" s="79"/>
      <c r="P52" s="79"/>
      <c r="Q52" s="54"/>
    </row>
    <row r="53" spans="1:17" ht="15" customHeight="1" x14ac:dyDescent="0.2">
      <c r="A53" s="54"/>
      <c r="B53" s="54"/>
      <c r="C53" s="79"/>
      <c r="D53" s="79"/>
      <c r="E53" s="79"/>
      <c r="F53" s="79"/>
      <c r="G53" s="104"/>
      <c r="H53" s="104"/>
      <c r="I53" s="79"/>
      <c r="J53" s="79"/>
      <c r="K53" s="79"/>
      <c r="L53" s="79"/>
      <c r="M53" s="79"/>
      <c r="N53" s="79"/>
      <c r="O53" s="79"/>
      <c r="P53" s="79"/>
      <c r="Q53" s="54"/>
    </row>
  </sheetData>
  <mergeCells count="88">
    <mergeCell ref="A43:P43"/>
    <mergeCell ref="A44:A46"/>
    <mergeCell ref="B44:B46"/>
    <mergeCell ref="C44:F44"/>
    <mergeCell ref="G44:G46"/>
    <mergeCell ref="C45:C46"/>
    <mergeCell ref="D45:D46"/>
    <mergeCell ref="E45:E46"/>
    <mergeCell ref="F45:F46"/>
    <mergeCell ref="H45:I45"/>
    <mergeCell ref="J45:K45"/>
    <mergeCell ref="L45:M45"/>
    <mergeCell ref="N45:N46"/>
    <mergeCell ref="O45:O46"/>
    <mergeCell ref="P45:P46"/>
    <mergeCell ref="H46:I46"/>
    <mergeCell ref="H44:P44"/>
    <mergeCell ref="A35:P35"/>
    <mergeCell ref="A36:A38"/>
    <mergeCell ref="B36:B38"/>
    <mergeCell ref="C36:F36"/>
    <mergeCell ref="G36:G38"/>
    <mergeCell ref="H36:P36"/>
    <mergeCell ref="C37:C38"/>
    <mergeCell ref="D37:D38"/>
    <mergeCell ref="E37:E38"/>
    <mergeCell ref="P37:P38"/>
    <mergeCell ref="F37:F38"/>
    <mergeCell ref="H37:I37"/>
    <mergeCell ref="J37:K37"/>
    <mergeCell ref="L37:M37"/>
    <mergeCell ref="N37:N38"/>
    <mergeCell ref="O37:O38"/>
    <mergeCell ref="A26:P26"/>
    <mergeCell ref="A27:A29"/>
    <mergeCell ref="B27:B29"/>
    <mergeCell ref="C27:F27"/>
    <mergeCell ref="G27:G29"/>
    <mergeCell ref="H27:P27"/>
    <mergeCell ref="C28:C29"/>
    <mergeCell ref="D28:D29"/>
    <mergeCell ref="E28:E29"/>
    <mergeCell ref="P28:P29"/>
    <mergeCell ref="F28:F29"/>
    <mergeCell ref="H28:I28"/>
    <mergeCell ref="J28:K28"/>
    <mergeCell ref="L28:M28"/>
    <mergeCell ref="N28:N29"/>
    <mergeCell ref="O28:O29"/>
    <mergeCell ref="A19:P19"/>
    <mergeCell ref="A20:A22"/>
    <mergeCell ref="B20:B22"/>
    <mergeCell ref="C20:F20"/>
    <mergeCell ref="G20:G22"/>
    <mergeCell ref="H20:P20"/>
    <mergeCell ref="C21:C22"/>
    <mergeCell ref="D21:D22"/>
    <mergeCell ref="E21:E22"/>
    <mergeCell ref="O21:O22"/>
    <mergeCell ref="P21:P22"/>
    <mergeCell ref="F21:F22"/>
    <mergeCell ref="H21:I21"/>
    <mergeCell ref="J21:K21"/>
    <mergeCell ref="L21:M21"/>
    <mergeCell ref="N21:N22"/>
    <mergeCell ref="A11:A13"/>
    <mergeCell ref="B11:B13"/>
    <mergeCell ref="C11:F11"/>
    <mergeCell ref="G11:G13"/>
    <mergeCell ref="H11:P11"/>
    <mergeCell ref="C12:C13"/>
    <mergeCell ref="D12:D13"/>
    <mergeCell ref="E12:E13"/>
    <mergeCell ref="P12:P13"/>
    <mergeCell ref="F12:F13"/>
    <mergeCell ref="H12:I12"/>
    <mergeCell ref="J12:K12"/>
    <mergeCell ref="L12:M12"/>
    <mergeCell ref="N12:N13"/>
    <mergeCell ref="O12:O13"/>
    <mergeCell ref="L47:M47"/>
    <mergeCell ref="L48:M48"/>
    <mergeCell ref="J46:K46"/>
    <mergeCell ref="L46:M46"/>
    <mergeCell ref="J47:K47"/>
    <mergeCell ref="J48:K48"/>
    <mergeCell ref="H47:I47"/>
    <mergeCell ref="H48:I48"/>
  </mergeCells>
  <printOptions horizontalCentered="1"/>
  <pageMargins left="0.51181102362204722" right="0.51181102362204722" top="0.55118110236220474" bottom="0.55118110236220474" header="0.11811023622047245" footer="0.11811023622047245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74"/>
  <sheetViews>
    <sheetView topLeftCell="A54" zoomScale="150" zoomScaleNormal="150" zoomScaleSheetLayoutView="150" workbookViewId="0">
      <selection activeCell="D64" sqref="D64"/>
    </sheetView>
  </sheetViews>
  <sheetFormatPr baseColWidth="10" defaultColWidth="12" defaultRowHeight="12.75" x14ac:dyDescent="0.2"/>
  <cols>
    <col min="1" max="1" width="35.83203125" style="1" customWidth="1"/>
    <col min="2" max="2" width="21.83203125" style="1" customWidth="1"/>
    <col min="3" max="3" width="8.6640625" style="10" customWidth="1"/>
    <col min="4" max="4" width="10.6640625" style="9" customWidth="1"/>
    <col min="5" max="5" width="10.1640625" style="9" customWidth="1"/>
    <col min="6" max="6" width="8.33203125" style="9" customWidth="1"/>
    <col min="7" max="7" width="11.33203125" style="9" customWidth="1"/>
    <col min="8" max="8" width="4.83203125" style="9" customWidth="1"/>
    <col min="9" max="9" width="4.6640625" style="9" customWidth="1"/>
    <col min="10" max="10" width="5.5" style="9" customWidth="1"/>
    <col min="11" max="11" width="5" style="9" customWidth="1"/>
    <col min="12" max="15" width="5.1640625" style="9" customWidth="1"/>
    <col min="16" max="16" width="7.83203125" style="9" customWidth="1"/>
    <col min="17" max="16384" width="12" style="1"/>
  </cols>
  <sheetData>
    <row r="1" spans="1:24" x14ac:dyDescent="0.2">
      <c r="A1" s="36"/>
      <c r="B1" s="36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75"/>
      <c r="S1" s="75"/>
      <c r="T1" s="75"/>
      <c r="U1" s="75"/>
      <c r="V1" s="75"/>
      <c r="W1" s="75"/>
      <c r="X1" s="75"/>
    </row>
    <row r="2" spans="1:24" ht="15" x14ac:dyDescent="0.2">
      <c r="A2" s="74" t="s">
        <v>264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6"/>
      <c r="Q2" s="38"/>
      <c r="R2" s="77"/>
      <c r="S2" s="75"/>
      <c r="T2" s="75"/>
      <c r="U2" s="75"/>
      <c r="V2" s="75"/>
      <c r="W2" s="75"/>
      <c r="X2" s="75"/>
    </row>
    <row r="3" spans="1:24" ht="15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6"/>
      <c r="Q3" s="38"/>
      <c r="R3" s="77"/>
      <c r="S3" s="75"/>
      <c r="T3" s="75"/>
      <c r="U3" s="75"/>
      <c r="V3" s="75"/>
      <c r="W3" s="75"/>
      <c r="X3" s="75"/>
    </row>
    <row r="4" spans="1:24" ht="12.75" customHeight="1" x14ac:dyDescent="0.2">
      <c r="A4" s="74" t="s">
        <v>63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6"/>
      <c r="Q4" s="38"/>
      <c r="R4" s="78"/>
      <c r="S4" s="75"/>
      <c r="T4" s="75"/>
      <c r="U4" s="75"/>
      <c r="V4" s="75"/>
      <c r="W4" s="75"/>
      <c r="X4" s="75"/>
    </row>
    <row r="5" spans="1:24" ht="17.25" customHeight="1" x14ac:dyDescent="0.2">
      <c r="A5" s="36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76"/>
      <c r="Q5" s="38"/>
      <c r="R5" s="78"/>
      <c r="S5" s="75"/>
      <c r="T5" s="75"/>
      <c r="U5" s="75"/>
      <c r="V5" s="75"/>
      <c r="W5" s="75"/>
      <c r="X5" s="75"/>
    </row>
    <row r="6" spans="1:24" ht="12.75" customHeight="1" x14ac:dyDescent="0.2">
      <c r="A6" s="37" t="s">
        <v>199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76"/>
      <c r="Q6" s="36"/>
      <c r="R6" s="75"/>
      <c r="S6" s="75"/>
      <c r="T6" s="75"/>
      <c r="U6" s="75"/>
      <c r="V6" s="75"/>
      <c r="W6" s="75"/>
      <c r="X6" s="75"/>
    </row>
    <row r="7" spans="1:24" ht="14.2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76"/>
      <c r="Q7" s="36"/>
      <c r="R7" s="75"/>
      <c r="S7" s="75"/>
      <c r="T7" s="75"/>
      <c r="U7" s="75"/>
      <c r="V7" s="75"/>
      <c r="W7" s="75"/>
      <c r="X7" s="75"/>
    </row>
    <row r="8" spans="1:24" ht="15" customHeight="1" x14ac:dyDescent="0.2">
      <c r="A8" s="36" t="s">
        <v>3</v>
      </c>
      <c r="B8" s="36"/>
      <c r="C8" s="36"/>
      <c r="D8" s="36"/>
      <c r="E8" s="36"/>
      <c r="F8" s="36"/>
      <c r="G8" s="36"/>
      <c r="H8" s="36"/>
      <c r="I8" s="36" t="s">
        <v>4</v>
      </c>
      <c r="J8" s="36"/>
      <c r="K8" s="36"/>
      <c r="L8" s="36"/>
      <c r="M8" s="36"/>
      <c r="N8" s="36"/>
      <c r="O8" s="36"/>
      <c r="P8" s="76"/>
      <c r="Q8" s="36"/>
      <c r="R8" s="75"/>
      <c r="S8" s="75"/>
      <c r="T8" s="75"/>
      <c r="U8" s="75"/>
      <c r="V8" s="75"/>
      <c r="W8" s="75"/>
      <c r="X8" s="75"/>
    </row>
    <row r="9" spans="1:24" ht="15.75" customHeight="1" x14ac:dyDescent="0.2">
      <c r="A9" s="36" t="s">
        <v>5</v>
      </c>
      <c r="B9" s="36"/>
      <c r="C9" s="36"/>
      <c r="D9" s="36"/>
      <c r="E9" s="36"/>
      <c r="F9" s="36"/>
      <c r="G9" s="36"/>
      <c r="H9" s="36"/>
      <c r="I9" s="36" t="s">
        <v>249</v>
      </c>
      <c r="J9" s="36"/>
      <c r="K9" s="36"/>
      <c r="L9" s="36"/>
      <c r="M9" s="36"/>
      <c r="N9" s="36"/>
      <c r="O9" s="36"/>
      <c r="P9" s="76"/>
      <c r="Q9" s="36"/>
      <c r="R9" s="75"/>
      <c r="S9" s="75"/>
      <c r="T9" s="75"/>
      <c r="U9" s="75"/>
      <c r="V9" s="75"/>
      <c r="W9" s="75"/>
      <c r="X9" s="75"/>
    </row>
    <row r="10" spans="1:24" x14ac:dyDescent="0.2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6"/>
      <c r="R10" s="75"/>
      <c r="S10" s="75"/>
      <c r="T10" s="75"/>
      <c r="U10" s="75"/>
      <c r="V10" s="75"/>
      <c r="W10" s="75"/>
      <c r="X10" s="75"/>
    </row>
    <row r="11" spans="1:24" ht="12" customHeight="1" x14ac:dyDescent="0.2">
      <c r="A11" s="40" t="s">
        <v>90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36"/>
      <c r="R11" s="75"/>
      <c r="S11" s="75"/>
      <c r="T11" s="75"/>
      <c r="U11" s="75"/>
      <c r="V11" s="75"/>
      <c r="W11" s="75"/>
      <c r="X11" s="75"/>
    </row>
    <row r="12" spans="1:24" ht="9" customHeight="1" x14ac:dyDescent="0.2">
      <c r="A12" s="41" t="s">
        <v>6</v>
      </c>
      <c r="B12" s="41" t="s">
        <v>7</v>
      </c>
      <c r="C12" s="41" t="s">
        <v>8</v>
      </c>
      <c r="D12" s="41"/>
      <c r="E12" s="41"/>
      <c r="F12" s="41"/>
      <c r="G12" s="41" t="s">
        <v>9</v>
      </c>
      <c r="H12" s="41" t="s">
        <v>10</v>
      </c>
      <c r="I12" s="41"/>
      <c r="J12" s="41"/>
      <c r="K12" s="41"/>
      <c r="L12" s="41"/>
      <c r="M12" s="41"/>
      <c r="N12" s="41"/>
      <c r="O12" s="41"/>
      <c r="P12" s="41"/>
      <c r="Q12" s="36"/>
      <c r="R12" s="75"/>
      <c r="S12" s="75"/>
      <c r="T12" s="75"/>
      <c r="U12" s="75"/>
      <c r="V12" s="75"/>
      <c r="W12" s="75"/>
      <c r="X12" s="75"/>
    </row>
    <row r="13" spans="1:24" ht="12.75" customHeight="1" x14ac:dyDescent="0.2">
      <c r="A13" s="41"/>
      <c r="B13" s="41"/>
      <c r="C13" s="41" t="s">
        <v>240</v>
      </c>
      <c r="D13" s="41" t="s">
        <v>241</v>
      </c>
      <c r="E13" s="41" t="s">
        <v>242</v>
      </c>
      <c r="F13" s="41" t="s">
        <v>244</v>
      </c>
      <c r="G13" s="41"/>
      <c r="H13" s="41" t="s">
        <v>240</v>
      </c>
      <c r="I13" s="41"/>
      <c r="J13" s="41" t="s">
        <v>241</v>
      </c>
      <c r="K13" s="41"/>
      <c r="L13" s="41" t="s">
        <v>242</v>
      </c>
      <c r="M13" s="41"/>
      <c r="N13" s="41" t="s">
        <v>258</v>
      </c>
      <c r="O13" s="41" t="s">
        <v>259</v>
      </c>
      <c r="P13" s="41" t="s">
        <v>247</v>
      </c>
      <c r="Q13" s="36"/>
      <c r="R13" s="75"/>
      <c r="S13" s="75"/>
      <c r="T13" s="75"/>
      <c r="U13" s="75"/>
      <c r="V13" s="75"/>
      <c r="W13" s="75"/>
      <c r="X13" s="75"/>
    </row>
    <row r="14" spans="1:24" ht="22.5" customHeight="1" x14ac:dyDescent="0.2">
      <c r="A14" s="41"/>
      <c r="B14" s="41"/>
      <c r="C14" s="41"/>
      <c r="D14" s="41"/>
      <c r="E14" s="41"/>
      <c r="F14" s="41"/>
      <c r="G14" s="41"/>
      <c r="H14" s="42" t="s">
        <v>261</v>
      </c>
      <c r="I14" s="42" t="s">
        <v>260</v>
      </c>
      <c r="J14" s="42" t="s">
        <v>261</v>
      </c>
      <c r="K14" s="42" t="s">
        <v>260</v>
      </c>
      <c r="L14" s="42" t="s">
        <v>261</v>
      </c>
      <c r="M14" s="42" t="s">
        <v>260</v>
      </c>
      <c r="N14" s="41"/>
      <c r="O14" s="41"/>
      <c r="P14" s="41"/>
      <c r="Q14" s="36"/>
      <c r="R14" s="75"/>
      <c r="S14" s="75"/>
      <c r="T14" s="75"/>
      <c r="U14" s="75"/>
      <c r="V14" s="75"/>
      <c r="W14" s="75"/>
      <c r="X14" s="75"/>
    </row>
    <row r="15" spans="1:24" ht="15" customHeight="1" x14ac:dyDescent="0.2">
      <c r="A15" s="43" t="s">
        <v>91</v>
      </c>
      <c r="B15" s="43" t="s">
        <v>92</v>
      </c>
      <c r="C15" s="44">
        <v>627</v>
      </c>
      <c r="D15" s="45">
        <v>522</v>
      </c>
      <c r="E15" s="46">
        <v>0</v>
      </c>
      <c r="F15" s="46">
        <f t="shared" ref="F15:F28" si="0">SUM(C15:E15)</f>
        <v>1149</v>
      </c>
      <c r="G15" s="43" t="s">
        <v>17</v>
      </c>
      <c r="H15" s="46">
        <v>632</v>
      </c>
      <c r="I15" s="46">
        <v>92</v>
      </c>
      <c r="J15" s="46">
        <v>502</v>
      </c>
      <c r="K15" s="46">
        <v>5</v>
      </c>
      <c r="L15" s="46">
        <v>0</v>
      </c>
      <c r="M15" s="46">
        <v>0</v>
      </c>
      <c r="N15" s="46">
        <f>SUM(H15,J15,L15)</f>
        <v>1134</v>
      </c>
      <c r="O15" s="46">
        <f t="shared" ref="N15:O28" si="1">SUM(I15,K15,M15)</f>
        <v>97</v>
      </c>
      <c r="P15" s="46">
        <f t="shared" ref="P15:P28" si="2">SUM(H15:M15)</f>
        <v>1231</v>
      </c>
      <c r="Q15" s="36"/>
      <c r="R15" s="75"/>
      <c r="S15" s="75"/>
      <c r="T15" s="75"/>
      <c r="U15" s="75"/>
      <c r="V15" s="75"/>
      <c r="W15" s="75"/>
      <c r="X15" s="75"/>
    </row>
    <row r="16" spans="1:24" ht="15" customHeight="1" x14ac:dyDescent="0.2">
      <c r="A16" s="43" t="s">
        <v>34</v>
      </c>
      <c r="B16" s="43" t="s">
        <v>223</v>
      </c>
      <c r="C16" s="37">
        <v>298</v>
      </c>
      <c r="D16" s="45">
        <v>441</v>
      </c>
      <c r="E16" s="46">
        <v>0</v>
      </c>
      <c r="F16" s="46">
        <f>SUM(C16:E16)</f>
        <v>739</v>
      </c>
      <c r="G16" s="43" t="s">
        <v>17</v>
      </c>
      <c r="H16" s="43">
        <v>251</v>
      </c>
      <c r="I16" s="46">
        <v>47</v>
      </c>
      <c r="J16" s="46">
        <v>441</v>
      </c>
      <c r="K16" s="46">
        <v>0</v>
      </c>
      <c r="L16" s="46">
        <v>0</v>
      </c>
      <c r="M16" s="46">
        <v>0</v>
      </c>
      <c r="N16" s="46">
        <f t="shared" ref="N16" si="3">SUM(H16,J16,L16)</f>
        <v>692</v>
      </c>
      <c r="O16" s="46">
        <f t="shared" ref="O16" si="4">SUM(I16,K16,M16)</f>
        <v>47</v>
      </c>
      <c r="P16" s="46">
        <f t="shared" ref="P16" si="5">SUM(H16:M16)</f>
        <v>739</v>
      </c>
      <c r="Q16" s="36"/>
      <c r="R16" s="75"/>
      <c r="S16" s="75"/>
      <c r="T16" s="75"/>
      <c r="U16" s="75"/>
      <c r="V16" s="75"/>
      <c r="W16" s="75"/>
      <c r="X16" s="75"/>
    </row>
    <row r="17" spans="1:24" ht="15" customHeight="1" x14ac:dyDescent="0.2">
      <c r="A17" s="43" t="s">
        <v>34</v>
      </c>
      <c r="B17" s="43" t="s">
        <v>93</v>
      </c>
      <c r="C17" s="44">
        <v>1650</v>
      </c>
      <c r="D17" s="46">
        <v>1151</v>
      </c>
      <c r="E17" s="46">
        <v>2873</v>
      </c>
      <c r="F17" s="46">
        <f>SUM(C17:E17)</f>
        <v>5674</v>
      </c>
      <c r="G17" s="43" t="s">
        <v>17</v>
      </c>
      <c r="H17" s="43">
        <v>1505</v>
      </c>
      <c r="I17" s="46">
        <v>148</v>
      </c>
      <c r="J17" s="46">
        <v>982</v>
      </c>
      <c r="K17" s="46">
        <v>54</v>
      </c>
      <c r="L17" s="46">
        <v>2862</v>
      </c>
      <c r="M17" s="46">
        <v>0</v>
      </c>
      <c r="N17" s="46">
        <f t="shared" si="1"/>
        <v>5349</v>
      </c>
      <c r="O17" s="46">
        <f t="shared" si="1"/>
        <v>202</v>
      </c>
      <c r="P17" s="46">
        <f t="shared" si="2"/>
        <v>5551</v>
      </c>
      <c r="Q17" s="36"/>
      <c r="R17" s="75"/>
      <c r="S17" s="75"/>
      <c r="T17" s="75"/>
      <c r="U17" s="75"/>
      <c r="V17" s="75"/>
      <c r="W17" s="75"/>
      <c r="X17" s="75"/>
    </row>
    <row r="18" spans="1:24" ht="15" customHeight="1" x14ac:dyDescent="0.2">
      <c r="A18" s="43" t="s">
        <v>34</v>
      </c>
      <c r="B18" s="43" t="s">
        <v>222</v>
      </c>
      <c r="C18" s="44">
        <v>0</v>
      </c>
      <c r="D18" s="46">
        <v>0</v>
      </c>
      <c r="E18" s="46">
        <v>1</v>
      </c>
      <c r="F18" s="46">
        <f>SUM(C18:E18)</f>
        <v>1</v>
      </c>
      <c r="G18" s="43" t="s">
        <v>17</v>
      </c>
      <c r="H18" s="43">
        <v>0</v>
      </c>
      <c r="I18" s="46">
        <v>0</v>
      </c>
      <c r="J18" s="46">
        <v>0</v>
      </c>
      <c r="K18" s="46">
        <v>0</v>
      </c>
      <c r="L18" s="46">
        <v>25</v>
      </c>
      <c r="M18" s="46">
        <v>0</v>
      </c>
      <c r="N18" s="46">
        <f t="shared" ref="N18" si="6">SUM(H18,J18,L18)</f>
        <v>25</v>
      </c>
      <c r="O18" s="46">
        <f t="shared" ref="O18" si="7">SUM(I18,K18,M18)</f>
        <v>0</v>
      </c>
      <c r="P18" s="46">
        <f t="shared" ref="P18" si="8">SUM(H18:M18)</f>
        <v>25</v>
      </c>
      <c r="Q18" s="36"/>
      <c r="R18" s="75"/>
      <c r="S18" s="75"/>
      <c r="T18" s="75"/>
      <c r="U18" s="75"/>
      <c r="V18" s="75"/>
      <c r="W18" s="75"/>
      <c r="X18" s="75"/>
    </row>
    <row r="19" spans="1:24" ht="15" customHeight="1" x14ac:dyDescent="0.2">
      <c r="A19" s="43" t="s">
        <v>34</v>
      </c>
      <c r="B19" s="43" t="s">
        <v>224</v>
      </c>
      <c r="C19" s="44">
        <v>181</v>
      </c>
      <c r="D19" s="46">
        <v>157</v>
      </c>
      <c r="E19" s="46">
        <v>0</v>
      </c>
      <c r="F19" s="46">
        <f>SUM(C19:E19)</f>
        <v>338</v>
      </c>
      <c r="G19" s="43" t="s">
        <v>17</v>
      </c>
      <c r="H19" s="43">
        <v>64</v>
      </c>
      <c r="I19" s="46">
        <v>5</v>
      </c>
      <c r="J19" s="46">
        <v>19</v>
      </c>
      <c r="K19" s="46">
        <v>5</v>
      </c>
      <c r="L19" s="46">
        <v>0</v>
      </c>
      <c r="M19" s="46">
        <v>0</v>
      </c>
      <c r="N19" s="46">
        <f t="shared" ref="N19" si="9">SUM(H19,J19,L19)</f>
        <v>83</v>
      </c>
      <c r="O19" s="46">
        <f t="shared" ref="O19" si="10">SUM(I19,K19,M19)</f>
        <v>10</v>
      </c>
      <c r="P19" s="46">
        <f t="shared" ref="P19" si="11">SUM(H19:M19)</f>
        <v>93</v>
      </c>
      <c r="Q19" s="36"/>
      <c r="R19" s="75"/>
      <c r="S19" s="75"/>
      <c r="T19" s="75"/>
      <c r="U19" s="75"/>
      <c r="V19" s="75"/>
      <c r="W19" s="75"/>
      <c r="X19" s="75"/>
    </row>
    <row r="20" spans="1:24" ht="15" customHeight="1" x14ac:dyDescent="0.2">
      <c r="A20" s="43" t="s">
        <v>34</v>
      </c>
      <c r="B20" s="43" t="s">
        <v>94</v>
      </c>
      <c r="C20" s="45">
        <v>237</v>
      </c>
      <c r="D20" s="46">
        <v>147</v>
      </c>
      <c r="E20" s="46">
        <v>18</v>
      </c>
      <c r="F20" s="46">
        <f t="shared" si="0"/>
        <v>402</v>
      </c>
      <c r="G20" s="43" t="s">
        <v>17</v>
      </c>
      <c r="H20" s="43">
        <v>220</v>
      </c>
      <c r="I20" s="46">
        <v>17</v>
      </c>
      <c r="J20" s="46">
        <v>134</v>
      </c>
      <c r="K20" s="46">
        <v>12</v>
      </c>
      <c r="L20" s="46">
        <v>28</v>
      </c>
      <c r="M20" s="46">
        <v>0</v>
      </c>
      <c r="N20" s="46">
        <f t="shared" si="1"/>
        <v>382</v>
      </c>
      <c r="O20" s="46">
        <f t="shared" si="1"/>
        <v>29</v>
      </c>
      <c r="P20" s="46">
        <f t="shared" si="2"/>
        <v>411</v>
      </c>
      <c r="Q20" s="36"/>
      <c r="R20" s="75"/>
      <c r="S20" s="75"/>
      <c r="T20" s="75"/>
      <c r="U20" s="75"/>
      <c r="V20" s="75"/>
      <c r="W20" s="75"/>
      <c r="X20" s="75"/>
    </row>
    <row r="21" spans="1:24" ht="15" customHeight="1" x14ac:dyDescent="0.2">
      <c r="A21" s="43" t="s">
        <v>34</v>
      </c>
      <c r="B21" s="43" t="s">
        <v>225</v>
      </c>
      <c r="C21" s="45">
        <v>444</v>
      </c>
      <c r="D21" s="46">
        <v>520</v>
      </c>
      <c r="E21" s="46">
        <v>0</v>
      </c>
      <c r="F21" s="46">
        <f t="shared" si="0"/>
        <v>964</v>
      </c>
      <c r="G21" s="43" t="s">
        <v>17</v>
      </c>
      <c r="H21" s="43">
        <v>400</v>
      </c>
      <c r="I21" s="46">
        <v>43</v>
      </c>
      <c r="J21" s="46">
        <v>468</v>
      </c>
      <c r="K21" s="46">
        <v>53</v>
      </c>
      <c r="L21" s="46">
        <v>0</v>
      </c>
      <c r="M21" s="46">
        <v>0</v>
      </c>
      <c r="N21" s="46">
        <f t="shared" si="1"/>
        <v>868</v>
      </c>
      <c r="O21" s="46">
        <f t="shared" si="1"/>
        <v>96</v>
      </c>
      <c r="P21" s="46">
        <f t="shared" si="2"/>
        <v>964</v>
      </c>
      <c r="Q21" s="36"/>
      <c r="R21" s="75"/>
      <c r="S21" s="75"/>
      <c r="T21" s="75"/>
      <c r="U21" s="75"/>
      <c r="V21" s="75"/>
      <c r="W21" s="75"/>
      <c r="X21" s="75"/>
    </row>
    <row r="22" spans="1:24" ht="15" customHeight="1" x14ac:dyDescent="0.2">
      <c r="A22" s="43" t="s">
        <v>95</v>
      </c>
      <c r="B22" s="43" t="s">
        <v>92</v>
      </c>
      <c r="C22" s="45">
        <v>162</v>
      </c>
      <c r="D22" s="46">
        <v>158</v>
      </c>
      <c r="E22" s="46">
        <v>0</v>
      </c>
      <c r="F22" s="46">
        <f t="shared" si="0"/>
        <v>320</v>
      </c>
      <c r="G22" s="43" t="s">
        <v>17</v>
      </c>
      <c r="H22" s="43">
        <v>41</v>
      </c>
      <c r="I22" s="46">
        <v>10</v>
      </c>
      <c r="J22" s="46">
        <v>33</v>
      </c>
      <c r="K22" s="46">
        <v>6</v>
      </c>
      <c r="L22" s="46">
        <v>0</v>
      </c>
      <c r="M22" s="46">
        <v>0</v>
      </c>
      <c r="N22" s="46">
        <f t="shared" si="1"/>
        <v>74</v>
      </c>
      <c r="O22" s="46">
        <f t="shared" si="1"/>
        <v>16</v>
      </c>
      <c r="P22" s="46">
        <f t="shared" si="2"/>
        <v>90</v>
      </c>
      <c r="Q22" s="36"/>
      <c r="R22" s="75"/>
      <c r="S22" s="75"/>
      <c r="T22" s="75"/>
      <c r="U22" s="75"/>
      <c r="V22" s="75"/>
      <c r="W22" s="75"/>
      <c r="X22" s="75"/>
    </row>
    <row r="23" spans="1:24" ht="15" customHeight="1" x14ac:dyDescent="0.2">
      <c r="A23" s="43" t="s">
        <v>32</v>
      </c>
      <c r="B23" s="43" t="s">
        <v>96</v>
      </c>
      <c r="C23" s="45">
        <v>26</v>
      </c>
      <c r="D23" s="46">
        <v>21</v>
      </c>
      <c r="E23" s="46">
        <v>0</v>
      </c>
      <c r="F23" s="46">
        <f t="shared" si="0"/>
        <v>47</v>
      </c>
      <c r="G23" s="43" t="s">
        <v>17</v>
      </c>
      <c r="H23" s="43">
        <v>58</v>
      </c>
      <c r="I23" s="46">
        <v>11</v>
      </c>
      <c r="J23" s="46">
        <v>63</v>
      </c>
      <c r="K23" s="46">
        <v>20</v>
      </c>
      <c r="L23" s="46">
        <v>0</v>
      </c>
      <c r="M23" s="46">
        <v>0</v>
      </c>
      <c r="N23" s="46">
        <f t="shared" si="1"/>
        <v>121</v>
      </c>
      <c r="O23" s="46">
        <f t="shared" si="1"/>
        <v>31</v>
      </c>
      <c r="P23" s="46">
        <f t="shared" si="2"/>
        <v>152</v>
      </c>
      <c r="Q23" s="36"/>
      <c r="R23" s="75"/>
      <c r="S23" s="75"/>
      <c r="T23" s="75"/>
      <c r="U23" s="75"/>
      <c r="V23" s="75"/>
      <c r="W23" s="75"/>
      <c r="X23" s="75"/>
    </row>
    <row r="24" spans="1:24" ht="15" customHeight="1" x14ac:dyDescent="0.2">
      <c r="A24" s="43" t="s">
        <v>32</v>
      </c>
      <c r="B24" s="43" t="s">
        <v>97</v>
      </c>
      <c r="C24" s="45">
        <v>4</v>
      </c>
      <c r="D24" s="46">
        <v>4</v>
      </c>
      <c r="E24" s="46">
        <v>0</v>
      </c>
      <c r="F24" s="46">
        <f t="shared" si="0"/>
        <v>8</v>
      </c>
      <c r="G24" s="43" t="s">
        <v>17</v>
      </c>
      <c r="H24" s="43">
        <v>33</v>
      </c>
      <c r="I24" s="46">
        <v>7</v>
      </c>
      <c r="J24" s="46">
        <v>90</v>
      </c>
      <c r="K24" s="46">
        <v>6</v>
      </c>
      <c r="L24" s="46">
        <v>0</v>
      </c>
      <c r="M24" s="46">
        <v>0</v>
      </c>
      <c r="N24" s="46">
        <f t="shared" si="1"/>
        <v>123</v>
      </c>
      <c r="O24" s="46">
        <f t="shared" si="1"/>
        <v>13</v>
      </c>
      <c r="P24" s="46">
        <f t="shared" si="2"/>
        <v>136</v>
      </c>
      <c r="Q24" s="36"/>
      <c r="R24" s="75"/>
      <c r="S24" s="75"/>
      <c r="T24" s="75"/>
      <c r="U24" s="75"/>
      <c r="V24" s="75"/>
      <c r="W24" s="75"/>
      <c r="X24" s="75"/>
    </row>
    <row r="25" spans="1:24" ht="15" customHeight="1" x14ac:dyDescent="0.2">
      <c r="A25" s="43" t="s">
        <v>32</v>
      </c>
      <c r="B25" s="43" t="s">
        <v>71</v>
      </c>
      <c r="C25" s="45">
        <v>3</v>
      </c>
      <c r="D25" s="45">
        <v>1</v>
      </c>
      <c r="E25" s="46">
        <v>0</v>
      </c>
      <c r="F25" s="46">
        <f t="shared" si="0"/>
        <v>4</v>
      </c>
      <c r="G25" s="43" t="s">
        <v>17</v>
      </c>
      <c r="H25" s="46">
        <v>52</v>
      </c>
      <c r="I25" s="46">
        <v>7</v>
      </c>
      <c r="J25" s="46">
        <v>40</v>
      </c>
      <c r="K25" s="46">
        <v>0</v>
      </c>
      <c r="L25" s="46">
        <v>0</v>
      </c>
      <c r="M25" s="46">
        <v>0</v>
      </c>
      <c r="N25" s="46">
        <f t="shared" si="1"/>
        <v>92</v>
      </c>
      <c r="O25" s="46">
        <f t="shared" si="1"/>
        <v>7</v>
      </c>
      <c r="P25" s="46">
        <f t="shared" si="2"/>
        <v>99</v>
      </c>
      <c r="Q25" s="36"/>
      <c r="R25" s="75"/>
      <c r="S25" s="75"/>
      <c r="T25" s="75"/>
      <c r="U25" s="75"/>
      <c r="V25" s="75"/>
      <c r="W25" s="75"/>
      <c r="X25" s="75"/>
    </row>
    <row r="26" spans="1:24" ht="15" customHeight="1" x14ac:dyDescent="0.2">
      <c r="A26" s="43" t="s">
        <v>32</v>
      </c>
      <c r="B26" s="43" t="s">
        <v>98</v>
      </c>
      <c r="C26" s="45">
        <v>2</v>
      </c>
      <c r="D26" s="46"/>
      <c r="E26" s="46">
        <v>0</v>
      </c>
      <c r="F26" s="46">
        <f t="shared" si="0"/>
        <v>2</v>
      </c>
      <c r="G26" s="43" t="s">
        <v>17</v>
      </c>
      <c r="H26" s="46">
        <v>24</v>
      </c>
      <c r="I26" s="46">
        <v>0</v>
      </c>
      <c r="J26" s="46"/>
      <c r="K26" s="46"/>
      <c r="L26" s="46">
        <v>0</v>
      </c>
      <c r="M26" s="46">
        <v>0</v>
      </c>
      <c r="N26" s="46">
        <f t="shared" si="1"/>
        <v>24</v>
      </c>
      <c r="O26" s="46">
        <f t="shared" si="1"/>
        <v>0</v>
      </c>
      <c r="P26" s="46">
        <f t="shared" si="2"/>
        <v>24</v>
      </c>
      <c r="Q26" s="36"/>
      <c r="R26" s="105"/>
      <c r="S26" s="106"/>
      <c r="T26" s="75"/>
      <c r="U26" s="75"/>
      <c r="V26" s="75"/>
      <c r="W26" s="75"/>
      <c r="X26" s="75"/>
    </row>
    <row r="27" spans="1:24" ht="15" customHeight="1" x14ac:dyDescent="0.2">
      <c r="A27" s="43" t="s">
        <v>32</v>
      </c>
      <c r="B27" s="43" t="s">
        <v>99</v>
      </c>
      <c r="C27" s="45">
        <v>73</v>
      </c>
      <c r="D27" s="45">
        <v>109</v>
      </c>
      <c r="E27" s="46">
        <v>0</v>
      </c>
      <c r="F27" s="46">
        <f t="shared" si="0"/>
        <v>182</v>
      </c>
      <c r="G27" s="43" t="s">
        <v>17</v>
      </c>
      <c r="H27" s="43">
        <v>68</v>
      </c>
      <c r="I27" s="46">
        <v>5</v>
      </c>
      <c r="J27" s="46">
        <v>211</v>
      </c>
      <c r="K27" s="46">
        <v>50</v>
      </c>
      <c r="L27" s="46">
        <v>0</v>
      </c>
      <c r="M27" s="46">
        <v>0</v>
      </c>
      <c r="N27" s="46">
        <f t="shared" si="1"/>
        <v>279</v>
      </c>
      <c r="O27" s="46">
        <f t="shared" si="1"/>
        <v>55</v>
      </c>
      <c r="P27" s="46">
        <f t="shared" si="2"/>
        <v>334</v>
      </c>
      <c r="Q27" s="36"/>
      <c r="R27" s="75"/>
      <c r="S27" s="75"/>
      <c r="T27" s="75"/>
      <c r="U27" s="75"/>
      <c r="V27" s="75"/>
      <c r="W27" s="75"/>
      <c r="X27" s="75"/>
    </row>
    <row r="28" spans="1:24" ht="15" customHeight="1" x14ac:dyDescent="0.2">
      <c r="A28" s="43" t="s">
        <v>32</v>
      </c>
      <c r="B28" s="43" t="s">
        <v>100</v>
      </c>
      <c r="C28" s="45">
        <v>9</v>
      </c>
      <c r="D28" s="45">
        <v>4</v>
      </c>
      <c r="E28" s="46">
        <v>0</v>
      </c>
      <c r="F28" s="45">
        <f t="shared" si="0"/>
        <v>13</v>
      </c>
      <c r="G28" s="43" t="s">
        <v>17</v>
      </c>
      <c r="H28" s="43">
        <v>98</v>
      </c>
      <c r="I28" s="46">
        <v>9</v>
      </c>
      <c r="J28" s="46">
        <v>159</v>
      </c>
      <c r="K28" s="46">
        <v>93</v>
      </c>
      <c r="L28" s="46">
        <v>0</v>
      </c>
      <c r="M28" s="46">
        <v>0</v>
      </c>
      <c r="N28" s="46">
        <f t="shared" si="1"/>
        <v>257</v>
      </c>
      <c r="O28" s="46">
        <f t="shared" si="1"/>
        <v>102</v>
      </c>
      <c r="P28" s="46">
        <f t="shared" si="2"/>
        <v>359</v>
      </c>
      <c r="Q28" s="36"/>
      <c r="R28" s="75"/>
      <c r="S28" s="75"/>
      <c r="T28" s="75"/>
      <c r="U28" s="75"/>
      <c r="V28" s="75"/>
      <c r="W28" s="75"/>
      <c r="X28" s="75"/>
    </row>
    <row r="29" spans="1:24" ht="12" customHeight="1" x14ac:dyDescent="0.2">
      <c r="A29" s="40" t="s">
        <v>101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36"/>
      <c r="R29" s="75"/>
      <c r="S29" s="75"/>
      <c r="T29" s="75"/>
      <c r="U29" s="75"/>
      <c r="V29" s="75"/>
      <c r="W29" s="75"/>
      <c r="X29" s="75"/>
    </row>
    <row r="30" spans="1:24" ht="20.100000000000001" customHeight="1" x14ac:dyDescent="0.2">
      <c r="A30" s="41" t="s">
        <v>6</v>
      </c>
      <c r="B30" s="41" t="s">
        <v>7</v>
      </c>
      <c r="C30" s="41" t="s">
        <v>8</v>
      </c>
      <c r="D30" s="41"/>
      <c r="E30" s="41"/>
      <c r="F30" s="41"/>
      <c r="G30" s="41" t="s">
        <v>9</v>
      </c>
      <c r="H30" s="41" t="s">
        <v>10</v>
      </c>
      <c r="I30" s="41"/>
      <c r="J30" s="41"/>
      <c r="K30" s="41"/>
      <c r="L30" s="41"/>
      <c r="M30" s="41"/>
      <c r="N30" s="41"/>
      <c r="O30" s="41"/>
      <c r="P30" s="41"/>
      <c r="Q30" s="36"/>
      <c r="R30" s="75"/>
      <c r="S30" s="75"/>
      <c r="T30" s="75"/>
      <c r="U30" s="75"/>
      <c r="V30" s="75"/>
      <c r="W30" s="75"/>
      <c r="X30" s="75"/>
    </row>
    <row r="31" spans="1:24" ht="20.100000000000001" customHeight="1" x14ac:dyDescent="0.2">
      <c r="A31" s="41"/>
      <c r="B31" s="41"/>
      <c r="C31" s="41" t="s">
        <v>240</v>
      </c>
      <c r="D31" s="41" t="s">
        <v>241</v>
      </c>
      <c r="E31" s="41" t="s">
        <v>242</v>
      </c>
      <c r="F31" s="41" t="s">
        <v>244</v>
      </c>
      <c r="G31" s="41"/>
      <c r="H31" s="41" t="s">
        <v>240</v>
      </c>
      <c r="I31" s="41"/>
      <c r="J31" s="41" t="s">
        <v>241</v>
      </c>
      <c r="K31" s="41"/>
      <c r="L31" s="41" t="s">
        <v>242</v>
      </c>
      <c r="M31" s="41"/>
      <c r="N31" s="41" t="s">
        <v>258</v>
      </c>
      <c r="O31" s="41" t="s">
        <v>259</v>
      </c>
      <c r="P31" s="41" t="s">
        <v>247</v>
      </c>
      <c r="Q31" s="36"/>
      <c r="R31" s="75"/>
      <c r="S31" s="75"/>
      <c r="T31" s="75"/>
      <c r="U31" s="75"/>
      <c r="V31" s="75"/>
      <c r="W31" s="75"/>
      <c r="X31" s="75"/>
    </row>
    <row r="32" spans="1:24" ht="20.100000000000001" customHeight="1" x14ac:dyDescent="0.2">
      <c r="A32" s="41"/>
      <c r="B32" s="41"/>
      <c r="C32" s="41"/>
      <c r="D32" s="41"/>
      <c r="E32" s="41"/>
      <c r="F32" s="41"/>
      <c r="G32" s="41"/>
      <c r="H32" s="42" t="s">
        <v>261</v>
      </c>
      <c r="I32" s="42" t="s">
        <v>260</v>
      </c>
      <c r="J32" s="42" t="s">
        <v>261</v>
      </c>
      <c r="K32" s="42" t="s">
        <v>260</v>
      </c>
      <c r="L32" s="42" t="s">
        <v>261</v>
      </c>
      <c r="M32" s="42" t="s">
        <v>260</v>
      </c>
      <c r="N32" s="41"/>
      <c r="O32" s="41"/>
      <c r="P32" s="41"/>
      <c r="Q32" s="36"/>
      <c r="R32" s="75"/>
      <c r="S32" s="75"/>
      <c r="T32" s="75"/>
      <c r="U32" s="75"/>
      <c r="V32" s="75"/>
      <c r="W32" s="75"/>
      <c r="X32" s="75"/>
    </row>
    <row r="33" spans="1:24" ht="20.100000000000001" customHeight="1" x14ac:dyDescent="0.2">
      <c r="A33" s="43" t="s">
        <v>102</v>
      </c>
      <c r="B33" s="43" t="s">
        <v>103</v>
      </c>
      <c r="C33" s="45">
        <v>121</v>
      </c>
      <c r="D33" s="46">
        <v>136</v>
      </c>
      <c r="E33" s="46">
        <v>121</v>
      </c>
      <c r="F33" s="46">
        <f t="shared" ref="F33:F64" si="12">SUM(C33:E33)</f>
        <v>378</v>
      </c>
      <c r="G33" s="43" t="s">
        <v>104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O64" si="13">SUM(H33,J33,L33)</f>
        <v>0</v>
      </c>
      <c r="O33" s="46">
        <f t="shared" si="13"/>
        <v>0</v>
      </c>
      <c r="P33" s="46">
        <f t="shared" ref="P33:P64" si="14">SUM(H33:M33)</f>
        <v>0</v>
      </c>
      <c r="Q33" s="36"/>
      <c r="R33" s="75"/>
      <c r="S33" s="75"/>
      <c r="T33" s="75"/>
      <c r="U33" s="75"/>
      <c r="V33" s="75" t="s">
        <v>105</v>
      </c>
      <c r="W33" s="75"/>
      <c r="X33" s="75"/>
    </row>
    <row r="34" spans="1:24" ht="20.100000000000001" customHeight="1" x14ac:dyDescent="0.2">
      <c r="A34" s="43" t="s">
        <v>106</v>
      </c>
      <c r="B34" s="43" t="s">
        <v>103</v>
      </c>
      <c r="C34" s="45">
        <v>117</v>
      </c>
      <c r="D34" s="46">
        <v>132</v>
      </c>
      <c r="E34" s="46">
        <v>117</v>
      </c>
      <c r="F34" s="46">
        <f t="shared" si="12"/>
        <v>366</v>
      </c>
      <c r="G34" s="43" t="s">
        <v>104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3"/>
        <v>0</v>
      </c>
      <c r="O34" s="46">
        <f t="shared" si="13"/>
        <v>0</v>
      </c>
      <c r="P34" s="46">
        <f t="shared" si="14"/>
        <v>0</v>
      </c>
      <c r="Q34" s="36"/>
      <c r="R34" s="75"/>
      <c r="S34" s="75"/>
      <c r="T34" s="75"/>
      <c r="U34" s="75"/>
      <c r="V34" s="75"/>
      <c r="W34" s="75"/>
      <c r="X34" s="75"/>
    </row>
    <row r="35" spans="1:24" ht="20.100000000000001" customHeight="1" x14ac:dyDescent="0.2">
      <c r="A35" s="43" t="s">
        <v>107</v>
      </c>
      <c r="B35" s="43" t="s">
        <v>103</v>
      </c>
      <c r="C35" s="45">
        <v>326</v>
      </c>
      <c r="D35" s="46">
        <v>410</v>
      </c>
      <c r="E35" s="46">
        <v>326</v>
      </c>
      <c r="F35" s="46">
        <f t="shared" si="12"/>
        <v>1062</v>
      </c>
      <c r="G35" s="43" t="s">
        <v>104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3"/>
        <v>0</v>
      </c>
      <c r="O35" s="46">
        <f t="shared" si="13"/>
        <v>0</v>
      </c>
      <c r="P35" s="46">
        <f t="shared" si="14"/>
        <v>0</v>
      </c>
      <c r="Q35" s="36"/>
      <c r="R35" s="75"/>
      <c r="S35" s="75"/>
      <c r="T35" s="75"/>
      <c r="U35" s="75"/>
      <c r="V35" s="75"/>
      <c r="W35" s="75"/>
      <c r="X35" s="75"/>
    </row>
    <row r="36" spans="1:24" ht="20.100000000000001" customHeight="1" x14ac:dyDescent="0.2">
      <c r="A36" s="43" t="s">
        <v>108</v>
      </c>
      <c r="B36" s="43" t="s">
        <v>103</v>
      </c>
      <c r="C36" s="45">
        <v>3</v>
      </c>
      <c r="D36" s="45">
        <v>3</v>
      </c>
      <c r="E36" s="46">
        <v>3</v>
      </c>
      <c r="F36" s="46">
        <f t="shared" si="12"/>
        <v>9</v>
      </c>
      <c r="G36" s="43" t="s">
        <v>104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3"/>
        <v>0</v>
      </c>
      <c r="O36" s="46">
        <f t="shared" si="13"/>
        <v>0</v>
      </c>
      <c r="P36" s="46">
        <f t="shared" si="14"/>
        <v>0</v>
      </c>
      <c r="Q36" s="36"/>
      <c r="R36" s="75"/>
      <c r="S36" s="75"/>
      <c r="T36" s="75"/>
      <c r="U36" s="75"/>
      <c r="V36" s="75"/>
      <c r="W36" s="75"/>
      <c r="X36" s="75"/>
    </row>
    <row r="37" spans="1:24" ht="20.100000000000001" customHeight="1" x14ac:dyDescent="0.2">
      <c r="A37" s="43" t="s">
        <v>109</v>
      </c>
      <c r="B37" s="43" t="s">
        <v>103</v>
      </c>
      <c r="C37" s="45">
        <v>1</v>
      </c>
      <c r="D37" s="45">
        <v>0</v>
      </c>
      <c r="E37" s="46">
        <v>1</v>
      </c>
      <c r="F37" s="46">
        <f t="shared" si="12"/>
        <v>2</v>
      </c>
      <c r="G37" s="43" t="s">
        <v>110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3"/>
        <v>0</v>
      </c>
      <c r="O37" s="46">
        <f t="shared" si="13"/>
        <v>0</v>
      </c>
      <c r="P37" s="46">
        <f t="shared" si="14"/>
        <v>0</v>
      </c>
      <c r="Q37" s="36"/>
      <c r="R37" s="75"/>
      <c r="S37" s="75"/>
      <c r="T37" s="75"/>
      <c r="U37" s="75"/>
      <c r="V37" s="75"/>
      <c r="W37" s="75"/>
      <c r="X37" s="75"/>
    </row>
    <row r="38" spans="1:24" ht="20.100000000000001" customHeight="1" x14ac:dyDescent="0.2">
      <c r="A38" s="43" t="s">
        <v>111</v>
      </c>
      <c r="B38" s="43" t="s">
        <v>103</v>
      </c>
      <c r="C38" s="45">
        <v>0</v>
      </c>
      <c r="D38" s="46">
        <v>0</v>
      </c>
      <c r="E38" s="46">
        <v>0</v>
      </c>
      <c r="F38" s="46">
        <f t="shared" si="12"/>
        <v>0</v>
      </c>
      <c r="G38" s="43" t="s">
        <v>104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3"/>
        <v>0</v>
      </c>
      <c r="O38" s="46">
        <f t="shared" si="13"/>
        <v>0</v>
      </c>
      <c r="P38" s="46">
        <f t="shared" si="14"/>
        <v>0</v>
      </c>
      <c r="Q38" s="36"/>
      <c r="R38" s="75"/>
      <c r="S38" s="75"/>
      <c r="T38" s="75"/>
      <c r="U38" s="75"/>
      <c r="V38" s="75"/>
      <c r="W38" s="75"/>
      <c r="X38" s="75"/>
    </row>
    <row r="39" spans="1:24" ht="20.100000000000001" customHeight="1" x14ac:dyDescent="0.2">
      <c r="A39" s="43" t="s">
        <v>112</v>
      </c>
      <c r="B39" s="43" t="s">
        <v>113</v>
      </c>
      <c r="C39" s="45">
        <v>293</v>
      </c>
      <c r="D39" s="46">
        <v>287</v>
      </c>
      <c r="E39" s="46">
        <v>294</v>
      </c>
      <c r="F39" s="46">
        <f t="shared" si="12"/>
        <v>874</v>
      </c>
      <c r="G39" s="43" t="s">
        <v>114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3"/>
        <v>0</v>
      </c>
      <c r="O39" s="46">
        <f t="shared" si="13"/>
        <v>0</v>
      </c>
      <c r="P39" s="46">
        <f t="shared" si="14"/>
        <v>0</v>
      </c>
      <c r="Q39" s="36"/>
      <c r="R39" s="75"/>
      <c r="S39" s="75"/>
      <c r="T39" s="75"/>
      <c r="U39" s="75"/>
      <c r="V39" s="75"/>
      <c r="W39" s="75"/>
      <c r="X39" s="75"/>
    </row>
    <row r="40" spans="1:24" ht="20.100000000000001" customHeight="1" x14ac:dyDescent="0.2">
      <c r="A40" s="43" t="s">
        <v>115</v>
      </c>
      <c r="B40" s="43" t="s">
        <v>113</v>
      </c>
      <c r="C40" s="45">
        <v>3011</v>
      </c>
      <c r="D40" s="46">
        <v>5712</v>
      </c>
      <c r="E40" s="46">
        <v>4332</v>
      </c>
      <c r="F40" s="46">
        <f t="shared" si="12"/>
        <v>13055</v>
      </c>
      <c r="G40" s="43" t="s">
        <v>114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3"/>
        <v>0</v>
      </c>
      <c r="O40" s="46">
        <f t="shared" si="13"/>
        <v>0</v>
      </c>
      <c r="P40" s="46">
        <f t="shared" si="14"/>
        <v>0</v>
      </c>
      <c r="Q40" s="36"/>
      <c r="R40" s="75"/>
      <c r="S40" s="75"/>
      <c r="T40" s="75"/>
      <c r="U40" s="75"/>
      <c r="V40" s="75"/>
      <c r="W40" s="75"/>
      <c r="X40" s="75"/>
    </row>
    <row r="41" spans="1:24" ht="20.100000000000001" customHeight="1" x14ac:dyDescent="0.2">
      <c r="A41" s="43" t="s">
        <v>116</v>
      </c>
      <c r="B41" s="43" t="s">
        <v>113</v>
      </c>
      <c r="C41" s="45">
        <v>393458</v>
      </c>
      <c r="D41" s="45">
        <v>460421</v>
      </c>
      <c r="E41" s="45">
        <v>582117</v>
      </c>
      <c r="F41" s="47">
        <f t="shared" si="12"/>
        <v>1435996</v>
      </c>
      <c r="G41" s="43" t="s">
        <v>114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0</v>
      </c>
      <c r="O41" s="46">
        <f t="shared" si="13"/>
        <v>0</v>
      </c>
      <c r="P41" s="46">
        <f t="shared" si="14"/>
        <v>0</v>
      </c>
      <c r="Q41" s="36"/>
      <c r="R41" s="75"/>
      <c r="S41" s="75"/>
      <c r="T41" s="75"/>
      <c r="U41" s="75"/>
      <c r="V41" s="75"/>
      <c r="W41" s="75"/>
      <c r="X41" s="75"/>
    </row>
    <row r="42" spans="1:24" ht="20.100000000000001" customHeight="1" x14ac:dyDescent="0.2">
      <c r="A42" s="43" t="s">
        <v>117</v>
      </c>
      <c r="B42" s="43" t="s">
        <v>113</v>
      </c>
      <c r="C42" s="45">
        <v>27</v>
      </c>
      <c r="D42" s="46">
        <v>16</v>
      </c>
      <c r="E42" s="46">
        <v>31</v>
      </c>
      <c r="F42" s="46">
        <f t="shared" si="12"/>
        <v>74</v>
      </c>
      <c r="G42" s="43" t="s">
        <v>114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0</v>
      </c>
      <c r="O42" s="46">
        <f t="shared" si="13"/>
        <v>0</v>
      </c>
      <c r="P42" s="46">
        <f t="shared" si="14"/>
        <v>0</v>
      </c>
      <c r="Q42" s="36"/>
      <c r="R42" s="75"/>
      <c r="S42" s="75"/>
      <c r="T42" s="75"/>
      <c r="U42" s="75"/>
      <c r="V42" s="75"/>
      <c r="W42" s="75"/>
      <c r="X42" s="75"/>
    </row>
    <row r="43" spans="1:24" ht="20.100000000000001" customHeight="1" x14ac:dyDescent="0.2">
      <c r="A43" s="43" t="s">
        <v>118</v>
      </c>
      <c r="B43" s="43" t="s">
        <v>113</v>
      </c>
      <c r="C43" s="45">
        <v>22</v>
      </c>
      <c r="D43" s="46">
        <v>58</v>
      </c>
      <c r="E43" s="46">
        <v>94</v>
      </c>
      <c r="F43" s="46">
        <f t="shared" si="12"/>
        <v>174</v>
      </c>
      <c r="G43" s="43" t="s">
        <v>114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0</v>
      </c>
      <c r="O43" s="46">
        <f t="shared" si="13"/>
        <v>0</v>
      </c>
      <c r="P43" s="46">
        <f t="shared" si="14"/>
        <v>0</v>
      </c>
      <c r="Q43" s="36"/>
      <c r="R43" s="75"/>
      <c r="S43" s="75"/>
      <c r="T43" s="75"/>
      <c r="U43" s="75"/>
      <c r="V43" s="75"/>
      <c r="W43" s="75"/>
      <c r="X43" s="75"/>
    </row>
    <row r="44" spans="1:24" ht="20.100000000000001" customHeight="1" x14ac:dyDescent="0.2">
      <c r="A44" s="43" t="s">
        <v>119</v>
      </c>
      <c r="B44" s="43" t="s">
        <v>113</v>
      </c>
      <c r="C44" s="45">
        <v>119138</v>
      </c>
      <c r="D44" s="46">
        <v>227360</v>
      </c>
      <c r="E44" s="46">
        <v>368152</v>
      </c>
      <c r="F44" s="46">
        <f t="shared" si="12"/>
        <v>714650</v>
      </c>
      <c r="G44" s="43" t="s">
        <v>114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0</v>
      </c>
      <c r="O44" s="46">
        <f t="shared" si="13"/>
        <v>0</v>
      </c>
      <c r="P44" s="46">
        <f t="shared" si="14"/>
        <v>0</v>
      </c>
      <c r="Q44" s="36"/>
      <c r="R44" s="75"/>
      <c r="S44" s="75"/>
      <c r="T44" s="75"/>
      <c r="U44" s="75"/>
      <c r="V44" s="75"/>
      <c r="W44" s="75"/>
      <c r="X44" s="75"/>
    </row>
    <row r="45" spans="1:24" ht="20.100000000000001" customHeight="1" x14ac:dyDescent="0.2">
      <c r="A45" s="43" t="s">
        <v>120</v>
      </c>
      <c r="B45" s="43" t="s">
        <v>121</v>
      </c>
      <c r="C45" s="48">
        <v>451737.27</v>
      </c>
      <c r="D45" s="49">
        <v>307047.45</v>
      </c>
      <c r="E45" s="50">
        <v>140416.95000000001</v>
      </c>
      <c r="F45" s="46">
        <f t="shared" si="12"/>
        <v>899201.66999999993</v>
      </c>
      <c r="G45" s="43" t="s">
        <v>104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0</v>
      </c>
      <c r="O45" s="46">
        <f t="shared" si="13"/>
        <v>0</v>
      </c>
      <c r="P45" s="46">
        <f t="shared" si="14"/>
        <v>0</v>
      </c>
      <c r="Q45" s="36"/>
      <c r="R45" s="75"/>
      <c r="S45" s="75"/>
      <c r="T45" s="75"/>
      <c r="U45" s="75"/>
      <c r="V45" s="75"/>
      <c r="W45" s="75"/>
      <c r="X45" s="75"/>
    </row>
    <row r="46" spans="1:24" ht="20.100000000000001" customHeight="1" x14ac:dyDescent="0.2">
      <c r="A46" s="43" t="s">
        <v>122</v>
      </c>
      <c r="B46" s="43" t="s">
        <v>123</v>
      </c>
      <c r="C46" s="48">
        <v>26413.58</v>
      </c>
      <c r="D46" s="49">
        <v>26184.799999999999</v>
      </c>
      <c r="E46" s="49">
        <v>39127.65</v>
      </c>
      <c r="F46" s="46">
        <f t="shared" si="12"/>
        <v>91726.03</v>
      </c>
      <c r="G46" s="43" t="s">
        <v>104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0</v>
      </c>
      <c r="O46" s="46">
        <f t="shared" si="13"/>
        <v>0</v>
      </c>
      <c r="P46" s="46">
        <f t="shared" si="14"/>
        <v>0</v>
      </c>
      <c r="Q46" s="36"/>
      <c r="R46" s="75"/>
      <c r="S46" s="75"/>
      <c r="T46" s="75"/>
      <c r="U46" s="75"/>
      <c r="V46" s="75"/>
      <c r="W46" s="75"/>
      <c r="X46" s="75"/>
    </row>
    <row r="47" spans="1:24" ht="20.100000000000001" customHeight="1" x14ac:dyDescent="0.2">
      <c r="A47" s="43" t="s">
        <v>124</v>
      </c>
      <c r="B47" s="43" t="s">
        <v>121</v>
      </c>
      <c r="C47" s="48">
        <v>186465.02</v>
      </c>
      <c r="D47" s="49">
        <v>52940.62</v>
      </c>
      <c r="E47" s="49">
        <v>58980.76</v>
      </c>
      <c r="F47" s="46">
        <f t="shared" si="12"/>
        <v>298386.39999999997</v>
      </c>
      <c r="G47" s="43" t="s">
        <v>104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0</v>
      </c>
      <c r="O47" s="46">
        <f t="shared" si="13"/>
        <v>0</v>
      </c>
      <c r="P47" s="46">
        <f t="shared" si="14"/>
        <v>0</v>
      </c>
      <c r="Q47" s="36"/>
      <c r="R47" s="75"/>
      <c r="S47" s="75"/>
      <c r="T47" s="75"/>
      <c r="U47" s="75"/>
      <c r="V47" s="75"/>
      <c r="W47" s="75"/>
      <c r="X47" s="75"/>
    </row>
    <row r="48" spans="1:24" ht="20.100000000000001" customHeight="1" x14ac:dyDescent="0.2">
      <c r="A48" s="43" t="s">
        <v>125</v>
      </c>
      <c r="B48" s="43" t="s">
        <v>29</v>
      </c>
      <c r="C48" s="48">
        <v>409</v>
      </c>
      <c r="D48" s="49">
        <v>1438</v>
      </c>
      <c r="E48" s="36">
        <v>1658</v>
      </c>
      <c r="F48" s="46">
        <f t="shared" si="12"/>
        <v>3505</v>
      </c>
      <c r="G48" s="43" t="s">
        <v>114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0</v>
      </c>
      <c r="O48" s="46">
        <f t="shared" si="13"/>
        <v>0</v>
      </c>
      <c r="P48" s="46">
        <f t="shared" si="14"/>
        <v>0</v>
      </c>
      <c r="Q48" s="36"/>
      <c r="R48" s="75"/>
      <c r="S48" s="75"/>
      <c r="T48" s="75"/>
      <c r="U48" s="75"/>
      <c r="V48" s="75"/>
      <c r="W48" s="75"/>
      <c r="X48" s="75"/>
    </row>
    <row r="49" spans="1:24" ht="20.100000000000001" customHeight="1" x14ac:dyDescent="0.2">
      <c r="A49" s="43" t="s">
        <v>126</v>
      </c>
      <c r="B49" s="43" t="s">
        <v>127</v>
      </c>
      <c r="C49" s="48">
        <v>2949.49</v>
      </c>
      <c r="D49" s="46">
        <v>1544</v>
      </c>
      <c r="E49" s="46">
        <v>1463.6</v>
      </c>
      <c r="F49" s="46">
        <f>SUM(C49:E49)</f>
        <v>5957.09</v>
      </c>
      <c r="G49" s="43" t="s">
        <v>104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0</v>
      </c>
      <c r="O49" s="46">
        <f t="shared" si="13"/>
        <v>0</v>
      </c>
      <c r="P49" s="46">
        <f t="shared" si="14"/>
        <v>0</v>
      </c>
      <c r="Q49" s="36"/>
      <c r="R49" s="75"/>
      <c r="S49" s="75"/>
      <c r="T49" s="75"/>
      <c r="U49" s="75"/>
      <c r="V49" s="75"/>
      <c r="W49" s="75"/>
      <c r="X49" s="75"/>
    </row>
    <row r="50" spans="1:24" ht="20.100000000000001" customHeight="1" x14ac:dyDescent="0.2">
      <c r="A50" s="43" t="s">
        <v>128</v>
      </c>
      <c r="B50" s="43" t="s">
        <v>127</v>
      </c>
      <c r="C50" s="51">
        <v>104146.65</v>
      </c>
      <c r="D50" s="50">
        <v>119130.78</v>
      </c>
      <c r="E50" s="50">
        <v>135833.42000000001</v>
      </c>
      <c r="F50" s="49">
        <f t="shared" si="12"/>
        <v>359110.85</v>
      </c>
      <c r="G50" s="43" t="s">
        <v>104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0</v>
      </c>
      <c r="O50" s="46">
        <f t="shared" si="13"/>
        <v>0</v>
      </c>
      <c r="P50" s="46">
        <f t="shared" si="14"/>
        <v>0</v>
      </c>
      <c r="Q50" s="36"/>
      <c r="R50" s="75"/>
      <c r="S50" s="75"/>
      <c r="T50" s="75"/>
      <c r="U50" s="75"/>
      <c r="V50" s="75"/>
      <c r="W50" s="75"/>
      <c r="X50" s="75"/>
    </row>
    <row r="51" spans="1:24" ht="20.100000000000001" customHeight="1" x14ac:dyDescent="0.2">
      <c r="A51" s="43" t="s">
        <v>129</v>
      </c>
      <c r="B51" s="43" t="s">
        <v>121</v>
      </c>
      <c r="C51" s="48">
        <v>330.98</v>
      </c>
      <c r="D51" s="49">
        <v>1213.46</v>
      </c>
      <c r="E51" s="49">
        <v>1485.65</v>
      </c>
      <c r="F51" s="46">
        <f t="shared" si="12"/>
        <v>3030.09</v>
      </c>
      <c r="G51" s="43" t="s">
        <v>104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0</v>
      </c>
      <c r="O51" s="46">
        <f t="shared" si="13"/>
        <v>0</v>
      </c>
      <c r="P51" s="46">
        <f t="shared" si="14"/>
        <v>0</v>
      </c>
      <c r="Q51" s="36"/>
      <c r="R51" s="75"/>
      <c r="S51" s="75"/>
      <c r="T51" s="75"/>
      <c r="U51" s="75"/>
      <c r="V51" s="75"/>
      <c r="W51" s="75"/>
      <c r="X51" s="75"/>
    </row>
    <row r="52" spans="1:24" ht="20.100000000000001" customHeight="1" x14ac:dyDescent="0.2">
      <c r="A52" s="43" t="s">
        <v>130</v>
      </c>
      <c r="B52" s="43" t="s">
        <v>29</v>
      </c>
      <c r="C52" s="45">
        <v>566</v>
      </c>
      <c r="D52" s="46">
        <v>613</v>
      </c>
      <c r="E52" s="46">
        <v>545</v>
      </c>
      <c r="F52" s="46">
        <f t="shared" si="12"/>
        <v>1724</v>
      </c>
      <c r="G52" s="43" t="s">
        <v>104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0</v>
      </c>
      <c r="O52" s="46">
        <f t="shared" si="13"/>
        <v>0</v>
      </c>
      <c r="P52" s="46">
        <f t="shared" si="14"/>
        <v>0</v>
      </c>
      <c r="Q52" s="36"/>
      <c r="R52" s="75"/>
      <c r="S52" s="75"/>
      <c r="T52" s="75"/>
      <c r="U52" s="75"/>
      <c r="V52" s="75"/>
      <c r="W52" s="75"/>
      <c r="X52" s="75"/>
    </row>
    <row r="53" spans="1:24" ht="20.100000000000001" customHeight="1" x14ac:dyDescent="0.2">
      <c r="A53" s="43" t="s">
        <v>131</v>
      </c>
      <c r="B53" s="43" t="s">
        <v>29</v>
      </c>
      <c r="C53" s="45">
        <v>158</v>
      </c>
      <c r="D53" s="46">
        <v>180</v>
      </c>
      <c r="E53" s="46">
        <v>196</v>
      </c>
      <c r="F53" s="46">
        <f t="shared" si="12"/>
        <v>534</v>
      </c>
      <c r="G53" s="43" t="s">
        <v>104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0</v>
      </c>
      <c r="O53" s="46">
        <f t="shared" si="13"/>
        <v>0</v>
      </c>
      <c r="P53" s="46">
        <f t="shared" si="14"/>
        <v>0</v>
      </c>
      <c r="Q53" s="36"/>
      <c r="R53" s="75"/>
      <c r="S53" s="75"/>
      <c r="T53" s="75"/>
      <c r="U53" s="75"/>
      <c r="V53" s="75"/>
      <c r="W53" s="75"/>
      <c r="X53" s="75"/>
    </row>
    <row r="54" spans="1:24" ht="20.100000000000001" customHeight="1" x14ac:dyDescent="0.2">
      <c r="A54" s="43" t="s">
        <v>132</v>
      </c>
      <c r="B54" s="43" t="s">
        <v>29</v>
      </c>
      <c r="C54" s="45">
        <v>21</v>
      </c>
      <c r="D54" s="46">
        <v>34</v>
      </c>
      <c r="E54" s="46">
        <v>19</v>
      </c>
      <c r="F54" s="46">
        <f t="shared" si="12"/>
        <v>74</v>
      </c>
      <c r="G54" s="43" t="s">
        <v>104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0</v>
      </c>
      <c r="O54" s="46">
        <f t="shared" si="13"/>
        <v>0</v>
      </c>
      <c r="P54" s="46">
        <f t="shared" si="14"/>
        <v>0</v>
      </c>
      <c r="Q54" s="36"/>
      <c r="R54" s="75"/>
      <c r="S54" s="75"/>
      <c r="T54" s="75"/>
      <c r="U54" s="75"/>
      <c r="V54" s="75"/>
      <c r="W54" s="75"/>
      <c r="X54" s="75"/>
    </row>
    <row r="55" spans="1:24" ht="20.100000000000001" customHeight="1" x14ac:dyDescent="0.2">
      <c r="A55" s="43" t="s">
        <v>133</v>
      </c>
      <c r="B55" s="43" t="s">
        <v>134</v>
      </c>
      <c r="C55" s="45">
        <v>1648</v>
      </c>
      <c r="D55" s="46">
        <v>1749</v>
      </c>
      <c r="E55" s="46">
        <v>1959</v>
      </c>
      <c r="F55" s="46">
        <f t="shared" si="12"/>
        <v>5356</v>
      </c>
      <c r="G55" s="43" t="s">
        <v>104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0</v>
      </c>
      <c r="O55" s="46">
        <f t="shared" si="13"/>
        <v>0</v>
      </c>
      <c r="P55" s="46">
        <f t="shared" si="14"/>
        <v>0</v>
      </c>
      <c r="Q55" s="36"/>
      <c r="R55" s="75"/>
      <c r="S55" s="75"/>
      <c r="T55" s="75"/>
      <c r="U55" s="75"/>
      <c r="V55" s="75"/>
      <c r="W55" s="75"/>
      <c r="X55" s="75"/>
    </row>
    <row r="56" spans="1:24" ht="20.100000000000001" customHeight="1" x14ac:dyDescent="0.2">
      <c r="A56" s="43" t="s">
        <v>135</v>
      </c>
      <c r="B56" s="43" t="s">
        <v>134</v>
      </c>
      <c r="C56" s="45">
        <v>2535</v>
      </c>
      <c r="D56" s="46">
        <v>2297</v>
      </c>
      <c r="E56" s="46">
        <v>2089</v>
      </c>
      <c r="F56" s="46">
        <f t="shared" si="12"/>
        <v>6921</v>
      </c>
      <c r="G56" s="43" t="s">
        <v>104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0</v>
      </c>
      <c r="O56" s="46">
        <f t="shared" si="13"/>
        <v>0</v>
      </c>
      <c r="P56" s="46">
        <f t="shared" si="14"/>
        <v>0</v>
      </c>
      <c r="Q56" s="36"/>
      <c r="R56" s="75"/>
      <c r="S56" s="75"/>
      <c r="T56" s="75"/>
      <c r="U56" s="75"/>
      <c r="V56" s="75"/>
      <c r="W56" s="75"/>
      <c r="X56" s="75"/>
    </row>
    <row r="57" spans="1:24" ht="20.100000000000001" customHeight="1" x14ac:dyDescent="0.2">
      <c r="A57" s="43" t="s">
        <v>136</v>
      </c>
      <c r="B57" s="43" t="s">
        <v>134</v>
      </c>
      <c r="C57" s="45">
        <v>2947</v>
      </c>
      <c r="D57" s="46">
        <v>3221</v>
      </c>
      <c r="E57" s="46">
        <v>3023</v>
      </c>
      <c r="F57" s="46">
        <f t="shared" si="12"/>
        <v>9191</v>
      </c>
      <c r="G57" s="43" t="s">
        <v>104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0</v>
      </c>
      <c r="O57" s="46">
        <f t="shared" si="13"/>
        <v>0</v>
      </c>
      <c r="P57" s="46">
        <f t="shared" si="14"/>
        <v>0</v>
      </c>
      <c r="Q57" s="36"/>
      <c r="R57" s="75"/>
      <c r="S57" s="75"/>
      <c r="T57" s="75"/>
      <c r="U57" s="75"/>
      <c r="V57" s="75"/>
      <c r="W57" s="75"/>
      <c r="X57" s="75"/>
    </row>
    <row r="58" spans="1:24" ht="20.100000000000001" customHeight="1" x14ac:dyDescent="0.2">
      <c r="A58" s="43" t="s">
        <v>179</v>
      </c>
      <c r="B58" s="43" t="s">
        <v>134</v>
      </c>
      <c r="C58" s="45">
        <v>1019</v>
      </c>
      <c r="D58" s="46">
        <v>1147</v>
      </c>
      <c r="E58" s="46">
        <v>1110</v>
      </c>
      <c r="F58" s="46">
        <f t="shared" si="12"/>
        <v>3276</v>
      </c>
      <c r="G58" s="43" t="s">
        <v>104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0</v>
      </c>
      <c r="O58" s="46">
        <f t="shared" si="13"/>
        <v>0</v>
      </c>
      <c r="P58" s="46">
        <f t="shared" si="14"/>
        <v>0</v>
      </c>
      <c r="Q58" s="36"/>
      <c r="R58" s="75"/>
      <c r="S58" s="75"/>
      <c r="T58" s="75"/>
      <c r="U58" s="75"/>
      <c r="V58" s="75"/>
      <c r="W58" s="75"/>
      <c r="X58" s="75"/>
    </row>
    <row r="59" spans="1:24" ht="20.100000000000001" customHeight="1" x14ac:dyDescent="0.2">
      <c r="A59" s="43" t="s">
        <v>137</v>
      </c>
      <c r="B59" s="43" t="s">
        <v>138</v>
      </c>
      <c r="C59" s="45">
        <v>62</v>
      </c>
      <c r="D59" s="46">
        <v>54</v>
      </c>
      <c r="E59" s="46">
        <v>41</v>
      </c>
      <c r="F59" s="46">
        <f t="shared" si="12"/>
        <v>157</v>
      </c>
      <c r="G59" s="43" t="s">
        <v>104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0</v>
      </c>
      <c r="O59" s="46">
        <f t="shared" si="13"/>
        <v>0</v>
      </c>
      <c r="P59" s="46">
        <f t="shared" si="14"/>
        <v>0</v>
      </c>
      <c r="Q59" s="36"/>
      <c r="R59" s="75"/>
      <c r="S59" s="75"/>
      <c r="T59" s="75"/>
      <c r="U59" s="75"/>
      <c r="V59" s="75"/>
      <c r="W59" s="75"/>
      <c r="X59" s="75"/>
    </row>
    <row r="60" spans="1:24" ht="20.100000000000001" customHeight="1" x14ac:dyDescent="0.2">
      <c r="A60" s="43" t="s">
        <v>139</v>
      </c>
      <c r="B60" s="43" t="s">
        <v>140</v>
      </c>
      <c r="C60" s="45">
        <v>16</v>
      </c>
      <c r="D60" s="46">
        <v>18</v>
      </c>
      <c r="E60" s="46">
        <v>16</v>
      </c>
      <c r="F60" s="46">
        <f t="shared" si="12"/>
        <v>50</v>
      </c>
      <c r="G60" s="43" t="s">
        <v>104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0</v>
      </c>
      <c r="O60" s="46">
        <f t="shared" si="13"/>
        <v>0</v>
      </c>
      <c r="P60" s="46">
        <f t="shared" si="14"/>
        <v>0</v>
      </c>
      <c r="Q60" s="36"/>
      <c r="R60" s="75"/>
      <c r="S60" s="75"/>
      <c r="T60" s="75"/>
      <c r="U60" s="75"/>
      <c r="V60" s="75"/>
      <c r="W60" s="75"/>
      <c r="X60" s="75"/>
    </row>
    <row r="61" spans="1:24" ht="20.100000000000001" customHeight="1" x14ac:dyDescent="0.2">
      <c r="A61" s="43" t="s">
        <v>141</v>
      </c>
      <c r="B61" s="43" t="s">
        <v>142</v>
      </c>
      <c r="C61" s="45">
        <v>501</v>
      </c>
      <c r="D61" s="46">
        <v>573</v>
      </c>
      <c r="E61" s="46">
        <v>584</v>
      </c>
      <c r="F61" s="46">
        <f t="shared" si="12"/>
        <v>1658</v>
      </c>
      <c r="G61" s="43" t="s">
        <v>104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0</v>
      </c>
      <c r="O61" s="46">
        <f t="shared" si="13"/>
        <v>0</v>
      </c>
      <c r="P61" s="46">
        <f t="shared" si="14"/>
        <v>0</v>
      </c>
      <c r="Q61" s="36"/>
      <c r="R61" s="75"/>
      <c r="S61" s="75"/>
      <c r="T61" s="75"/>
      <c r="U61" s="75"/>
      <c r="V61" s="75"/>
      <c r="W61" s="75"/>
      <c r="X61" s="75"/>
    </row>
    <row r="62" spans="1:24" ht="20.100000000000001" customHeight="1" x14ac:dyDescent="0.2">
      <c r="A62" s="43" t="s">
        <v>143</v>
      </c>
      <c r="B62" s="43" t="s">
        <v>144</v>
      </c>
      <c r="C62" s="45">
        <v>8</v>
      </c>
      <c r="D62" s="46">
        <v>13</v>
      </c>
      <c r="E62" s="46">
        <v>19</v>
      </c>
      <c r="F62" s="46">
        <f t="shared" si="12"/>
        <v>40</v>
      </c>
      <c r="G62" s="43" t="s">
        <v>104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0</v>
      </c>
      <c r="O62" s="46">
        <f t="shared" si="13"/>
        <v>0</v>
      </c>
      <c r="P62" s="46">
        <f t="shared" si="14"/>
        <v>0</v>
      </c>
      <c r="Q62" s="36"/>
      <c r="R62" s="75"/>
      <c r="S62" s="75"/>
      <c r="T62" s="75"/>
      <c r="U62" s="75"/>
      <c r="V62" s="75"/>
      <c r="W62" s="75"/>
      <c r="X62" s="75"/>
    </row>
    <row r="63" spans="1:24" ht="20.100000000000001" customHeight="1" x14ac:dyDescent="0.2">
      <c r="A63" s="43" t="s">
        <v>145</v>
      </c>
      <c r="B63" s="43" t="s">
        <v>146</v>
      </c>
      <c r="C63" s="45">
        <v>8</v>
      </c>
      <c r="D63" s="46">
        <v>13</v>
      </c>
      <c r="E63" s="46">
        <v>18</v>
      </c>
      <c r="F63" s="46">
        <f t="shared" si="12"/>
        <v>39</v>
      </c>
      <c r="G63" s="43" t="s">
        <v>104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0</v>
      </c>
      <c r="O63" s="46">
        <f t="shared" si="13"/>
        <v>0</v>
      </c>
      <c r="P63" s="46">
        <f t="shared" si="14"/>
        <v>0</v>
      </c>
      <c r="Q63" s="36"/>
      <c r="R63" s="75"/>
      <c r="S63" s="75"/>
      <c r="T63" s="75"/>
      <c r="U63" s="75"/>
      <c r="V63" s="75"/>
      <c r="W63" s="75"/>
      <c r="X63" s="75"/>
    </row>
    <row r="64" spans="1:24" ht="12.75" customHeight="1" x14ac:dyDescent="0.2">
      <c r="A64" s="43" t="s">
        <v>147</v>
      </c>
      <c r="B64" s="43" t="s">
        <v>146</v>
      </c>
      <c r="C64" s="45">
        <v>0</v>
      </c>
      <c r="D64" s="46">
        <v>0</v>
      </c>
      <c r="E64" s="46">
        <v>1</v>
      </c>
      <c r="F64" s="46">
        <f t="shared" si="12"/>
        <v>1</v>
      </c>
      <c r="G64" s="43" t="s">
        <v>104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0</v>
      </c>
      <c r="O64" s="46">
        <f t="shared" si="13"/>
        <v>0</v>
      </c>
      <c r="P64" s="46">
        <f t="shared" si="14"/>
        <v>0</v>
      </c>
      <c r="Q64" s="36"/>
      <c r="R64" s="75"/>
      <c r="S64" s="75"/>
      <c r="T64" s="75"/>
      <c r="U64" s="75"/>
      <c r="V64" s="75"/>
      <c r="W64" s="75"/>
      <c r="X64" s="75"/>
    </row>
    <row r="65" spans="1:24" x14ac:dyDescent="0.2">
      <c r="A65" s="36"/>
      <c r="B65" s="36"/>
      <c r="C65" s="37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75"/>
      <c r="S65" s="75"/>
      <c r="T65" s="75"/>
      <c r="U65" s="75"/>
      <c r="V65" s="75"/>
      <c r="W65" s="75"/>
      <c r="X65" s="75"/>
    </row>
    <row r="66" spans="1:24" x14ac:dyDescent="0.2">
      <c r="A66" s="36"/>
      <c r="B66" s="36"/>
      <c r="C66" s="37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75"/>
      <c r="S66" s="75"/>
      <c r="T66" s="75"/>
      <c r="U66" s="75"/>
      <c r="V66" s="75"/>
      <c r="W66" s="75"/>
      <c r="X66" s="75"/>
    </row>
    <row r="67" spans="1:24" x14ac:dyDescent="0.2">
      <c r="A67" s="36"/>
      <c r="B67" s="36"/>
      <c r="C67" s="37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75"/>
      <c r="S67" s="75"/>
      <c r="T67" s="75"/>
      <c r="U67" s="75"/>
      <c r="V67" s="75"/>
      <c r="W67" s="75"/>
      <c r="X67" s="75"/>
    </row>
    <row r="68" spans="1:24" x14ac:dyDescent="0.2">
      <c r="A68" s="36"/>
      <c r="B68" s="36"/>
      <c r="C68" s="37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75"/>
      <c r="S68" s="75"/>
      <c r="T68" s="75"/>
      <c r="U68" s="75"/>
      <c r="V68" s="75"/>
      <c r="W68" s="75"/>
      <c r="X68" s="75"/>
    </row>
    <row r="69" spans="1:24" x14ac:dyDescent="0.2">
      <c r="A69" s="36"/>
      <c r="B69" s="36"/>
      <c r="C69" s="37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75"/>
      <c r="S69" s="75"/>
      <c r="T69" s="75"/>
      <c r="U69" s="75"/>
      <c r="V69" s="75"/>
      <c r="W69" s="75"/>
      <c r="X69" s="75"/>
    </row>
    <row r="70" spans="1:24" x14ac:dyDescent="0.2">
      <c r="A70" s="36"/>
      <c r="B70" s="36"/>
      <c r="C70" s="37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75"/>
      <c r="S70" s="75"/>
      <c r="T70" s="75"/>
      <c r="U70" s="75"/>
      <c r="V70" s="75"/>
      <c r="W70" s="75"/>
      <c r="X70" s="75"/>
    </row>
    <row r="71" spans="1:24" x14ac:dyDescent="0.2">
      <c r="A71" s="36"/>
      <c r="B71" s="36"/>
      <c r="C71" s="37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75"/>
      <c r="S71" s="75"/>
      <c r="T71" s="75"/>
      <c r="U71" s="75"/>
      <c r="V71" s="75"/>
      <c r="W71" s="75"/>
      <c r="X71" s="75"/>
    </row>
    <row r="72" spans="1:24" x14ac:dyDescent="0.2">
      <c r="A72" s="36"/>
      <c r="B72" s="36"/>
      <c r="C72" s="37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75"/>
      <c r="S72" s="75"/>
      <c r="T72" s="75"/>
      <c r="U72" s="75"/>
      <c r="V72" s="75"/>
      <c r="W72" s="75"/>
      <c r="X72" s="75"/>
    </row>
    <row r="73" spans="1:24" x14ac:dyDescent="0.2">
      <c r="A73" s="36"/>
      <c r="B73" s="36"/>
      <c r="C73" s="37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75"/>
      <c r="S73" s="75"/>
      <c r="T73" s="75"/>
      <c r="U73" s="75"/>
      <c r="V73" s="75"/>
      <c r="W73" s="75"/>
      <c r="X73" s="75"/>
    </row>
    <row r="74" spans="1:24" x14ac:dyDescent="0.2">
      <c r="A74" s="36"/>
      <c r="B74" s="36"/>
      <c r="C74" s="37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</row>
  </sheetData>
  <mergeCells count="33">
    <mergeCell ref="E31:E32"/>
    <mergeCell ref="O13:O14"/>
    <mergeCell ref="A29:P29"/>
    <mergeCell ref="A30:A32"/>
    <mergeCell ref="B30:B32"/>
    <mergeCell ref="C30:F30"/>
    <mergeCell ref="G30:G32"/>
    <mergeCell ref="C31:C32"/>
    <mergeCell ref="D31:D32"/>
    <mergeCell ref="P31:P32"/>
    <mergeCell ref="F31:F32"/>
    <mergeCell ref="H31:I31"/>
    <mergeCell ref="J31:K31"/>
    <mergeCell ref="L31:M31"/>
    <mergeCell ref="N31:N32"/>
    <mergeCell ref="O31:O32"/>
    <mergeCell ref="A10:P10"/>
    <mergeCell ref="A11:P11"/>
    <mergeCell ref="A12:A14"/>
    <mergeCell ref="B12:B14"/>
    <mergeCell ref="C12:F12"/>
    <mergeCell ref="G12:G14"/>
    <mergeCell ref="H30:P30"/>
    <mergeCell ref="H12:P12"/>
    <mergeCell ref="C13:C14"/>
    <mergeCell ref="D13:D14"/>
    <mergeCell ref="E13:E14"/>
    <mergeCell ref="P13:P14"/>
    <mergeCell ref="F13:F14"/>
    <mergeCell ref="H13:I13"/>
    <mergeCell ref="J13:K13"/>
    <mergeCell ref="L13:M13"/>
    <mergeCell ref="N13:N14"/>
  </mergeCells>
  <printOptions horizontalCentered="1"/>
  <pageMargins left="0" right="0" top="0.35433070866141736" bottom="0.35433070866141736" header="0.31496062992125984" footer="0.31496062992125984"/>
  <pageSetup paperSize="9" fitToHeight="0" orientation="landscape" r:id="rId1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G64"/>
  <sheetViews>
    <sheetView tabSelected="1" topLeftCell="A4" zoomScale="130" zoomScaleNormal="130" zoomScaleSheetLayoutView="130" workbookViewId="0">
      <selection activeCell="R23" sqref="R23"/>
    </sheetView>
  </sheetViews>
  <sheetFormatPr baseColWidth="10" defaultColWidth="9.33203125" defaultRowHeight="12.75" x14ac:dyDescent="0.2"/>
  <cols>
    <col min="1" max="1" width="21" style="1" customWidth="1"/>
    <col min="2" max="2" width="16" style="1" customWidth="1"/>
    <col min="3" max="3" width="9.1640625" style="1" customWidth="1"/>
    <col min="4" max="4" width="12.1640625" style="1" customWidth="1"/>
    <col min="5" max="5" width="10" style="1" customWidth="1"/>
    <col min="6" max="6" width="8" style="1" customWidth="1"/>
    <col min="7" max="7" width="10.33203125" style="1" customWidth="1"/>
    <col min="8" max="8" width="7.33203125" style="1" customWidth="1"/>
    <col min="9" max="9" width="7.83203125" style="1" customWidth="1"/>
    <col min="10" max="10" width="6.1640625" style="1" customWidth="1"/>
    <col min="11" max="11" width="5.83203125" style="1" customWidth="1"/>
    <col min="12" max="12" width="6.83203125" style="1" customWidth="1"/>
    <col min="13" max="13" width="5.5" style="1" customWidth="1"/>
    <col min="14" max="14" width="8" style="1" customWidth="1"/>
    <col min="15" max="15" width="5.5" style="1" customWidth="1"/>
    <col min="16" max="16" width="8" style="1" customWidth="1"/>
    <col min="17" max="16384" width="9.33203125" style="1"/>
  </cols>
  <sheetData>
    <row r="1" spans="1:17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x14ac:dyDescent="0.2">
      <c r="A2" s="35"/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5"/>
    </row>
    <row r="3" spans="1:17" x14ac:dyDescent="0.2">
      <c r="A3" s="3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5"/>
    </row>
    <row r="4" spans="1:17" ht="12.75" customHeight="1" x14ac:dyDescent="0.2">
      <c r="A4" s="35"/>
      <c r="B4" s="16" t="s">
        <v>63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5"/>
    </row>
    <row r="5" spans="1:17" ht="17.25" customHeight="1" x14ac:dyDescent="0.2">
      <c r="A5" s="35"/>
      <c r="B5" s="17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5"/>
    </row>
    <row r="6" spans="1:17" ht="12.75" customHeight="1" x14ac:dyDescent="0.2">
      <c r="A6" s="35"/>
      <c r="B6" s="18" t="s">
        <v>199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5"/>
    </row>
    <row r="7" spans="1:17" ht="14.25" customHeight="1" x14ac:dyDescent="0.2">
      <c r="A7" s="3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5"/>
    </row>
    <row r="8" spans="1:17" ht="15" customHeight="1" x14ac:dyDescent="0.2">
      <c r="A8" s="35"/>
      <c r="B8" s="17" t="s">
        <v>3</v>
      </c>
      <c r="C8" s="17"/>
      <c r="D8" s="17"/>
      <c r="E8" s="17"/>
      <c r="F8" s="17"/>
      <c r="G8" s="17"/>
      <c r="H8" s="17"/>
      <c r="I8" s="17"/>
      <c r="J8" s="17" t="s">
        <v>4</v>
      </c>
      <c r="K8" s="17"/>
      <c r="L8" s="17"/>
      <c r="M8" s="17"/>
      <c r="N8" s="17"/>
      <c r="O8" s="17"/>
      <c r="P8" s="17"/>
      <c r="Q8" s="15"/>
    </row>
    <row r="9" spans="1:17" ht="15.75" customHeight="1" x14ac:dyDescent="0.2">
      <c r="A9" s="35"/>
      <c r="B9" s="17" t="s">
        <v>5</v>
      </c>
      <c r="C9" s="17"/>
      <c r="D9" s="17"/>
      <c r="E9" s="17"/>
      <c r="F9" s="17"/>
      <c r="G9" s="17"/>
      <c r="H9" s="17"/>
      <c r="I9" s="17"/>
      <c r="J9" s="17" t="s">
        <v>249</v>
      </c>
      <c r="K9" s="17"/>
      <c r="L9" s="17"/>
      <c r="M9" s="17"/>
      <c r="N9" s="17"/>
      <c r="O9" s="17"/>
      <c r="P9" s="17"/>
      <c r="Q9" s="15"/>
    </row>
    <row r="10" spans="1:17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5"/>
    </row>
    <row r="11" spans="1:17" ht="12" customHeight="1" x14ac:dyDescent="0.2">
      <c r="A11" s="19" t="s">
        <v>148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5"/>
    </row>
    <row r="12" spans="1:17" ht="9" customHeight="1" x14ac:dyDescent="0.2">
      <c r="A12" s="14" t="s">
        <v>6</v>
      </c>
      <c r="B12" s="14" t="s">
        <v>7</v>
      </c>
      <c r="C12" s="14" t="s">
        <v>8</v>
      </c>
      <c r="D12" s="14"/>
      <c r="E12" s="14"/>
      <c r="F12" s="14"/>
      <c r="G12" s="14" t="s">
        <v>9</v>
      </c>
      <c r="H12" s="14" t="s">
        <v>10</v>
      </c>
      <c r="I12" s="14"/>
      <c r="J12" s="14"/>
      <c r="K12" s="14"/>
      <c r="L12" s="14"/>
      <c r="M12" s="14"/>
      <c r="N12" s="14"/>
      <c r="O12" s="14"/>
      <c r="P12" s="14"/>
      <c r="Q12" s="15"/>
    </row>
    <row r="13" spans="1:17" ht="18" customHeight="1" x14ac:dyDescent="0.2">
      <c r="A13" s="14"/>
      <c r="B13" s="14"/>
      <c r="C13" s="14" t="s">
        <v>240</v>
      </c>
      <c r="D13" s="14" t="s">
        <v>241</v>
      </c>
      <c r="E13" s="14" t="s">
        <v>242</v>
      </c>
      <c r="F13" s="14" t="s">
        <v>247</v>
      </c>
      <c r="G13" s="14"/>
      <c r="H13" s="14" t="s">
        <v>240</v>
      </c>
      <c r="I13" s="14"/>
      <c r="J13" s="14" t="s">
        <v>241</v>
      </c>
      <c r="K13" s="14"/>
      <c r="L13" s="14" t="s">
        <v>242</v>
      </c>
      <c r="M13" s="14"/>
      <c r="N13" s="14" t="s">
        <v>258</v>
      </c>
      <c r="O13" s="14" t="s">
        <v>259</v>
      </c>
      <c r="P13" s="14" t="s">
        <v>247</v>
      </c>
      <c r="Q13" s="15"/>
    </row>
    <row r="14" spans="1:17" ht="18" customHeight="1" x14ac:dyDescent="0.2">
      <c r="A14" s="14"/>
      <c r="B14" s="14"/>
      <c r="C14" s="14"/>
      <c r="D14" s="14"/>
      <c r="E14" s="14"/>
      <c r="F14" s="14"/>
      <c r="G14" s="14"/>
      <c r="H14" s="20" t="s">
        <v>261</v>
      </c>
      <c r="I14" s="20" t="s">
        <v>260</v>
      </c>
      <c r="J14" s="20" t="s">
        <v>261</v>
      </c>
      <c r="K14" s="20" t="s">
        <v>260</v>
      </c>
      <c r="L14" s="20" t="s">
        <v>261</v>
      </c>
      <c r="M14" s="20" t="s">
        <v>260</v>
      </c>
      <c r="N14" s="14"/>
      <c r="O14" s="14"/>
      <c r="P14" s="14"/>
      <c r="Q14" s="15"/>
    </row>
    <row r="15" spans="1:17" ht="11.25" customHeight="1" x14ac:dyDescent="0.2">
      <c r="A15" s="21" t="s">
        <v>149</v>
      </c>
      <c r="B15" s="21" t="s">
        <v>150</v>
      </c>
      <c r="C15" s="22">
        <v>13509</v>
      </c>
      <c r="D15" s="22">
        <v>13203</v>
      </c>
      <c r="E15" s="22">
        <v>13983</v>
      </c>
      <c r="F15" s="22">
        <f t="shared" ref="F15:F30" si="0">SUM(C15:E15)</f>
        <v>40695</v>
      </c>
      <c r="G15" s="21" t="s">
        <v>17</v>
      </c>
      <c r="H15" s="23">
        <v>10726</v>
      </c>
      <c r="I15" s="22">
        <v>1236</v>
      </c>
      <c r="J15" s="22">
        <v>10317</v>
      </c>
      <c r="K15" s="22">
        <v>1295</v>
      </c>
      <c r="L15" s="22">
        <v>10782</v>
      </c>
      <c r="M15" s="22">
        <v>1731</v>
      </c>
      <c r="N15" s="24">
        <f t="shared" ref="N15:O30" si="1">SUM(H15,J15,L15)</f>
        <v>31825</v>
      </c>
      <c r="O15" s="22">
        <f t="shared" si="1"/>
        <v>4262</v>
      </c>
      <c r="P15" s="25">
        <f>SUM(H15:M15)</f>
        <v>36087</v>
      </c>
      <c r="Q15" s="15"/>
    </row>
    <row r="16" spans="1:17" ht="11.25" customHeight="1" x14ac:dyDescent="0.2">
      <c r="A16" s="21" t="s">
        <v>182</v>
      </c>
      <c r="B16" s="21" t="s">
        <v>150</v>
      </c>
      <c r="C16" s="22">
        <v>23317</v>
      </c>
      <c r="D16" s="22">
        <v>22001</v>
      </c>
      <c r="E16" s="22">
        <v>22594</v>
      </c>
      <c r="F16" s="22">
        <f t="shared" si="0"/>
        <v>67912</v>
      </c>
      <c r="G16" s="21" t="s">
        <v>17</v>
      </c>
      <c r="H16" s="23">
        <v>21521</v>
      </c>
      <c r="I16" s="22">
        <v>1898</v>
      </c>
      <c r="J16" s="22">
        <v>20290</v>
      </c>
      <c r="K16" s="22">
        <v>1888</v>
      </c>
      <c r="L16" s="22">
        <v>20559</v>
      </c>
      <c r="M16" s="22">
        <v>2102</v>
      </c>
      <c r="N16" s="24">
        <f t="shared" si="1"/>
        <v>62370</v>
      </c>
      <c r="O16" s="22">
        <f t="shared" si="1"/>
        <v>5888</v>
      </c>
      <c r="P16" s="25">
        <f>SUM(H16:M16)</f>
        <v>68258</v>
      </c>
      <c r="Q16" s="15"/>
    </row>
    <row r="17" spans="1:137" ht="9" customHeight="1" x14ac:dyDescent="0.2">
      <c r="A17" s="21" t="s">
        <v>151</v>
      </c>
      <c r="B17" s="21" t="s">
        <v>152</v>
      </c>
      <c r="C17" s="22">
        <v>307</v>
      </c>
      <c r="D17" s="22">
        <v>296</v>
      </c>
      <c r="E17" s="22">
        <v>260</v>
      </c>
      <c r="F17" s="22">
        <f t="shared" si="0"/>
        <v>863</v>
      </c>
      <c r="G17" s="21" t="s">
        <v>17</v>
      </c>
      <c r="H17" s="23">
        <v>2587</v>
      </c>
      <c r="I17" s="22">
        <v>427</v>
      </c>
      <c r="J17" s="22">
        <v>2455</v>
      </c>
      <c r="K17" s="22">
        <v>391</v>
      </c>
      <c r="L17" s="22">
        <v>2336</v>
      </c>
      <c r="M17" s="22">
        <v>321</v>
      </c>
      <c r="N17" s="22">
        <f t="shared" si="1"/>
        <v>7378</v>
      </c>
      <c r="O17" s="22">
        <f t="shared" si="1"/>
        <v>1139</v>
      </c>
      <c r="P17" s="25">
        <f t="shared" ref="P17:P30" si="2">SUM(H17:M17)</f>
        <v>8517</v>
      </c>
      <c r="Q17" s="15"/>
    </row>
    <row r="18" spans="1:137" ht="15" customHeight="1" x14ac:dyDescent="0.2">
      <c r="A18" s="21" t="s">
        <v>187</v>
      </c>
      <c r="B18" s="21" t="s">
        <v>152</v>
      </c>
      <c r="C18" s="22">
        <v>382</v>
      </c>
      <c r="D18" s="22">
        <v>455</v>
      </c>
      <c r="E18" s="22">
        <v>539</v>
      </c>
      <c r="F18" s="22">
        <f t="shared" si="0"/>
        <v>1376</v>
      </c>
      <c r="G18" s="21" t="s">
        <v>17</v>
      </c>
      <c r="H18" s="23">
        <v>3329</v>
      </c>
      <c r="I18" s="22">
        <v>967</v>
      </c>
      <c r="J18" s="22">
        <v>4417</v>
      </c>
      <c r="K18" s="22">
        <v>673</v>
      </c>
      <c r="L18" s="22">
        <v>4561</v>
      </c>
      <c r="M18" s="22">
        <v>654</v>
      </c>
      <c r="N18" s="22">
        <f t="shared" si="1"/>
        <v>12307</v>
      </c>
      <c r="O18" s="22">
        <f t="shared" si="1"/>
        <v>2294</v>
      </c>
      <c r="P18" s="25">
        <f t="shared" si="2"/>
        <v>14601</v>
      </c>
      <c r="Q18" s="15"/>
    </row>
    <row r="19" spans="1:137" ht="9" customHeight="1" x14ac:dyDescent="0.2">
      <c r="A19" s="21" t="s">
        <v>174</v>
      </c>
      <c r="B19" s="21" t="s">
        <v>184</v>
      </c>
      <c r="C19" s="22">
        <v>70</v>
      </c>
      <c r="D19" s="22">
        <v>98</v>
      </c>
      <c r="E19" s="22">
        <v>24</v>
      </c>
      <c r="F19" s="22">
        <f t="shared" si="0"/>
        <v>192</v>
      </c>
      <c r="G19" s="21" t="s">
        <v>17</v>
      </c>
      <c r="H19" s="23">
        <v>265</v>
      </c>
      <c r="I19" s="22">
        <v>9</v>
      </c>
      <c r="J19" s="22">
        <v>219</v>
      </c>
      <c r="K19" s="22">
        <v>32</v>
      </c>
      <c r="L19" s="22">
        <v>87</v>
      </c>
      <c r="M19" s="22">
        <v>13</v>
      </c>
      <c r="N19" s="22">
        <f t="shared" si="1"/>
        <v>571</v>
      </c>
      <c r="O19" s="22">
        <f t="shared" si="1"/>
        <v>54</v>
      </c>
      <c r="P19" s="25">
        <f t="shared" si="2"/>
        <v>625</v>
      </c>
      <c r="Q19" s="15"/>
    </row>
    <row r="20" spans="1:137" ht="9" customHeight="1" x14ac:dyDescent="0.2">
      <c r="A20" s="21" t="s">
        <v>153</v>
      </c>
      <c r="B20" s="21" t="s">
        <v>154</v>
      </c>
      <c r="C20" s="22">
        <v>5</v>
      </c>
      <c r="D20" s="22">
        <v>13</v>
      </c>
      <c r="E20" s="22">
        <v>35</v>
      </c>
      <c r="F20" s="22">
        <f t="shared" si="0"/>
        <v>53</v>
      </c>
      <c r="G20" s="21" t="s">
        <v>17</v>
      </c>
      <c r="H20" s="22">
        <v>101</v>
      </c>
      <c r="I20" s="22">
        <v>15</v>
      </c>
      <c r="J20" s="22">
        <v>233</v>
      </c>
      <c r="K20" s="22">
        <v>19</v>
      </c>
      <c r="L20" s="22">
        <v>202</v>
      </c>
      <c r="M20" s="22">
        <v>35</v>
      </c>
      <c r="N20" s="22">
        <f t="shared" si="1"/>
        <v>536</v>
      </c>
      <c r="O20" s="22">
        <f t="shared" si="1"/>
        <v>69</v>
      </c>
      <c r="P20" s="25">
        <f t="shared" si="2"/>
        <v>605</v>
      </c>
      <c r="Q20" s="15"/>
    </row>
    <row r="21" spans="1:137" ht="9" customHeight="1" x14ac:dyDescent="0.2">
      <c r="A21" s="21" t="s">
        <v>155</v>
      </c>
      <c r="B21" s="21" t="s">
        <v>156</v>
      </c>
      <c r="C21" s="22">
        <v>54</v>
      </c>
      <c r="D21" s="22">
        <v>75</v>
      </c>
      <c r="E21" s="22">
        <v>57</v>
      </c>
      <c r="F21" s="22">
        <f t="shared" si="0"/>
        <v>186</v>
      </c>
      <c r="G21" s="21" t="s">
        <v>17</v>
      </c>
      <c r="H21" s="23">
        <v>1287</v>
      </c>
      <c r="I21" s="22">
        <v>428</v>
      </c>
      <c r="J21" s="22">
        <v>1418</v>
      </c>
      <c r="K21" s="22">
        <v>871</v>
      </c>
      <c r="L21" s="22">
        <v>1237</v>
      </c>
      <c r="M21" s="22">
        <v>696</v>
      </c>
      <c r="N21" s="22">
        <f t="shared" si="1"/>
        <v>3942</v>
      </c>
      <c r="O21" s="22">
        <f t="shared" si="1"/>
        <v>1995</v>
      </c>
      <c r="P21" s="25">
        <f t="shared" si="2"/>
        <v>5937</v>
      </c>
      <c r="Q21" s="15"/>
    </row>
    <row r="22" spans="1:137" s="8" customFormat="1" ht="9" customHeight="1" x14ac:dyDescent="0.2">
      <c r="A22" s="21" t="s">
        <v>157</v>
      </c>
      <c r="B22" s="21" t="s">
        <v>71</v>
      </c>
      <c r="C22" s="22">
        <v>6</v>
      </c>
      <c r="D22" s="22">
        <v>5</v>
      </c>
      <c r="E22" s="22">
        <v>8</v>
      </c>
      <c r="F22" s="22">
        <f t="shared" si="0"/>
        <v>19</v>
      </c>
      <c r="G22" s="21" t="s">
        <v>17</v>
      </c>
      <c r="H22" s="23">
        <v>82</v>
      </c>
      <c r="I22" s="22">
        <v>39</v>
      </c>
      <c r="J22" s="22">
        <v>76</v>
      </c>
      <c r="K22" s="22">
        <v>13</v>
      </c>
      <c r="L22" s="22">
        <v>141</v>
      </c>
      <c r="M22" s="22">
        <v>30</v>
      </c>
      <c r="N22" s="22">
        <f t="shared" si="1"/>
        <v>299</v>
      </c>
      <c r="O22" s="22">
        <f t="shared" si="1"/>
        <v>82</v>
      </c>
      <c r="P22" s="25">
        <f t="shared" si="2"/>
        <v>381</v>
      </c>
      <c r="Q22" s="15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</row>
    <row r="23" spans="1:137" s="8" customFormat="1" ht="9" customHeight="1" x14ac:dyDescent="0.2">
      <c r="A23" s="21" t="s">
        <v>158</v>
      </c>
      <c r="B23" s="21" t="s">
        <v>71</v>
      </c>
      <c r="C23" s="22">
        <v>3</v>
      </c>
      <c r="D23" s="22">
        <v>5</v>
      </c>
      <c r="E23" s="22">
        <v>8</v>
      </c>
      <c r="F23" s="22">
        <f t="shared" si="0"/>
        <v>16</v>
      </c>
      <c r="G23" s="21" t="s">
        <v>54</v>
      </c>
      <c r="H23" s="23">
        <v>31</v>
      </c>
      <c r="I23" s="22">
        <v>8</v>
      </c>
      <c r="J23" s="22">
        <v>47</v>
      </c>
      <c r="K23" s="22">
        <v>58</v>
      </c>
      <c r="L23" s="22">
        <v>110</v>
      </c>
      <c r="M23" s="22">
        <v>17</v>
      </c>
      <c r="N23" s="22">
        <f t="shared" si="1"/>
        <v>188</v>
      </c>
      <c r="O23" s="22">
        <f t="shared" si="1"/>
        <v>83</v>
      </c>
      <c r="P23" s="25">
        <f t="shared" si="2"/>
        <v>271</v>
      </c>
      <c r="Q23" s="15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</row>
    <row r="24" spans="1:137" s="8" customFormat="1" ht="9" customHeight="1" x14ac:dyDescent="0.2">
      <c r="A24" s="21" t="s">
        <v>170</v>
      </c>
      <c r="B24" s="21" t="s">
        <v>168</v>
      </c>
      <c r="C24" s="22">
        <v>8</v>
      </c>
      <c r="D24" s="22">
        <v>14</v>
      </c>
      <c r="E24" s="22">
        <v>10</v>
      </c>
      <c r="F24" s="22">
        <f t="shared" si="0"/>
        <v>32</v>
      </c>
      <c r="G24" s="21" t="s">
        <v>171</v>
      </c>
      <c r="H24" s="23">
        <v>53</v>
      </c>
      <c r="I24" s="22">
        <v>4</v>
      </c>
      <c r="J24" s="22">
        <v>184</v>
      </c>
      <c r="K24" s="22">
        <v>82</v>
      </c>
      <c r="L24" s="22">
        <v>78</v>
      </c>
      <c r="M24" s="22">
        <v>23</v>
      </c>
      <c r="N24" s="22">
        <f t="shared" si="1"/>
        <v>315</v>
      </c>
      <c r="O24" s="22">
        <f t="shared" si="1"/>
        <v>109</v>
      </c>
      <c r="P24" s="25">
        <f t="shared" si="2"/>
        <v>424</v>
      </c>
      <c r="Q24" s="15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</row>
    <row r="25" spans="1:137" s="8" customFormat="1" ht="9" customHeight="1" x14ac:dyDescent="0.2">
      <c r="A25" s="21" t="s">
        <v>169</v>
      </c>
      <c r="B25" s="21" t="s">
        <v>168</v>
      </c>
      <c r="C25" s="22">
        <v>15</v>
      </c>
      <c r="D25" s="22">
        <v>20</v>
      </c>
      <c r="E25" s="22">
        <v>17</v>
      </c>
      <c r="F25" s="22">
        <f t="shared" si="0"/>
        <v>52</v>
      </c>
      <c r="G25" s="21" t="s">
        <v>17</v>
      </c>
      <c r="H25" s="23">
        <v>213</v>
      </c>
      <c r="I25" s="22">
        <v>66</v>
      </c>
      <c r="J25" s="22">
        <v>267</v>
      </c>
      <c r="K25" s="22">
        <v>97</v>
      </c>
      <c r="L25" s="22">
        <v>182</v>
      </c>
      <c r="M25" s="22">
        <v>40</v>
      </c>
      <c r="N25" s="22">
        <f t="shared" si="1"/>
        <v>662</v>
      </c>
      <c r="O25" s="22">
        <f t="shared" si="1"/>
        <v>203</v>
      </c>
      <c r="P25" s="25">
        <f t="shared" si="2"/>
        <v>865</v>
      </c>
      <c r="Q25" s="15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</row>
    <row r="26" spans="1:137" s="8" customFormat="1" ht="9" customHeight="1" x14ac:dyDescent="0.2">
      <c r="A26" s="21" t="s">
        <v>159</v>
      </c>
      <c r="B26" s="21" t="s">
        <v>159</v>
      </c>
      <c r="C26" s="22">
        <v>1839</v>
      </c>
      <c r="D26" s="22">
        <v>1892</v>
      </c>
      <c r="E26" s="22">
        <v>2083</v>
      </c>
      <c r="F26" s="22">
        <f t="shared" si="0"/>
        <v>5814</v>
      </c>
      <c r="G26" s="21" t="s">
        <v>17</v>
      </c>
      <c r="H26" s="23">
        <v>1836</v>
      </c>
      <c r="I26" s="22">
        <v>180</v>
      </c>
      <c r="J26" s="22">
        <v>1900</v>
      </c>
      <c r="K26" s="22">
        <v>234</v>
      </c>
      <c r="L26" s="22">
        <v>1692</v>
      </c>
      <c r="M26" s="22">
        <v>509</v>
      </c>
      <c r="N26" s="22">
        <f t="shared" si="1"/>
        <v>5428</v>
      </c>
      <c r="O26" s="22">
        <f t="shared" si="1"/>
        <v>923</v>
      </c>
      <c r="P26" s="25">
        <f t="shared" si="2"/>
        <v>6351</v>
      </c>
      <c r="Q26" s="15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</row>
    <row r="27" spans="1:137" s="8" customFormat="1" ht="9" customHeight="1" x14ac:dyDescent="0.2">
      <c r="A27" s="21" t="s">
        <v>198</v>
      </c>
      <c r="B27" s="21" t="s">
        <v>185</v>
      </c>
      <c r="C27" s="22">
        <v>821</v>
      </c>
      <c r="D27" s="22">
        <v>804</v>
      </c>
      <c r="E27" s="22">
        <v>837</v>
      </c>
      <c r="F27" s="22">
        <f t="shared" si="0"/>
        <v>2462</v>
      </c>
      <c r="G27" s="21" t="s">
        <v>17</v>
      </c>
      <c r="H27" s="23">
        <v>2355</v>
      </c>
      <c r="I27" s="22">
        <v>245</v>
      </c>
      <c r="J27" s="22">
        <v>2330</v>
      </c>
      <c r="K27" s="22">
        <v>211</v>
      </c>
      <c r="L27" s="22">
        <v>2420</v>
      </c>
      <c r="M27" s="22">
        <v>220</v>
      </c>
      <c r="N27" s="22">
        <f t="shared" si="1"/>
        <v>7105</v>
      </c>
      <c r="O27" s="22">
        <f t="shared" si="1"/>
        <v>676</v>
      </c>
      <c r="P27" s="25">
        <f t="shared" si="2"/>
        <v>7781</v>
      </c>
      <c r="Q27" s="15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</row>
    <row r="28" spans="1:137" s="8" customFormat="1" ht="9" customHeight="1" x14ac:dyDescent="0.2">
      <c r="A28" s="21" t="s">
        <v>172</v>
      </c>
      <c r="B28" s="21" t="s">
        <v>186</v>
      </c>
      <c r="C28" s="22">
        <v>381</v>
      </c>
      <c r="D28" s="22">
        <v>377</v>
      </c>
      <c r="E28" s="22">
        <v>282</v>
      </c>
      <c r="F28" s="22">
        <f t="shared" si="0"/>
        <v>1040</v>
      </c>
      <c r="G28" s="21" t="s">
        <v>17</v>
      </c>
      <c r="H28" s="23">
        <v>1039</v>
      </c>
      <c r="I28" s="22">
        <v>167</v>
      </c>
      <c r="J28" s="22">
        <v>1084</v>
      </c>
      <c r="K28" s="22">
        <v>217</v>
      </c>
      <c r="L28" s="22">
        <v>1122</v>
      </c>
      <c r="M28" s="22">
        <v>161</v>
      </c>
      <c r="N28" s="22">
        <f t="shared" si="1"/>
        <v>3245</v>
      </c>
      <c r="O28" s="22">
        <f t="shared" si="1"/>
        <v>545</v>
      </c>
      <c r="P28" s="25">
        <f t="shared" si="2"/>
        <v>3790</v>
      </c>
      <c r="Q28" s="15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</row>
    <row r="29" spans="1:137" ht="9" customHeight="1" x14ac:dyDescent="0.2">
      <c r="A29" s="21" t="s">
        <v>173</v>
      </c>
      <c r="B29" s="21" t="s">
        <v>183</v>
      </c>
      <c r="C29" s="22">
        <v>349</v>
      </c>
      <c r="D29" s="22">
        <v>465</v>
      </c>
      <c r="E29" s="22">
        <v>473</v>
      </c>
      <c r="F29" s="22">
        <f t="shared" si="0"/>
        <v>1287</v>
      </c>
      <c r="G29" s="21" t="s">
        <v>42</v>
      </c>
      <c r="H29" s="23">
        <v>309</v>
      </c>
      <c r="I29" s="22">
        <v>203</v>
      </c>
      <c r="J29" s="22">
        <v>3844</v>
      </c>
      <c r="K29" s="22">
        <v>4944</v>
      </c>
      <c r="L29" s="22">
        <v>537</v>
      </c>
      <c r="M29" s="22">
        <v>312</v>
      </c>
      <c r="N29" s="22">
        <f t="shared" si="1"/>
        <v>4690</v>
      </c>
      <c r="O29" s="22">
        <f t="shared" si="1"/>
        <v>5459</v>
      </c>
      <c r="P29" s="25">
        <f t="shared" si="2"/>
        <v>10149</v>
      </c>
      <c r="Q29" s="15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</row>
    <row r="30" spans="1:137" ht="9" customHeight="1" x14ac:dyDescent="0.2">
      <c r="A30" s="21" t="s">
        <v>197</v>
      </c>
      <c r="B30" s="21" t="s">
        <v>183</v>
      </c>
      <c r="C30" s="22">
        <v>486</v>
      </c>
      <c r="D30" s="22">
        <v>475</v>
      </c>
      <c r="E30" s="22">
        <v>440</v>
      </c>
      <c r="F30" s="22">
        <f t="shared" si="0"/>
        <v>1401</v>
      </c>
      <c r="G30" s="21" t="s">
        <v>42</v>
      </c>
      <c r="H30" s="23">
        <v>333</v>
      </c>
      <c r="I30" s="22">
        <v>310</v>
      </c>
      <c r="J30" s="22">
        <v>357</v>
      </c>
      <c r="K30" s="22">
        <v>236</v>
      </c>
      <c r="L30" s="22">
        <v>356</v>
      </c>
      <c r="M30" s="22">
        <v>233</v>
      </c>
      <c r="N30" s="22">
        <f t="shared" si="1"/>
        <v>1046</v>
      </c>
      <c r="O30" s="22">
        <f t="shared" si="1"/>
        <v>779</v>
      </c>
      <c r="P30" s="25">
        <f t="shared" si="2"/>
        <v>1825</v>
      </c>
      <c r="Q30" s="15"/>
    </row>
    <row r="31" spans="1:137" x14ac:dyDescent="0.2">
      <c r="A31" s="19" t="s">
        <v>160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5"/>
    </row>
    <row r="32" spans="1:137" ht="12.75" customHeight="1" x14ac:dyDescent="0.2">
      <c r="A32" s="14" t="s">
        <v>6</v>
      </c>
      <c r="B32" s="14" t="s">
        <v>7</v>
      </c>
      <c r="C32" s="14" t="s">
        <v>8</v>
      </c>
      <c r="D32" s="14"/>
      <c r="E32" s="14"/>
      <c r="F32" s="14"/>
      <c r="G32" s="14" t="s">
        <v>9</v>
      </c>
      <c r="H32" s="14" t="s">
        <v>10</v>
      </c>
      <c r="I32" s="14"/>
      <c r="J32" s="14"/>
      <c r="K32" s="14"/>
      <c r="L32" s="14"/>
      <c r="M32" s="14"/>
      <c r="N32" s="14"/>
      <c r="O32" s="14"/>
      <c r="P32" s="14"/>
      <c r="Q32" s="15"/>
    </row>
    <row r="33" spans="1:17" ht="13.5" customHeight="1" x14ac:dyDescent="0.2">
      <c r="A33" s="14"/>
      <c r="B33" s="14"/>
      <c r="C33" s="14" t="s">
        <v>240</v>
      </c>
      <c r="D33" s="14" t="s">
        <v>241</v>
      </c>
      <c r="E33" s="14" t="s">
        <v>242</v>
      </c>
      <c r="F33" s="14" t="s">
        <v>247</v>
      </c>
      <c r="G33" s="14"/>
      <c r="H33" s="14" t="s">
        <v>240</v>
      </c>
      <c r="I33" s="14"/>
      <c r="J33" s="14" t="s">
        <v>241</v>
      </c>
      <c r="K33" s="14"/>
      <c r="L33" s="14" t="s">
        <v>242</v>
      </c>
      <c r="M33" s="14"/>
      <c r="N33" s="14" t="s">
        <v>258</v>
      </c>
      <c r="O33" s="14" t="s">
        <v>259</v>
      </c>
      <c r="P33" s="14" t="s">
        <v>247</v>
      </c>
      <c r="Q33" s="15"/>
    </row>
    <row r="34" spans="1:17" x14ac:dyDescent="0.2">
      <c r="A34" s="14"/>
      <c r="B34" s="14"/>
      <c r="C34" s="14"/>
      <c r="D34" s="14"/>
      <c r="E34" s="14"/>
      <c r="F34" s="14"/>
      <c r="G34" s="14"/>
      <c r="H34" s="20" t="s">
        <v>261</v>
      </c>
      <c r="I34" s="20" t="s">
        <v>260</v>
      </c>
      <c r="J34" s="20" t="s">
        <v>261</v>
      </c>
      <c r="K34" s="20" t="s">
        <v>260</v>
      </c>
      <c r="L34" s="20" t="s">
        <v>261</v>
      </c>
      <c r="M34" s="20" t="s">
        <v>260</v>
      </c>
      <c r="N34" s="14"/>
      <c r="O34" s="14"/>
      <c r="P34" s="14"/>
      <c r="Q34" s="15"/>
    </row>
    <row r="35" spans="1:17" ht="39" customHeight="1" x14ac:dyDescent="0.2">
      <c r="A35" s="20" t="s">
        <v>161</v>
      </c>
      <c r="B35" s="21" t="s">
        <v>162</v>
      </c>
      <c r="C35" s="26">
        <v>0</v>
      </c>
      <c r="D35" s="26">
        <v>1</v>
      </c>
      <c r="E35" s="26"/>
      <c r="F35" s="26">
        <f>+E35+D35+C35</f>
        <v>1</v>
      </c>
      <c r="G35" s="20" t="s">
        <v>17</v>
      </c>
      <c r="H35" s="27">
        <v>0</v>
      </c>
      <c r="I35" s="26">
        <v>0</v>
      </c>
      <c r="J35" s="26">
        <v>12</v>
      </c>
      <c r="K35" s="26">
        <v>4</v>
      </c>
      <c r="L35" s="26">
        <v>0</v>
      </c>
      <c r="M35" s="26">
        <v>0</v>
      </c>
      <c r="N35" s="26">
        <f t="shared" ref="N35:O39" si="3">SUM(H35,J35,L35)</f>
        <v>12</v>
      </c>
      <c r="O35" s="26">
        <f t="shared" si="3"/>
        <v>4</v>
      </c>
      <c r="P35" s="26">
        <f t="shared" ref="P35:P39" si="4">SUM(H35:M35)</f>
        <v>16</v>
      </c>
      <c r="Q35" s="15"/>
    </row>
    <row r="36" spans="1:17" ht="19.5" customHeight="1" x14ac:dyDescent="0.2">
      <c r="A36" s="21" t="s">
        <v>163</v>
      </c>
      <c r="B36" s="21" t="s">
        <v>16</v>
      </c>
      <c r="C36" s="26">
        <v>0</v>
      </c>
      <c r="D36" s="26">
        <v>0</v>
      </c>
      <c r="E36" s="26"/>
      <c r="F36" s="26">
        <f>+E36+D36+C36</f>
        <v>0</v>
      </c>
      <c r="G36" s="20" t="s">
        <v>17</v>
      </c>
      <c r="H36" s="28">
        <v>0</v>
      </c>
      <c r="I36" s="28">
        <v>0</v>
      </c>
      <c r="J36" s="28">
        <v>4</v>
      </c>
      <c r="K36" s="28">
        <v>0</v>
      </c>
      <c r="L36" s="28">
        <v>0</v>
      </c>
      <c r="M36" s="28">
        <v>1</v>
      </c>
      <c r="N36" s="28">
        <f>SUM(H36,J36,L36)</f>
        <v>4</v>
      </c>
      <c r="O36" s="28">
        <f>SUM(I36,K36,M36)</f>
        <v>1</v>
      </c>
      <c r="P36" s="28">
        <f t="shared" si="4"/>
        <v>5</v>
      </c>
      <c r="Q36" s="15"/>
    </row>
    <row r="37" spans="1:17" ht="20.25" customHeight="1" x14ac:dyDescent="0.2">
      <c r="A37" s="21" t="s">
        <v>164</v>
      </c>
      <c r="B37" s="21" t="s">
        <v>165</v>
      </c>
      <c r="C37" s="26">
        <v>0</v>
      </c>
      <c r="D37" s="26">
        <v>110</v>
      </c>
      <c r="E37" s="26"/>
      <c r="F37" s="26">
        <f>+E37+D37+C37</f>
        <v>110</v>
      </c>
      <c r="G37" s="20" t="s">
        <v>17</v>
      </c>
      <c r="H37" s="28"/>
      <c r="I37" s="28"/>
      <c r="J37" s="28"/>
      <c r="K37" s="28"/>
      <c r="L37" s="28"/>
      <c r="M37" s="28"/>
      <c r="N37" s="28"/>
      <c r="O37" s="28"/>
      <c r="P37" s="28"/>
      <c r="Q37" s="15"/>
    </row>
    <row r="38" spans="1:17" ht="33.75" x14ac:dyDescent="0.2">
      <c r="A38" s="21" t="s">
        <v>166</v>
      </c>
      <c r="B38" s="21" t="s">
        <v>165</v>
      </c>
      <c r="C38" s="26">
        <v>0</v>
      </c>
      <c r="D38" s="26">
        <v>150</v>
      </c>
      <c r="E38" s="26"/>
      <c r="F38" s="26">
        <f>+E38+D38+C38</f>
        <v>150</v>
      </c>
      <c r="G38" s="20" t="s">
        <v>17</v>
      </c>
      <c r="H38" s="28"/>
      <c r="I38" s="28"/>
      <c r="J38" s="28"/>
      <c r="K38" s="28"/>
      <c r="L38" s="28"/>
      <c r="M38" s="28"/>
      <c r="N38" s="28"/>
      <c r="O38" s="28"/>
      <c r="P38" s="28"/>
      <c r="Q38" s="15"/>
    </row>
    <row r="39" spans="1:17" x14ac:dyDescent="0.2">
      <c r="A39" s="21" t="s">
        <v>34</v>
      </c>
      <c r="B39" s="21" t="s">
        <v>167</v>
      </c>
      <c r="C39" s="26">
        <v>2</v>
      </c>
      <c r="D39" s="26">
        <v>2</v>
      </c>
      <c r="E39" s="26"/>
      <c r="F39" s="26">
        <f>+E39+D39+C39</f>
        <v>4</v>
      </c>
      <c r="G39" s="21" t="s">
        <v>17</v>
      </c>
      <c r="H39" s="26">
        <v>2</v>
      </c>
      <c r="I39" s="26">
        <v>0</v>
      </c>
      <c r="J39" s="26">
        <v>1</v>
      </c>
      <c r="K39" s="26">
        <v>2</v>
      </c>
      <c r="L39" s="26"/>
      <c r="M39" s="26"/>
      <c r="N39" s="26">
        <f t="shared" si="3"/>
        <v>3</v>
      </c>
      <c r="O39" s="26">
        <f t="shared" si="3"/>
        <v>2</v>
      </c>
      <c r="P39" s="26">
        <f t="shared" si="4"/>
        <v>5</v>
      </c>
      <c r="Q39" s="15"/>
    </row>
    <row r="40" spans="1:17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x14ac:dyDescent="0.2">
      <c r="A41" s="17" t="s">
        <v>230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5"/>
    </row>
    <row r="42" spans="1:17" x14ac:dyDescent="0.2">
      <c r="A42" s="14" t="s">
        <v>200</v>
      </c>
      <c r="B42" s="14" t="s">
        <v>201</v>
      </c>
      <c r="C42" s="14" t="s">
        <v>220</v>
      </c>
      <c r="D42" s="14" t="s">
        <v>263</v>
      </c>
      <c r="E42" s="16" t="s">
        <v>202</v>
      </c>
      <c r="F42" s="16"/>
      <c r="G42" s="16"/>
      <c r="H42" s="14" t="s">
        <v>203</v>
      </c>
      <c r="I42" s="14" t="s">
        <v>245</v>
      </c>
      <c r="J42" s="14" t="s">
        <v>250</v>
      </c>
      <c r="K42" s="14"/>
      <c r="L42" s="14"/>
      <c r="M42" s="14"/>
      <c r="N42" s="14"/>
      <c r="O42" s="14"/>
      <c r="P42" s="14"/>
      <c r="Q42" s="15"/>
    </row>
    <row r="43" spans="1:17" ht="18.75" customHeight="1" x14ac:dyDescent="0.2">
      <c r="A43" s="14"/>
      <c r="B43" s="14"/>
      <c r="C43" s="14"/>
      <c r="D43" s="14"/>
      <c r="E43" s="16"/>
      <c r="F43" s="16"/>
      <c r="G43" s="16"/>
      <c r="H43" s="14"/>
      <c r="I43" s="14"/>
      <c r="J43" s="14" t="s">
        <v>240</v>
      </c>
      <c r="K43" s="14"/>
      <c r="L43" s="14" t="s">
        <v>241</v>
      </c>
      <c r="M43" s="14"/>
      <c r="N43" s="14" t="s">
        <v>242</v>
      </c>
      <c r="O43" s="14"/>
      <c r="P43" s="20" t="s">
        <v>214</v>
      </c>
      <c r="Q43" s="15"/>
    </row>
    <row r="44" spans="1:17" ht="13.5" customHeight="1" x14ac:dyDescent="0.2">
      <c r="A44" s="14"/>
      <c r="B44" s="14"/>
      <c r="C44" s="14"/>
      <c r="D44" s="14"/>
      <c r="E44" s="20" t="s">
        <v>240</v>
      </c>
      <c r="F44" s="20" t="s">
        <v>241</v>
      </c>
      <c r="G44" s="20" t="s">
        <v>242</v>
      </c>
      <c r="H44" s="14"/>
      <c r="I44" s="14"/>
      <c r="J44" s="20" t="s">
        <v>204</v>
      </c>
      <c r="K44" s="20" t="s">
        <v>205</v>
      </c>
      <c r="L44" s="20" t="s">
        <v>204</v>
      </c>
      <c r="M44" s="20" t="s">
        <v>205</v>
      </c>
      <c r="N44" s="20" t="s">
        <v>204</v>
      </c>
      <c r="O44" s="20" t="s">
        <v>205</v>
      </c>
      <c r="P44" s="20" t="s">
        <v>216</v>
      </c>
      <c r="Q44" s="15"/>
    </row>
    <row r="45" spans="1:17" x14ac:dyDescent="0.2">
      <c r="A45" s="20" t="s">
        <v>231</v>
      </c>
      <c r="B45" s="20" t="s">
        <v>232</v>
      </c>
      <c r="C45" s="20">
        <v>2470</v>
      </c>
      <c r="D45" s="20">
        <f>SUM(E45:G45)</f>
        <v>19548</v>
      </c>
      <c r="E45" s="29">
        <v>9505</v>
      </c>
      <c r="F45" s="29">
        <v>0</v>
      </c>
      <c r="G45" s="30">
        <v>10043</v>
      </c>
      <c r="H45" s="31">
        <f>(D45/C45)*100</f>
        <v>791.41700404858307</v>
      </c>
      <c r="I45" s="32">
        <f>C45*115/400</f>
        <v>710.125</v>
      </c>
      <c r="J45" s="30">
        <v>455</v>
      </c>
      <c r="K45" s="30">
        <v>20</v>
      </c>
      <c r="L45" s="33">
        <v>0</v>
      </c>
      <c r="M45" s="33">
        <v>0</v>
      </c>
      <c r="N45" s="31">
        <v>505</v>
      </c>
      <c r="O45" s="31">
        <v>207</v>
      </c>
      <c r="P45" s="30">
        <f>SUM(J45:O45)</f>
        <v>1187</v>
      </c>
      <c r="Q45" s="15"/>
    </row>
    <row r="46" spans="1:17" x14ac:dyDescent="0.2">
      <c r="A46" s="20" t="s">
        <v>233</v>
      </c>
      <c r="B46" s="20" t="s">
        <v>232</v>
      </c>
      <c r="C46" s="20">
        <v>400</v>
      </c>
      <c r="D46" s="20">
        <f>SUM(E46:G46)</f>
        <v>4529</v>
      </c>
      <c r="E46" s="29">
        <v>172</v>
      </c>
      <c r="F46" s="29">
        <v>2703</v>
      </c>
      <c r="G46" s="30">
        <v>1654</v>
      </c>
      <c r="H46" s="31">
        <f t="shared" ref="H46:H47" si="5">(D46/C46)*100</f>
        <v>1132.25</v>
      </c>
      <c r="I46" s="32">
        <f>+C46*(14)/150</f>
        <v>37.333333333333336</v>
      </c>
      <c r="J46" s="30">
        <v>12</v>
      </c>
      <c r="K46" s="30">
        <v>2</v>
      </c>
      <c r="L46" s="31">
        <v>180</v>
      </c>
      <c r="M46" s="31">
        <v>13</v>
      </c>
      <c r="N46" s="31">
        <v>102</v>
      </c>
      <c r="O46" s="31">
        <v>6</v>
      </c>
      <c r="P46" s="30">
        <f t="shared" ref="P46:P47" si="6">SUM(J46:O46)</f>
        <v>315</v>
      </c>
      <c r="Q46" s="15"/>
    </row>
    <row r="47" spans="1:17" x14ac:dyDescent="0.2">
      <c r="A47" s="20" t="s">
        <v>234</v>
      </c>
      <c r="B47" s="20" t="s">
        <v>29</v>
      </c>
      <c r="C47" s="30">
        <v>2500000</v>
      </c>
      <c r="D47" s="20">
        <f t="shared" ref="D47" si="7">SUM(E47:G47)</f>
        <v>2310000</v>
      </c>
      <c r="E47" s="29">
        <v>525000</v>
      </c>
      <c r="F47" s="29">
        <v>750000</v>
      </c>
      <c r="G47" s="30">
        <v>1035000</v>
      </c>
      <c r="H47" s="31">
        <f t="shared" si="5"/>
        <v>92.4</v>
      </c>
      <c r="I47" s="32">
        <f>+C47*(25)/200</f>
        <v>312500</v>
      </c>
      <c r="J47" s="30">
        <v>1647</v>
      </c>
      <c r="K47" s="20">
        <v>72</v>
      </c>
      <c r="L47" s="34">
        <v>2385</v>
      </c>
      <c r="M47" s="34">
        <v>34</v>
      </c>
      <c r="N47" s="31">
        <v>3210</v>
      </c>
      <c r="O47" s="31">
        <v>34</v>
      </c>
      <c r="P47" s="30">
        <f t="shared" si="6"/>
        <v>7382</v>
      </c>
      <c r="Q47" s="15"/>
    </row>
    <row r="48" spans="1:17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</sheetData>
  <mergeCells count="62">
    <mergeCell ref="P36:P38"/>
    <mergeCell ref="H36:H38"/>
    <mergeCell ref="I36:I38"/>
    <mergeCell ref="J36:J38"/>
    <mergeCell ref="K36:K38"/>
    <mergeCell ref="O33:O34"/>
    <mergeCell ref="L36:L38"/>
    <mergeCell ref="M36:M38"/>
    <mergeCell ref="N36:N38"/>
    <mergeCell ref="O36:O38"/>
    <mergeCell ref="O13:O14"/>
    <mergeCell ref="F33:F34"/>
    <mergeCell ref="H33:I33"/>
    <mergeCell ref="J33:K33"/>
    <mergeCell ref="L33:M33"/>
    <mergeCell ref="N33:N34"/>
    <mergeCell ref="A31:P31"/>
    <mergeCell ref="A32:A34"/>
    <mergeCell ref="B32:B34"/>
    <mergeCell ref="C32:F32"/>
    <mergeCell ref="G32:G34"/>
    <mergeCell ref="H32:P32"/>
    <mergeCell ref="C33:C34"/>
    <mergeCell ref="D33:D34"/>
    <mergeCell ref="E33:E34"/>
    <mergeCell ref="P33:P34"/>
    <mergeCell ref="A10:P10"/>
    <mergeCell ref="A11:P11"/>
    <mergeCell ref="A12:A14"/>
    <mergeCell ref="B12:B14"/>
    <mergeCell ref="C12:F12"/>
    <mergeCell ref="G12:G14"/>
    <mergeCell ref="H12:P12"/>
    <mergeCell ref="C13:C14"/>
    <mergeCell ref="D13:D14"/>
    <mergeCell ref="E13:E14"/>
    <mergeCell ref="P13:P14"/>
    <mergeCell ref="F13:F14"/>
    <mergeCell ref="H13:I13"/>
    <mergeCell ref="J13:K13"/>
    <mergeCell ref="L13:M13"/>
    <mergeCell ref="N13:N14"/>
    <mergeCell ref="B2:P3"/>
    <mergeCell ref="B4:P4"/>
    <mergeCell ref="B5:P5"/>
    <mergeCell ref="B6:P7"/>
    <mergeCell ref="B8:I8"/>
    <mergeCell ref="J8:P8"/>
    <mergeCell ref="B9:I9"/>
    <mergeCell ref="J9:P9"/>
    <mergeCell ref="A41:P41"/>
    <mergeCell ref="H42:H44"/>
    <mergeCell ref="I42:I44"/>
    <mergeCell ref="J42:P42"/>
    <mergeCell ref="J43:K43"/>
    <mergeCell ref="L43:M43"/>
    <mergeCell ref="N43:O43"/>
    <mergeCell ref="A42:A44"/>
    <mergeCell ref="B42:B44"/>
    <mergeCell ref="C42:C44"/>
    <mergeCell ref="D42:D44"/>
    <mergeCell ref="E42:G4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Table 1</vt:lpstr>
      <vt:lpstr>Table 3</vt:lpstr>
      <vt:lpstr>Table 2</vt:lpstr>
      <vt:lpstr>Table 4</vt:lpstr>
      <vt:lpstr>Table 5</vt:lpstr>
      <vt:lpstr>'Table 1'!Área_de_impresión</vt:lpstr>
      <vt:lpstr>'Table 2'!Área_de_impresión</vt:lpstr>
      <vt:lpstr>'Table 3'!Área_de_impresión</vt:lpstr>
      <vt:lpstr>'Table 4'!Área_de_impresión</vt:lpstr>
      <vt:lpstr>'Table 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Keiry Alcantara</dc:creator>
  <cp:lastModifiedBy>Rafaela Villar</cp:lastModifiedBy>
  <cp:lastPrinted>2024-01-15T18:06:24Z</cp:lastPrinted>
  <dcterms:created xsi:type="dcterms:W3CDTF">2023-01-18T12:41:37Z</dcterms:created>
  <dcterms:modified xsi:type="dcterms:W3CDTF">2024-01-15T18:07:21Z</dcterms:modified>
</cp:coreProperties>
</file>