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13-Presupuesto\2-Ejecución presupuestaria\Noviembre\"/>
    </mc:Choice>
  </mc:AlternateContent>
  <xr:revisionPtr revIDLastSave="0" documentId="13_ncr:1_{B4311C5F-E7D0-4548-8D8F-EE06B6AFABE5}" xr6:coauthVersionLast="47" xr6:coauthVersionMax="47" xr10:uidLastSave="{00000000-0000-0000-0000-000000000000}"/>
  <bookViews>
    <workbookView xWindow="-120" yWindow="-120" windowWidth="24240" windowHeight="13140" activeTab="2" xr2:uid="{96CD7176-784B-4203-8E5B-C4952C08A6F4}"/>
  </bookViews>
  <sheets>
    <sheet name="P1 Presup. aprobado ENERO-NOV" sheetId="1" r:id="rId1"/>
    <sheet name="P2Presup.aprobado Ejec. E'-N" sheetId="2" r:id="rId2"/>
    <sheet name="P3 Ejecucion E-OCT. (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3" l="1"/>
  <c r="M76" i="3"/>
  <c r="L76" i="3"/>
  <c r="K76" i="3"/>
  <c r="J76" i="3"/>
  <c r="I76" i="3"/>
  <c r="H76" i="3"/>
  <c r="G76" i="3"/>
  <c r="F76" i="3"/>
  <c r="E76" i="3"/>
  <c r="D76" i="3"/>
  <c r="C76" i="3"/>
  <c r="B76" i="3"/>
  <c r="N76" i="3" s="1"/>
  <c r="N75" i="3"/>
  <c r="N74" i="3"/>
  <c r="M73" i="3"/>
  <c r="L73" i="3"/>
  <c r="K73" i="3"/>
  <c r="J73" i="3"/>
  <c r="I73" i="3"/>
  <c r="H73" i="3"/>
  <c r="G73" i="3"/>
  <c r="F73" i="3"/>
  <c r="E73" i="3"/>
  <c r="D73" i="3"/>
  <c r="C73" i="3"/>
  <c r="B73" i="3"/>
  <c r="N73" i="3" s="1"/>
  <c r="N72" i="3"/>
  <c r="N71" i="3"/>
  <c r="M70" i="3"/>
  <c r="L70" i="3"/>
  <c r="K70" i="3"/>
  <c r="J70" i="3"/>
  <c r="I70" i="3"/>
  <c r="H70" i="3"/>
  <c r="G70" i="3"/>
  <c r="F70" i="3"/>
  <c r="E70" i="3"/>
  <c r="D70" i="3"/>
  <c r="C70" i="3"/>
  <c r="B70" i="3"/>
  <c r="N70" i="3" s="1"/>
  <c r="N69" i="3"/>
  <c r="N68" i="3"/>
  <c r="N67" i="3"/>
  <c r="N66" i="3"/>
  <c r="M65" i="3"/>
  <c r="L65" i="3"/>
  <c r="K65" i="3"/>
  <c r="J65" i="3"/>
  <c r="I65" i="3"/>
  <c r="H65" i="3"/>
  <c r="G65" i="3"/>
  <c r="F65" i="3"/>
  <c r="E65" i="3"/>
  <c r="D65" i="3"/>
  <c r="C65" i="3"/>
  <c r="B65" i="3"/>
  <c r="N65" i="3" s="1"/>
  <c r="N64" i="3"/>
  <c r="N63" i="3"/>
  <c r="M62" i="3"/>
  <c r="L62" i="3"/>
  <c r="K62" i="3"/>
  <c r="J62" i="3"/>
  <c r="I62" i="3"/>
  <c r="H62" i="3"/>
  <c r="G62" i="3"/>
  <c r="F62" i="3"/>
  <c r="E62" i="3"/>
  <c r="D62" i="3"/>
  <c r="C62" i="3"/>
  <c r="B62" i="3"/>
  <c r="N62" i="3" s="1"/>
  <c r="N61" i="3"/>
  <c r="N60" i="3"/>
  <c r="N59" i="3"/>
  <c r="N58" i="3"/>
  <c r="M57" i="3"/>
  <c r="L57" i="3"/>
  <c r="K57" i="3"/>
  <c r="J57" i="3"/>
  <c r="I57" i="3"/>
  <c r="H57" i="3"/>
  <c r="G57" i="3"/>
  <c r="F57" i="3"/>
  <c r="E57" i="3"/>
  <c r="D57" i="3"/>
  <c r="C57" i="3"/>
  <c r="B57" i="3"/>
  <c r="N57" i="3" s="1"/>
  <c r="N56" i="3"/>
  <c r="N55" i="3"/>
  <c r="N54" i="3"/>
  <c r="N53" i="3"/>
  <c r="N52" i="3"/>
  <c r="N51" i="3"/>
  <c r="N50" i="3"/>
  <c r="N49" i="3"/>
  <c r="N48" i="3"/>
  <c r="M47" i="3"/>
  <c r="L47" i="3"/>
  <c r="K47" i="3"/>
  <c r="J47" i="3"/>
  <c r="I47" i="3"/>
  <c r="H47" i="3"/>
  <c r="G47" i="3"/>
  <c r="F47" i="3"/>
  <c r="E47" i="3"/>
  <c r="D47" i="3"/>
  <c r="C47" i="3"/>
  <c r="B47" i="3"/>
  <c r="N47" i="3" s="1"/>
  <c r="N46" i="3"/>
  <c r="N45" i="3"/>
  <c r="N44" i="3"/>
  <c r="N43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N40" i="3"/>
  <c r="N39" i="3"/>
  <c r="N38" i="3"/>
  <c r="N37" i="3"/>
  <c r="N36" i="3"/>
  <c r="N35" i="3"/>
  <c r="M34" i="3"/>
  <c r="L34" i="3"/>
  <c r="K34" i="3"/>
  <c r="J34" i="3"/>
  <c r="I34" i="3"/>
  <c r="H34" i="3"/>
  <c r="G34" i="3"/>
  <c r="F34" i="3"/>
  <c r="E34" i="3"/>
  <c r="D34" i="3"/>
  <c r="C34" i="3"/>
  <c r="B34" i="3"/>
  <c r="N34" i="3" s="1"/>
  <c r="N33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F25" i="3"/>
  <c r="E25" i="3"/>
  <c r="D25" i="3"/>
  <c r="C25" i="3"/>
  <c r="B25" i="3"/>
  <c r="N25" i="3" s="1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5" i="3" s="1"/>
  <c r="N14" i="3"/>
  <c r="N13" i="3"/>
  <c r="N12" i="3"/>
  <c r="M11" i="3"/>
  <c r="M78" i="3" s="1"/>
  <c r="L11" i="3"/>
  <c r="L78" i="3" s="1"/>
  <c r="K11" i="3"/>
  <c r="K78" i="3" s="1"/>
  <c r="J11" i="3"/>
  <c r="J78" i="3" s="1"/>
  <c r="I11" i="3"/>
  <c r="I78" i="3" s="1"/>
  <c r="H11" i="3"/>
  <c r="H78" i="3" s="1"/>
  <c r="G11" i="3"/>
  <c r="G78" i="3" s="1"/>
  <c r="F11" i="3"/>
  <c r="F78" i="3" s="1"/>
  <c r="E11" i="3"/>
  <c r="E78" i="3" s="1"/>
  <c r="D11" i="3"/>
  <c r="D78" i="3" s="1"/>
  <c r="C11" i="3"/>
  <c r="C78" i="3" s="1"/>
  <c r="B11" i="3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P13" i="2"/>
  <c r="P14" i="2"/>
  <c r="P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P17" i="2"/>
  <c r="P18" i="2"/>
  <c r="P19" i="2"/>
  <c r="P20" i="2"/>
  <c r="P21" i="2"/>
  <c r="P22" i="2"/>
  <c r="P23" i="2"/>
  <c r="P24" i="2"/>
  <c r="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P27" i="2"/>
  <c r="P28" i="2"/>
  <c r="P29" i="2"/>
  <c r="P30" i="2"/>
  <c r="P31" i="2"/>
  <c r="P32" i="2"/>
  <c r="P33" i="2"/>
  <c r="P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P36" i="2"/>
  <c r="P37" i="2"/>
  <c r="P38" i="2"/>
  <c r="P39" i="2"/>
  <c r="P40" i="2"/>
  <c r="P41" i="2"/>
  <c r="P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P44" i="2"/>
  <c r="P45" i="2"/>
  <c r="P46" i="2"/>
  <c r="P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P49" i="2"/>
  <c r="P50" i="2"/>
  <c r="P51" i="2"/>
  <c r="P52" i="2"/>
  <c r="P53" i="2"/>
  <c r="P54" i="2"/>
  <c r="P55" i="2"/>
  <c r="P56" i="2"/>
  <c r="P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P59" i="2"/>
  <c r="P60" i="2"/>
  <c r="P61" i="2"/>
  <c r="P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P64" i="2"/>
  <c r="P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P67" i="2"/>
  <c r="P68" i="2"/>
  <c r="P69" i="2"/>
  <c r="P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P72" i="2"/>
  <c r="P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P75" i="2"/>
  <c r="P76" i="2"/>
  <c r="P77" i="2"/>
  <c r="P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C74" i="1"/>
  <c r="B74" i="1"/>
  <c r="C71" i="1"/>
  <c r="B71" i="1"/>
  <c r="C66" i="1"/>
  <c r="B66" i="1"/>
  <c r="C63" i="1"/>
  <c r="B63" i="1"/>
  <c r="C58" i="1"/>
  <c r="B58" i="1"/>
  <c r="C48" i="1"/>
  <c r="B48" i="1"/>
  <c r="C43" i="1"/>
  <c r="B43" i="1"/>
  <c r="C35" i="1"/>
  <c r="B35" i="1"/>
  <c r="C26" i="1"/>
  <c r="B26" i="1"/>
  <c r="C16" i="1"/>
  <c r="B16" i="1"/>
  <c r="C12" i="1"/>
  <c r="C79" i="1" s="1"/>
  <c r="B12" i="1"/>
  <c r="B79" i="1" s="1"/>
  <c r="B78" i="3" l="1"/>
  <c r="N78" i="3" s="1"/>
  <c r="N11" i="3"/>
</calcChain>
</file>

<file path=xl/sharedStrings.xml><?xml version="1.0" encoding="utf-8"?>
<sst xmlns="http://schemas.openxmlformats.org/spreadsheetml/2006/main" count="263" uniqueCount="138">
  <si>
    <t>MINISTERIO DE AGRICULTURA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</si>
  <si>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</si>
  <si>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</si>
  <si>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</si>
  <si>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</si>
  <si>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</si>
  <si>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</si>
  <si>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</si>
  <si>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</si>
  <si>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</si>
  <si>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</si>
  <si>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</si>
  <si>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</si>
  <si>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</si>
  <si>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</si>
  <si>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</si>
  <si>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</si>
  <si>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</si>
  <si>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</si>
  <si>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</si>
  <si>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</si>
  <si>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</si>
  <si>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</si>
  <si>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</si>
  <si>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</si>
  <si>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</si>
  <si>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</si>
  <si>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</si>
  <si>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</si>
  <si>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</si>
  <si>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</si>
  <si>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</si>
  <si>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</si>
  <si>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</si>
  <si>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</si>
  <si>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</si>
  <si>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</si>
  <si>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</si>
  <si>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</si>
  <si>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</si>
  <si>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</si>
  <si>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</si>
  <si>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2.5.5-TRANSFERENCIAS DE CAPITAL A INSTITUCIONES PÚBLICAS FINANCIERAS</t>
  </si>
  <si>
    <t xml:space="preserve"> 2.5.9-TRANSFERENCIAS DE CAPITAL A OTRAS INSTITUCIONES PÚBLICAS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</si>
  <si>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</si>
  <si>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</si>
  <si>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</si>
  <si>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</si>
  <si>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</si>
  <si>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</si>
  <si>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</si>
  <si>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</si>
  <si>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</si>
  <si>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</si>
  <si>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</si>
  <si>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</si>
  <si>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</si>
  <si>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</si>
  <si>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</si>
  <si>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</si>
  <si>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</si>
  <si>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</si>
  <si>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</si>
  <si>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</si>
  <si>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</si>
  <si>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</si>
  <si>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</si>
  <si>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</si>
  <si>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</si>
  <si>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</si>
  <si>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</si>
  <si>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</si>
  <si>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</si>
  <si>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</si>
  <si>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</si>
  <si>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</si>
  <si>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</si>
  <si>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</si>
  <si>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</si>
  <si>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</si>
  <si>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Times New Roman"/>
        <family val="1"/>
      </rPr>
      <t>Total devengado:</t>
    </r>
    <r>
      <rPr>
        <sz val="16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</si>
  <si>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6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</si>
  <si>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Times New Roman"/>
        <family val="1"/>
      </rPr>
      <t>Presupuesto aprobado:</t>
    </r>
    <r>
      <rPr>
        <sz val="16"/>
        <color theme="1"/>
        <rFont val="Times New Roman"/>
        <family val="1"/>
      </rPr>
      <t xml:space="preserve"> Se refiere al presupuesto aprobado en la Ley de Presupuesto General del Estado.</t>
    </r>
  </si>
  <si>
    <t xml:space="preserve">      2.5.9-TRANSFERENCIAS DE CAPITAL A OTRAS INSTITUCIONES PÚBLICAS</t>
  </si>
  <si>
    <t xml:space="preserve">      2.5.5-TRANSFERENCIAS DE CAPITAL A INSTITUCIONES PÚBLICAS FINANCIERAS</t>
  </si>
  <si>
    <t>2.1.5 - CONTRIBUCIONES A LA SEGURIDAD SOCIAL</t>
  </si>
  <si>
    <t>2.1.2 - SOBRESUELDOS</t>
  </si>
  <si>
    <t>2.1.1 - REMUNERACIONES</t>
  </si>
  <si>
    <t xml:space="preserve">Total </t>
  </si>
  <si>
    <t>Diciembre</t>
  </si>
  <si>
    <t>Noviembre</t>
  </si>
  <si>
    <t>Octurbre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</si>
  <si>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</si>
  <si>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</si>
  <si>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</si>
  <si>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</si>
  <si>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</si>
  <si>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</si>
  <si>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</si>
  <si>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</si>
  <si>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</si>
  <si>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</si>
  <si>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 xml:space="preserve">Ejecución de Gasto y Aplicaciones financieras </t>
  </si>
  <si>
    <t>Año 2023</t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</si>
  <si>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</si>
  <si>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</si>
  <si>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</si>
  <si>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</si>
  <si>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</si>
  <si>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</si>
  <si>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</si>
  <si>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</si>
  <si>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</si>
  <si>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</si>
  <si>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</si>
  <si>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</si>
  <si>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</si>
  <si>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</si>
  <si>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</si>
  <si>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</si>
  <si>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</si>
  <si>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</si>
  <si>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</si>
  <si>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</si>
  <si>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</si>
  <si>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</si>
  <si>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</si>
  <si>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</si>
  <si>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</si>
  <si>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</si>
  <si>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</si>
  <si>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</si>
  <si>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</si>
  <si>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</si>
  <si>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</si>
  <si>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</si>
  <si>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</si>
  <si>
    <r>
      <rPr>
        <b/>
        <sz val="14"/>
        <color theme="1"/>
        <rFont val="Times New Roman"/>
        <family val="1"/>
      </rPr>
      <t>Total devengado:</t>
    </r>
    <r>
      <rPr>
        <sz val="14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</si>
</sst>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22"/>
      <color rgb="FF000000"/>
      <name val="Algerian"/>
      <family val="5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7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top" wrapText="1" readingOrder="1"/>
    </xf>
    <xf numFmtId="0" fontId="8" fillId="0" borderId="0" xfId="0" applyFont="1" applyAlignment="1">
      <alignment vertical="top" wrapText="1" readingOrder="1"/>
    </xf>
    <xf numFmtId="0" fontId="0" fillId="3" borderId="0" xfId="0" applyFill="1"/>
    <xf numFmtId="0" fontId="9" fillId="0" borderId="8" xfId="0" applyFont="1" applyBorder="1" applyAlignment="1">
      <alignment horizontal="left"/>
    </xf>
    <xf numFmtId="164" fontId="10" fillId="0" borderId="9" xfId="0" applyNumberFormat="1" applyFont="1" applyBorder="1"/>
    <xf numFmtId="164" fontId="10" fillId="0" borderId="10" xfId="0" applyNumberFormat="1" applyFont="1" applyBorder="1"/>
    <xf numFmtId="0" fontId="9" fillId="0" borderId="9" xfId="0" applyFont="1" applyBorder="1" applyAlignment="1">
      <alignment horizontal="left" indent="1"/>
    </xf>
    <xf numFmtId="43" fontId="11" fillId="4" borderId="11" xfId="0" applyNumberFormat="1" applyFont="1" applyFill="1" applyBorder="1"/>
    <xf numFmtId="43" fontId="11" fillId="4" borderId="12" xfId="0" applyNumberFormat="1" applyFont="1" applyFill="1" applyBorder="1"/>
    <xf numFmtId="49" fontId="12" fillId="0" borderId="9" xfId="0" applyNumberFormat="1" applyFont="1" applyBorder="1"/>
    <xf numFmtId="43" fontId="12" fillId="0" borderId="9" xfId="2" applyFont="1" applyBorder="1" applyAlignment="1">
      <alignment horizontal="right"/>
    </xf>
    <xf numFmtId="43" fontId="12" fillId="0" borderId="14" xfId="2" applyFont="1" applyBorder="1" applyAlignment="1">
      <alignment horizontal="right"/>
    </xf>
    <xf numFmtId="0" fontId="0" fillId="0" borderId="17" xfId="0" applyBorder="1"/>
    <xf numFmtId="0" fontId="9" fillId="0" borderId="9" xfId="0" applyFont="1" applyBorder="1"/>
    <xf numFmtId="43" fontId="14" fillId="0" borderId="14" xfId="2" applyFont="1" applyBorder="1" applyAlignment="1">
      <alignment horizontal="right"/>
    </xf>
    <xf numFmtId="43" fontId="14" fillId="0" borderId="9" xfId="2" applyFont="1" applyBorder="1" applyAlignment="1">
      <alignment horizontal="right"/>
    </xf>
    <xf numFmtId="43" fontId="14" fillId="0" borderId="18" xfId="2" applyFont="1" applyBorder="1" applyAlignment="1">
      <alignment horizontal="right"/>
    </xf>
    <xf numFmtId="0" fontId="9" fillId="0" borderId="9" xfId="0" applyFont="1" applyBorder="1" applyAlignment="1">
      <alignment horizontal="left" indent="2"/>
    </xf>
    <xf numFmtId="164" fontId="9" fillId="0" borderId="14" xfId="0" applyNumberFormat="1" applyFont="1" applyBorder="1"/>
    <xf numFmtId="0" fontId="9" fillId="0" borderId="19" xfId="0" applyFont="1" applyBorder="1"/>
    <xf numFmtId="0" fontId="9" fillId="0" borderId="9" xfId="0" applyFont="1" applyBorder="1" applyAlignment="1">
      <alignment horizontal="left" wrapText="1" indent="2"/>
    </xf>
    <xf numFmtId="164" fontId="11" fillId="0" borderId="20" xfId="0" applyNumberFormat="1" applyFont="1" applyBorder="1"/>
    <xf numFmtId="0" fontId="11" fillId="0" borderId="21" xfId="0" applyFont="1" applyBorder="1"/>
    <xf numFmtId="164" fontId="11" fillId="0" borderId="22" xfId="0" applyNumberFormat="1" applyFont="1" applyBorder="1"/>
    <xf numFmtId="0" fontId="11" fillId="0" borderId="23" xfId="0" applyFont="1" applyBorder="1"/>
    <xf numFmtId="164" fontId="11" fillId="0" borderId="14" xfId="0" applyNumberFormat="1" applyFont="1" applyBorder="1"/>
    <xf numFmtId="0" fontId="11" fillId="0" borderId="19" xfId="0" applyFont="1" applyBorder="1"/>
    <xf numFmtId="164" fontId="11" fillId="0" borderId="21" xfId="0" applyNumberFormat="1" applyFont="1" applyBorder="1"/>
    <xf numFmtId="43" fontId="14" fillId="0" borderId="21" xfId="2" applyFont="1" applyBorder="1" applyAlignment="1">
      <alignment horizontal="right"/>
    </xf>
    <xf numFmtId="43" fontId="14" fillId="0" borderId="22" xfId="2" applyFont="1" applyBorder="1" applyAlignment="1">
      <alignment horizontal="right"/>
    </xf>
    <xf numFmtId="43" fontId="14" fillId="0" borderId="23" xfId="2" applyFont="1" applyBorder="1" applyAlignment="1">
      <alignment horizontal="right"/>
    </xf>
    <xf numFmtId="0" fontId="15" fillId="2" borderId="11" xfId="0" applyFont="1" applyFill="1" applyBorder="1" applyAlignment="1">
      <alignment vertical="center"/>
    </xf>
    <xf numFmtId="43" fontId="11" fillId="2" borderId="24" xfId="1" applyFont="1" applyFill="1" applyBorder="1"/>
    <xf numFmtId="43" fontId="11" fillId="2" borderId="25" xfId="1" applyFont="1" applyFill="1" applyBorder="1"/>
    <xf numFmtId="0" fontId="16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justify" vertical="justify" wrapText="1"/>
    </xf>
    <xf numFmtId="0" fontId="20" fillId="5" borderId="11" xfId="0" applyFont="1" applyFill="1" applyBorder="1" applyAlignment="1">
      <alignment horizontal="left" vertical="justify" wrapText="1"/>
    </xf>
    <xf numFmtId="0" fontId="11" fillId="0" borderId="27" xfId="0" applyFont="1" applyBorder="1"/>
    <xf numFmtId="0" fontId="11" fillId="0" borderId="16" xfId="0" applyFont="1" applyBorder="1"/>
    <xf numFmtId="43" fontId="19" fillId="4" borderId="12" xfId="0" applyNumberFormat="1" applyFont="1" applyFill="1" applyBorder="1"/>
    <xf numFmtId="43" fontId="19" fillId="4" borderId="28" xfId="0" applyNumberFormat="1" applyFont="1" applyFill="1" applyBorder="1"/>
    <xf numFmtId="43" fontId="19" fillId="4" borderId="27" xfId="0" applyNumberFormat="1" applyFont="1" applyFill="1" applyBorder="1"/>
    <xf numFmtId="43" fontId="19" fillId="4" borderId="29" xfId="0" applyNumberFormat="1" applyFont="1" applyFill="1" applyBorder="1"/>
    <xf numFmtId="43" fontId="19" fillId="4" borderId="26" xfId="0" applyNumberFormat="1" applyFont="1" applyFill="1" applyBorder="1"/>
    <xf numFmtId="43" fontId="19" fillId="4" borderId="33" xfId="0" applyNumberFormat="1" applyFont="1" applyFill="1" applyBorder="1"/>
    <xf numFmtId="43" fontId="19" fillId="4" borderId="11" xfId="0" applyNumberFormat="1" applyFont="1" applyFill="1" applyBorder="1"/>
    <xf numFmtId="0" fontId="19" fillId="0" borderId="0" xfId="0" applyFont="1" applyAlignment="1">
      <alignment horizontal="left" vertical="justify" wrapText="1"/>
    </xf>
    <xf numFmtId="43" fontId="11" fillId="3" borderId="23" xfId="0" applyNumberFormat="1" applyFont="1" applyFill="1" applyBorder="1"/>
    <xf numFmtId="0" fontId="11" fillId="0" borderId="34" xfId="0" applyFont="1" applyBorder="1"/>
    <xf numFmtId="0" fontId="11" fillId="0" borderId="15" xfId="0" applyFont="1" applyBorder="1"/>
    <xf numFmtId="0" fontId="11" fillId="0" borderId="35" xfId="0" applyFont="1" applyBorder="1"/>
    <xf numFmtId="43" fontId="11" fillId="3" borderId="36" xfId="0" applyNumberFormat="1" applyFont="1" applyFill="1" applyBorder="1"/>
    <xf numFmtId="0" fontId="11" fillId="0" borderId="37" xfId="0" applyFont="1" applyBorder="1"/>
    <xf numFmtId="0" fontId="11" fillId="0" borderId="38" xfId="0" applyFont="1" applyBorder="1"/>
    <xf numFmtId="43" fontId="14" fillId="0" borderId="0" xfId="2" applyFont="1" applyAlignment="1">
      <alignment horizontal="right"/>
    </xf>
    <xf numFmtId="43" fontId="14" fillId="0" borderId="31" xfId="2" applyFont="1" applyBorder="1" applyAlignment="1">
      <alignment horizontal="right"/>
    </xf>
    <xf numFmtId="43" fontId="14" fillId="0" borderId="15" xfId="2" applyFont="1" applyBorder="1" applyAlignment="1">
      <alignment horizontal="right"/>
    </xf>
    <xf numFmtId="43" fontId="14" fillId="0" borderId="39" xfId="2" applyFont="1" applyBorder="1" applyAlignment="1">
      <alignment horizontal="right"/>
    </xf>
    <xf numFmtId="43" fontId="14" fillId="0" borderId="40" xfId="2" applyFont="1" applyBorder="1" applyAlignment="1">
      <alignment horizontal="right"/>
    </xf>
    <xf numFmtId="43" fontId="14" fillId="0" borderId="35" xfId="2" applyFont="1" applyBorder="1" applyAlignment="1">
      <alignment horizontal="right"/>
    </xf>
    <xf numFmtId="164" fontId="19" fillId="0" borderId="34" xfId="0" applyNumberFormat="1" applyFont="1" applyBorder="1"/>
    <xf numFmtId="164" fontId="19" fillId="0" borderId="15" xfId="0" applyNumberFormat="1" applyFont="1" applyBorder="1"/>
    <xf numFmtId="164" fontId="19" fillId="0" borderId="35" xfId="0" applyNumberFormat="1" applyFont="1" applyBorder="1"/>
    <xf numFmtId="164" fontId="19" fillId="0" borderId="20" xfId="0" applyNumberFormat="1" applyFont="1" applyBorder="1"/>
    <xf numFmtId="0" fontId="19" fillId="0" borderId="41" xfId="0" applyFont="1" applyBorder="1" applyAlignment="1">
      <alignment horizontal="left" vertical="justify" wrapText="1"/>
    </xf>
    <xf numFmtId="0" fontId="11" fillId="0" borderId="42" xfId="0" applyFont="1" applyBorder="1"/>
    <xf numFmtId="0" fontId="11" fillId="0" borderId="13" xfId="0" applyFont="1" applyBorder="1"/>
    <xf numFmtId="0" fontId="11" fillId="0" borderId="43" xfId="0" applyFont="1" applyBorder="1"/>
    <xf numFmtId="43" fontId="19" fillId="4" borderId="44" xfId="0" applyNumberFormat="1" applyFont="1" applyFill="1" applyBorder="1"/>
    <xf numFmtId="43" fontId="11" fillId="3" borderId="19" xfId="0" applyNumberFormat="1" applyFont="1" applyFill="1" applyBorder="1"/>
    <xf numFmtId="43" fontId="14" fillId="0" borderId="31" xfId="1" applyFont="1" applyBorder="1" applyAlignment="1">
      <alignment horizontal="right"/>
    </xf>
    <xf numFmtId="43" fontId="14" fillId="0" borderId="0" xfId="1" applyFont="1" applyAlignment="1">
      <alignment horizontal="right"/>
    </xf>
    <xf numFmtId="43" fontId="14" fillId="0" borderId="13" xfId="2" applyFont="1" applyBorder="1" applyAlignment="1">
      <alignment horizontal="right"/>
    </xf>
    <xf numFmtId="165" fontId="11" fillId="0" borderId="13" xfId="0" applyNumberFormat="1" applyFont="1" applyBorder="1" applyAlignment="1">
      <alignment vertical="center" wrapText="1"/>
    </xf>
    <xf numFmtId="43" fontId="14" fillId="0" borderId="13" xfId="1" applyFont="1" applyBorder="1" applyAlignment="1">
      <alignment horizontal="right"/>
    </xf>
    <xf numFmtId="43" fontId="14" fillId="0" borderId="45" xfId="2" applyFont="1" applyBorder="1" applyAlignment="1">
      <alignment horizontal="right"/>
    </xf>
    <xf numFmtId="43" fontId="14" fillId="0" borderId="46" xfId="1" applyFont="1" applyBorder="1" applyAlignment="1">
      <alignment horizontal="right"/>
    </xf>
    <xf numFmtId="43" fontId="21" fillId="0" borderId="47" xfId="1" applyFont="1" applyBorder="1" applyAlignment="1">
      <alignment horizontal="right"/>
    </xf>
    <xf numFmtId="43" fontId="14" fillId="0" borderId="46" xfId="2" applyFont="1" applyBorder="1" applyAlignment="1">
      <alignment horizontal="right"/>
    </xf>
    <xf numFmtId="43" fontId="21" fillId="0" borderId="47" xfId="2" applyFont="1" applyBorder="1" applyAlignment="1">
      <alignment horizontal="right"/>
    </xf>
    <xf numFmtId="43" fontId="14" fillId="0" borderId="48" xfId="2" applyFont="1" applyBorder="1" applyAlignment="1">
      <alignment horizontal="right"/>
    </xf>
    <xf numFmtId="43" fontId="14" fillId="0" borderId="43" xfId="2" applyFont="1" applyBorder="1" applyAlignment="1">
      <alignment horizontal="right"/>
    </xf>
    <xf numFmtId="165" fontId="11" fillId="0" borderId="16" xfId="0" applyNumberFormat="1" applyFont="1" applyBorder="1" applyAlignment="1">
      <alignment vertical="center" wrapText="1"/>
    </xf>
    <xf numFmtId="43" fontId="14" fillId="0" borderId="16" xfId="1" applyFont="1" applyBorder="1" applyAlignment="1">
      <alignment horizontal="right"/>
    </xf>
    <xf numFmtId="165" fontId="11" fillId="0" borderId="34" xfId="0" applyNumberFormat="1" applyFont="1" applyBorder="1" applyAlignment="1">
      <alignment vertical="center" wrapText="1"/>
    </xf>
    <xf numFmtId="43" fontId="14" fillId="0" borderId="44" xfId="2" applyFont="1" applyBorder="1" applyAlignment="1">
      <alignment horizontal="right"/>
    </xf>
    <xf numFmtId="165" fontId="11" fillId="0" borderId="15" xfId="0" applyNumberFormat="1" applyFont="1" applyBorder="1" applyAlignment="1">
      <alignment vertical="center" wrapText="1"/>
    </xf>
    <xf numFmtId="43" fontId="14" fillId="0" borderId="49" xfId="2" applyFont="1" applyBorder="1" applyAlignment="1">
      <alignment horizontal="left" vertical="justify" wrapText="1"/>
    </xf>
    <xf numFmtId="165" fontId="11" fillId="0" borderId="15" xfId="0" applyNumberFormat="1" applyFont="1" applyBorder="1" applyAlignment="1">
      <alignment horizontal="right" vertical="center" wrapText="1"/>
    </xf>
    <xf numFmtId="43" fontId="14" fillId="0" borderId="15" xfId="1" applyFont="1" applyBorder="1" applyAlignment="1">
      <alignment horizontal="right"/>
    </xf>
    <xf numFmtId="43" fontId="14" fillId="0" borderId="42" xfId="2" applyFont="1" applyBorder="1" applyAlignment="1">
      <alignment horizontal="right"/>
    </xf>
    <xf numFmtId="43" fontId="22" fillId="0" borderId="13" xfId="2" applyFont="1" applyBorder="1" applyAlignment="1">
      <alignment horizontal="right"/>
    </xf>
    <xf numFmtId="49" fontId="14" fillId="0" borderId="0" xfId="0" applyNumberFormat="1" applyFont="1" applyAlignment="1">
      <alignment horizontal="left" vertical="justify" wrapText="1"/>
    </xf>
    <xf numFmtId="43" fontId="14" fillId="0" borderId="50" xfId="2" applyFont="1" applyBorder="1" applyAlignment="1">
      <alignment horizontal="right"/>
    </xf>
    <xf numFmtId="43" fontId="14" fillId="0" borderId="43" xfId="1" applyFont="1" applyBorder="1" applyAlignment="1">
      <alignment horizontal="right"/>
    </xf>
    <xf numFmtId="43" fontId="22" fillId="0" borderId="31" xfId="2" applyFont="1" applyBorder="1" applyAlignment="1">
      <alignment horizontal="right"/>
    </xf>
    <xf numFmtId="43" fontId="14" fillId="0" borderId="47" xfId="2" applyFont="1" applyBorder="1" applyAlignment="1">
      <alignment horizontal="right"/>
    </xf>
    <xf numFmtId="43" fontId="14" fillId="0" borderId="0" xfId="2" applyFont="1" applyBorder="1" applyAlignment="1">
      <alignment horizontal="right"/>
    </xf>
    <xf numFmtId="43" fontId="14" fillId="0" borderId="0" xfId="2" applyFont="1" applyBorder="1" applyAlignment="1">
      <alignment horizontal="left" vertical="justify" wrapText="1"/>
    </xf>
    <xf numFmtId="43" fontId="21" fillId="0" borderId="43" xfId="1" applyFont="1" applyBorder="1" applyAlignment="1">
      <alignment horizontal="right"/>
    </xf>
    <xf numFmtId="43" fontId="14" fillId="0" borderId="37" xfId="2" applyFont="1" applyBorder="1" applyAlignment="1">
      <alignment horizontal="left" vertical="justify" wrapText="1"/>
    </xf>
    <xf numFmtId="43" fontId="14" fillId="0" borderId="16" xfId="2" applyFont="1" applyBorder="1" applyAlignment="1">
      <alignment horizontal="right"/>
    </xf>
    <xf numFmtId="43" fontId="14" fillId="0" borderId="37" xfId="2" applyFont="1" applyBorder="1" applyAlignment="1">
      <alignment horizontal="right"/>
    </xf>
    <xf numFmtId="43" fontId="23" fillId="0" borderId="31" xfId="2" applyFont="1" applyBorder="1" applyAlignment="1">
      <alignment horizontal="right"/>
    </xf>
    <xf numFmtId="43" fontId="21" fillId="0" borderId="0" xfId="1" applyFont="1" applyAlignment="1">
      <alignment horizontal="right"/>
    </xf>
    <xf numFmtId="43" fontId="14" fillId="0" borderId="47" xfId="2" applyFont="1" applyBorder="1" applyAlignment="1">
      <alignment horizontal="left" vertical="justify" wrapText="1"/>
    </xf>
    <xf numFmtId="43" fontId="14" fillId="0" borderId="38" xfId="2" applyFont="1" applyBorder="1" applyAlignment="1">
      <alignment horizontal="right"/>
    </xf>
    <xf numFmtId="43" fontId="22" fillId="0" borderId="0" xfId="1" applyFont="1" applyAlignment="1">
      <alignment horizontal="right"/>
    </xf>
    <xf numFmtId="43" fontId="14" fillId="0" borderId="51" xfId="2" applyFont="1" applyBorder="1" applyAlignment="1">
      <alignment horizontal="right"/>
    </xf>
    <xf numFmtId="43" fontId="22" fillId="0" borderId="43" xfId="1" applyFont="1" applyBorder="1" applyAlignment="1">
      <alignment horizontal="right"/>
    </xf>
    <xf numFmtId="43" fontId="14" fillId="0" borderId="52" xfId="2" applyFont="1" applyBorder="1" applyAlignment="1">
      <alignment horizontal="right"/>
    </xf>
    <xf numFmtId="43" fontId="14" fillId="0" borderId="43" xfId="2" applyFont="1" applyBorder="1" applyAlignment="1">
      <alignment horizontal="left" vertical="justify" wrapText="1"/>
    </xf>
    <xf numFmtId="43" fontId="22" fillId="0" borderId="31" xfId="1" applyFont="1" applyBorder="1" applyAlignment="1">
      <alignment horizontal="right"/>
    </xf>
    <xf numFmtId="43" fontId="22" fillId="0" borderId="44" xfId="2" applyFont="1" applyBorder="1" applyAlignment="1">
      <alignment horizontal="right"/>
    </xf>
    <xf numFmtId="43" fontId="22" fillId="0" borderId="13" xfId="1" applyFont="1" applyBorder="1" applyAlignment="1">
      <alignment horizontal="right"/>
    </xf>
    <xf numFmtId="43" fontId="14" fillId="0" borderId="48" xfId="1" applyFont="1" applyBorder="1" applyAlignment="1">
      <alignment horizontal="right"/>
    </xf>
    <xf numFmtId="43" fontId="19" fillId="4" borderId="48" xfId="0" applyNumberFormat="1" applyFont="1" applyFill="1" applyBorder="1"/>
    <xf numFmtId="43" fontId="19" fillId="4" borderId="52" xfId="0" applyNumberFormat="1" applyFont="1" applyFill="1" applyBorder="1"/>
    <xf numFmtId="43" fontId="19" fillId="4" borderId="53" xfId="0" applyNumberFormat="1" applyFont="1" applyFill="1" applyBorder="1"/>
    <xf numFmtId="164" fontId="19" fillId="0" borderId="10" xfId="0" applyNumberFormat="1" applyFont="1" applyBorder="1"/>
    <xf numFmtId="164" fontId="19" fillId="0" borderId="9" xfId="0" applyNumberFormat="1" applyFont="1" applyBorder="1"/>
    <xf numFmtId="0" fontId="20" fillId="6" borderId="54" xfId="0" applyFont="1" applyFill="1" applyBorder="1" applyAlignment="1">
      <alignment horizontal="center"/>
    </xf>
    <xf numFmtId="0" fontId="20" fillId="6" borderId="55" xfId="0" applyFont="1" applyFill="1" applyBorder="1" applyAlignment="1">
      <alignment horizontal="center"/>
    </xf>
    <xf numFmtId="0" fontId="20" fillId="6" borderId="56" xfId="0" applyFont="1" applyFill="1" applyBorder="1" applyAlignment="1">
      <alignment horizontal="center"/>
    </xf>
    <xf numFmtId="0" fontId="25" fillId="2" borderId="64" xfId="0" applyFont="1" applyFill="1" applyBorder="1" applyAlignment="1">
      <alignment horizontal="left" vertical="center"/>
    </xf>
    <xf numFmtId="0" fontId="25" fillId="6" borderId="64" xfId="0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left" vertical="justify" wrapText="1"/>
    </xf>
    <xf numFmtId="43" fontId="19" fillId="4" borderId="53" xfId="0" applyNumberFormat="1" applyFont="1" applyFill="1" applyBorder="1" applyAlignment="1">
      <alignment horizontal="left" vertical="justify" wrapText="1"/>
    </xf>
    <xf numFmtId="43" fontId="19" fillId="4" borderId="27" xfId="0" applyNumberFormat="1" applyFont="1" applyFill="1" applyBorder="1" applyAlignment="1">
      <alignment horizontal="left" vertical="justify" wrapText="1"/>
    </xf>
    <xf numFmtId="43" fontId="19" fillId="4" borderId="29" xfId="0" applyNumberFormat="1" applyFont="1" applyFill="1" applyBorder="1" applyAlignment="1">
      <alignment horizontal="left" vertical="justify" wrapText="1"/>
    </xf>
    <xf numFmtId="43" fontId="19" fillId="4" borderId="26" xfId="0" applyNumberFormat="1" applyFont="1" applyFill="1" applyBorder="1" applyAlignment="1">
      <alignment horizontal="left" vertical="justify" wrapText="1"/>
    </xf>
    <xf numFmtId="43" fontId="19" fillId="4" borderId="12" xfId="0" applyNumberFormat="1" applyFont="1" applyFill="1" applyBorder="1" applyAlignment="1">
      <alignment horizontal="left" vertical="justify" wrapText="1"/>
    </xf>
    <xf numFmtId="43" fontId="14" fillId="0" borderId="65" xfId="2" applyFont="1" applyBorder="1" applyAlignment="1">
      <alignment horizontal="left" vertical="justify" wrapText="1"/>
    </xf>
    <xf numFmtId="43" fontId="14" fillId="0" borderId="0" xfId="2" applyFont="1" applyAlignment="1">
      <alignment horizontal="left" vertical="justify" wrapText="1"/>
    </xf>
    <xf numFmtId="43" fontId="14" fillId="0" borderId="48" xfId="2" applyFont="1" applyBorder="1" applyAlignment="1">
      <alignment horizontal="left" vertical="justify" wrapText="1"/>
    </xf>
    <xf numFmtId="43" fontId="11" fillId="3" borderId="23" xfId="0" applyNumberFormat="1" applyFont="1" applyFill="1" applyBorder="1" applyAlignment="1">
      <alignment horizontal="left" vertical="justify" wrapText="1"/>
    </xf>
    <xf numFmtId="43" fontId="14" fillId="0" borderId="66" xfId="2" applyFont="1" applyBorder="1" applyAlignment="1">
      <alignment horizontal="left" vertical="justify" wrapText="1"/>
    </xf>
    <xf numFmtId="43" fontId="14" fillId="0" borderId="13" xfId="2" applyFont="1" applyBorder="1" applyAlignment="1">
      <alignment horizontal="left" vertical="justify" wrapText="1"/>
    </xf>
    <xf numFmtId="43" fontId="14" fillId="0" borderId="50" xfId="2" applyFont="1" applyBorder="1" applyAlignment="1">
      <alignment horizontal="left" vertical="justify" wrapText="1"/>
    </xf>
    <xf numFmtId="43" fontId="11" fillId="3" borderId="19" xfId="0" applyNumberFormat="1" applyFont="1" applyFill="1" applyBorder="1" applyAlignment="1">
      <alignment horizontal="left" vertical="justify" wrapText="1"/>
    </xf>
    <xf numFmtId="43" fontId="14" fillId="0" borderId="9" xfId="2" applyFont="1" applyBorder="1" applyAlignment="1">
      <alignment horizontal="left" vertical="justify" wrapText="1"/>
    </xf>
    <xf numFmtId="43" fontId="14" fillId="0" borderId="32" xfId="2" applyFont="1" applyBorder="1" applyAlignment="1">
      <alignment horizontal="left" vertical="justify" wrapText="1"/>
    </xf>
    <xf numFmtId="43" fontId="14" fillId="0" borderId="44" xfId="2" applyFont="1" applyBorder="1" applyAlignment="1">
      <alignment horizontal="left" vertical="justify" wrapText="1"/>
    </xf>
    <xf numFmtId="43" fontId="14" fillId="0" borderId="31" xfId="2" applyFont="1" applyBorder="1" applyAlignment="1">
      <alignment horizontal="left" vertical="justify" wrapText="1"/>
    </xf>
    <xf numFmtId="43" fontId="11" fillId="3" borderId="67" xfId="0" applyNumberFormat="1" applyFont="1" applyFill="1" applyBorder="1" applyAlignment="1">
      <alignment horizontal="left" vertical="justify" wrapText="1"/>
    </xf>
    <xf numFmtId="43" fontId="14" fillId="0" borderId="46" xfId="2" applyFont="1" applyBorder="1" applyAlignment="1">
      <alignment horizontal="left" vertical="justify" wrapText="1"/>
    </xf>
    <xf numFmtId="43" fontId="11" fillId="3" borderId="36" xfId="0" applyNumberFormat="1" applyFont="1" applyFill="1" applyBorder="1" applyAlignment="1">
      <alignment horizontal="left" vertical="justify" wrapText="1"/>
    </xf>
    <xf numFmtId="43" fontId="11" fillId="3" borderId="18" xfId="0" applyNumberFormat="1" applyFont="1" applyFill="1" applyBorder="1" applyAlignment="1">
      <alignment horizontal="left" vertical="justify" wrapText="1"/>
    </xf>
    <xf numFmtId="43" fontId="14" fillId="0" borderId="57" xfId="2" applyFont="1" applyBorder="1" applyAlignment="1">
      <alignment horizontal="left" vertical="justify" wrapText="1"/>
    </xf>
    <xf numFmtId="43" fontId="14" fillId="0" borderId="62" xfId="2" applyFont="1" applyBorder="1" applyAlignment="1">
      <alignment horizontal="left" vertical="justify" wrapText="1"/>
    </xf>
    <xf numFmtId="43" fontId="14" fillId="0" borderId="49" xfId="2" applyFont="1" applyBorder="1" applyAlignment="1">
      <alignment horizontal="right"/>
    </xf>
    <xf numFmtId="43" fontId="14" fillId="0" borderId="16" xfId="2" applyFont="1" applyBorder="1" applyAlignment="1">
      <alignment horizontal="left" vertical="justify" wrapText="1"/>
    </xf>
    <xf numFmtId="43" fontId="14" fillId="0" borderId="38" xfId="2" applyFont="1" applyBorder="1" applyAlignment="1">
      <alignment horizontal="left" vertical="justify" wrapText="1"/>
    </xf>
    <xf numFmtId="165" fontId="11" fillId="0" borderId="13" xfId="0" applyNumberFormat="1" applyFont="1" applyBorder="1" applyAlignment="1">
      <alignment horizontal="left" vertical="justify" wrapText="1"/>
    </xf>
    <xf numFmtId="43" fontId="21" fillId="0" borderId="0" xfId="2" applyFont="1" applyAlignment="1">
      <alignment horizontal="right"/>
    </xf>
    <xf numFmtId="43" fontId="14" fillId="0" borderId="68" xfId="2" applyFont="1" applyBorder="1" applyAlignment="1">
      <alignment horizontal="left" vertical="justify" wrapText="1"/>
    </xf>
    <xf numFmtId="165" fontId="11" fillId="0" borderId="15" xfId="0" applyNumberFormat="1" applyFont="1" applyBorder="1" applyAlignment="1">
      <alignment horizontal="left" vertical="justify" wrapText="1"/>
    </xf>
    <xf numFmtId="43" fontId="14" fillId="0" borderId="39" xfId="2" applyFont="1" applyBorder="1" applyAlignment="1">
      <alignment horizontal="left" vertical="justify" wrapText="1"/>
    </xf>
    <xf numFmtId="165" fontId="11" fillId="0" borderId="34" xfId="0" applyNumberFormat="1" applyFont="1" applyBorder="1" applyAlignment="1">
      <alignment horizontal="left" vertical="justify" wrapText="1"/>
    </xf>
    <xf numFmtId="43" fontId="19" fillId="3" borderId="18" xfId="0" applyNumberFormat="1" applyFont="1" applyFill="1" applyBorder="1" applyAlignment="1">
      <alignment horizontal="left" vertical="justify" wrapText="1"/>
    </xf>
    <xf numFmtId="165" fontId="11" fillId="0" borderId="65" xfId="0" applyNumberFormat="1" applyFont="1" applyBorder="1" applyAlignment="1">
      <alignment horizontal="left" vertical="justify" wrapText="1"/>
    </xf>
    <xf numFmtId="43" fontId="21" fillId="0" borderId="46" xfId="2" applyFont="1" applyBorder="1" applyAlignment="1">
      <alignment horizontal="right"/>
    </xf>
    <xf numFmtId="165" fontId="11" fillId="0" borderId="66" xfId="0" applyNumberFormat="1" applyFont="1" applyBorder="1" applyAlignment="1">
      <alignment horizontal="left" vertical="justify" wrapText="1"/>
    </xf>
    <xf numFmtId="0" fontId="11" fillId="0" borderId="66" xfId="0" applyFont="1" applyBorder="1" applyAlignment="1">
      <alignment horizontal="left" vertical="justify" wrapText="1"/>
    </xf>
    <xf numFmtId="0" fontId="11" fillId="0" borderId="13" xfId="0" applyFont="1" applyBorder="1" applyAlignment="1">
      <alignment horizontal="left" vertical="justify" wrapText="1"/>
    </xf>
    <xf numFmtId="0" fontId="11" fillId="0" borderId="42" xfId="0" applyFont="1" applyBorder="1" applyAlignment="1">
      <alignment horizontal="left" vertical="justify" wrapText="1"/>
    </xf>
    <xf numFmtId="0" fontId="11" fillId="0" borderId="43" xfId="0" applyFont="1" applyBorder="1" applyAlignment="1">
      <alignment horizontal="left" vertical="justify" wrapText="1"/>
    </xf>
    <xf numFmtId="43" fontId="19" fillId="3" borderId="19" xfId="0" applyNumberFormat="1" applyFont="1" applyFill="1" applyBorder="1" applyAlignment="1">
      <alignment horizontal="left" vertical="justify" wrapText="1"/>
    </xf>
    <xf numFmtId="0" fontId="11" fillId="0" borderId="69" xfId="0" applyFont="1" applyBorder="1" applyAlignment="1">
      <alignment horizontal="left" vertical="justify" wrapText="1"/>
    </xf>
    <xf numFmtId="0" fontId="11" fillId="0" borderId="39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0" fontId="11" fillId="0" borderId="35" xfId="0" applyFont="1" applyBorder="1" applyAlignment="1">
      <alignment horizontal="left" vertical="justify" wrapText="1"/>
    </xf>
    <xf numFmtId="0" fontId="11" fillId="0" borderId="34" xfId="0" applyFont="1" applyBorder="1" applyAlignment="1">
      <alignment horizontal="left" vertical="justify" wrapText="1"/>
    </xf>
    <xf numFmtId="0" fontId="11" fillId="0" borderId="65" xfId="0" applyFont="1" applyBorder="1" applyAlignment="1">
      <alignment horizontal="left" vertical="justify" wrapText="1"/>
    </xf>
    <xf numFmtId="0" fontId="11" fillId="0" borderId="16" xfId="0" applyFont="1" applyBorder="1" applyAlignment="1">
      <alignment horizontal="left" vertical="justify" wrapText="1"/>
    </xf>
    <xf numFmtId="0" fontId="11" fillId="0" borderId="38" xfId="0" applyFont="1" applyBorder="1" applyAlignment="1">
      <alignment horizontal="left" vertical="justify" wrapText="1"/>
    </xf>
    <xf numFmtId="0" fontId="11" fillId="0" borderId="37" xfId="0" applyFont="1" applyBorder="1" applyAlignment="1">
      <alignment horizontal="left" vertical="justify" wrapText="1"/>
    </xf>
    <xf numFmtId="43" fontId="19" fillId="3" borderId="36" xfId="0" applyNumberFormat="1" applyFont="1" applyFill="1" applyBorder="1" applyAlignment="1">
      <alignment horizontal="left" vertical="justify" wrapText="1"/>
    </xf>
    <xf numFmtId="0" fontId="11" fillId="0" borderId="49" xfId="0" applyFont="1" applyBorder="1" applyAlignment="1">
      <alignment horizontal="left" vertical="justify" wrapText="1"/>
    </xf>
    <xf numFmtId="43" fontId="2" fillId="7" borderId="0" xfId="1" applyFont="1" applyFill="1" applyBorder="1"/>
    <xf numFmtId="164" fontId="19" fillId="0" borderId="69" xfId="0" applyNumberFormat="1" applyFont="1" applyBorder="1" applyAlignment="1">
      <alignment horizontal="left" vertical="justify" wrapText="1"/>
    </xf>
    <xf numFmtId="164" fontId="19" fillId="0" borderId="15" xfId="0" applyNumberFormat="1" applyFont="1" applyBorder="1" applyAlignment="1">
      <alignment horizontal="left" vertical="justify" wrapText="1"/>
    </xf>
    <xf numFmtId="164" fontId="19" fillId="0" borderId="35" xfId="0" applyNumberFormat="1" applyFont="1" applyBorder="1" applyAlignment="1">
      <alignment horizontal="left" vertical="justify" wrapText="1"/>
    </xf>
    <xf numFmtId="164" fontId="19" fillId="0" borderId="39" xfId="0" applyNumberFormat="1" applyFont="1" applyBorder="1" applyAlignment="1">
      <alignment horizontal="left" vertical="justify" wrapText="1"/>
    </xf>
    <xf numFmtId="164" fontId="19" fillId="0" borderId="34" xfId="0" applyNumberFormat="1" applyFont="1" applyBorder="1" applyAlignment="1">
      <alignment horizontal="left" vertical="justify" wrapText="1"/>
    </xf>
    <xf numFmtId="43" fontId="14" fillId="0" borderId="70" xfId="2" applyFont="1" applyBorder="1" applyAlignment="1">
      <alignment horizontal="left" vertical="justify" wrapText="1"/>
    </xf>
    <xf numFmtId="43" fontId="14" fillId="0" borderId="35" xfId="2" applyFont="1" applyBorder="1" applyAlignment="1">
      <alignment horizontal="left" vertical="justify" wrapText="1"/>
    </xf>
    <xf numFmtId="43" fontId="14" fillId="0" borderId="51" xfId="2" applyFont="1" applyBorder="1" applyAlignment="1">
      <alignment horizontal="left" vertical="justify" wrapText="1"/>
    </xf>
    <xf numFmtId="43" fontId="14" fillId="0" borderId="15" xfId="2" applyFont="1" applyBorder="1" applyAlignment="1">
      <alignment horizontal="left" vertical="justify" wrapText="1"/>
    </xf>
    <xf numFmtId="43" fontId="19" fillId="4" borderId="11" xfId="0" applyNumberFormat="1" applyFont="1" applyFill="1" applyBorder="1" applyAlignment="1">
      <alignment horizontal="left" vertical="justify" wrapText="1"/>
    </xf>
    <xf numFmtId="43" fontId="19" fillId="4" borderId="28" xfId="0" applyNumberFormat="1" applyFont="1" applyFill="1" applyBorder="1" applyAlignment="1">
      <alignment horizontal="left" vertical="justify" wrapText="1"/>
    </xf>
    <xf numFmtId="0" fontId="11" fillId="0" borderId="57" xfId="0" applyFont="1" applyBorder="1" applyAlignment="1">
      <alignment horizontal="left" vertical="justify" wrapText="1"/>
    </xf>
    <xf numFmtId="0" fontId="11" fillId="0" borderId="31" xfId="0" applyFont="1" applyBorder="1" applyAlignment="1">
      <alignment horizontal="left" vertical="justify" wrapText="1"/>
    </xf>
    <xf numFmtId="0" fontId="11" fillId="0" borderId="32" xfId="0" applyFont="1" applyBorder="1" applyAlignment="1">
      <alignment horizontal="left" vertical="justify" wrapText="1"/>
    </xf>
    <xf numFmtId="0" fontId="11" fillId="0" borderId="27" xfId="0" applyFont="1" applyBorder="1" applyAlignment="1">
      <alignment horizontal="left" vertical="justify" wrapText="1"/>
    </xf>
    <xf numFmtId="43" fontId="19" fillId="3" borderId="30" xfId="0" applyNumberFormat="1" applyFont="1" applyFill="1" applyBorder="1" applyAlignment="1">
      <alignment horizontal="left" vertical="justify" wrapText="1"/>
    </xf>
    <xf numFmtId="0" fontId="20" fillId="2" borderId="11" xfId="0" applyFont="1" applyFill="1" applyBorder="1" applyAlignment="1">
      <alignment horizontal="left" vertical="justify" wrapText="1"/>
    </xf>
    <xf numFmtId="43" fontId="19" fillId="2" borderId="11" xfId="1" applyFont="1" applyFill="1" applyBorder="1" applyAlignment="1">
      <alignment horizontal="left" vertical="justify" wrapText="1"/>
    </xf>
    <xf numFmtId="43" fontId="19" fillId="2" borderId="28" xfId="1" applyFont="1" applyFill="1" applyBorder="1" applyAlignment="1">
      <alignment horizontal="left" vertical="justify" wrapText="1"/>
    </xf>
    <xf numFmtId="43" fontId="19" fillId="2" borderId="29" xfId="1" applyFont="1" applyFill="1" applyBorder="1" applyAlignment="1">
      <alignment horizontal="left" vertical="justify" wrapText="1"/>
    </xf>
    <xf numFmtId="43" fontId="19" fillId="2" borderId="27" xfId="1" applyFont="1" applyFill="1" applyBorder="1" applyAlignment="1">
      <alignment horizontal="left" vertical="justify" wrapText="1"/>
    </xf>
    <xf numFmtId="43" fontId="19" fillId="2" borderId="26" xfId="1" applyFont="1" applyFill="1" applyBorder="1" applyAlignment="1">
      <alignment horizontal="left" vertical="justify" wrapText="1"/>
    </xf>
    <xf numFmtId="43" fontId="19" fillId="6" borderId="12" xfId="0" applyNumberFormat="1" applyFont="1" applyFill="1" applyBorder="1" applyAlignment="1">
      <alignment horizontal="left" vertical="justify" wrapText="1"/>
    </xf>
    <xf numFmtId="43" fontId="19" fillId="4" borderId="71" xfId="0" applyNumberFormat="1" applyFont="1" applyFill="1" applyBorder="1"/>
    <xf numFmtId="43" fontId="19" fillId="4" borderId="72" xfId="0" applyNumberFormat="1" applyFont="1" applyFill="1" applyBorder="1"/>
    <xf numFmtId="43" fontId="19" fillId="4" borderId="40" xfId="0" applyNumberFormat="1" applyFont="1" applyFill="1" applyBorder="1"/>
    <xf numFmtId="43" fontId="19" fillId="4" borderId="51" xfId="0" applyNumberFormat="1" applyFont="1" applyFill="1" applyBorder="1"/>
    <xf numFmtId="43" fontId="19" fillId="4" borderId="73" xfId="0" applyNumberFormat="1" applyFont="1" applyFill="1" applyBorder="1"/>
    <xf numFmtId="43" fontId="19" fillId="4" borderId="18" xfId="0" applyNumberFormat="1" applyFont="1" applyFill="1" applyBorder="1"/>
    <xf numFmtId="0" fontId="11" fillId="0" borderId="13" xfId="0" applyFont="1" applyBorder="1" applyAlignment="1">
      <alignment wrapText="1"/>
    </xf>
    <xf numFmtId="43" fontId="19" fillId="5" borderId="71" xfId="1" applyFont="1" applyFill="1" applyBorder="1"/>
    <xf numFmtId="43" fontId="19" fillId="5" borderId="16" xfId="1" applyFont="1" applyFill="1" applyBorder="1"/>
    <xf numFmtId="43" fontId="19" fillId="5" borderId="44" xfId="1" applyFont="1" applyFill="1" applyBorder="1"/>
    <xf numFmtId="43" fontId="19" fillId="5" borderId="51" xfId="1" applyFont="1" applyFill="1" applyBorder="1"/>
    <xf numFmtId="43" fontId="19" fillId="5" borderId="40" xfId="1" applyFont="1" applyFill="1" applyBorder="1"/>
    <xf numFmtId="43" fontId="19" fillId="5" borderId="73" xfId="1" applyFont="1" applyFill="1" applyBorder="1"/>
    <xf numFmtId="43" fontId="19" fillId="5" borderId="74" xfId="1" applyFont="1" applyFill="1" applyBorder="1"/>
    <xf numFmtId="164" fontId="19" fillId="0" borderId="0" xfId="0" applyNumberFormat="1" applyFont="1"/>
    <xf numFmtId="43" fontId="14" fillId="0" borderId="0" xfId="1" applyFont="1" applyBorder="1" applyAlignment="1">
      <alignment horizontal="right"/>
    </xf>
    <xf numFmtId="43" fontId="22" fillId="0" borderId="0" xfId="1" applyFont="1" applyBorder="1" applyAlignment="1">
      <alignment horizontal="right"/>
    </xf>
    <xf numFmtId="43" fontId="21" fillId="0" borderId="0" xfId="1" applyFont="1" applyBorder="1" applyAlignment="1">
      <alignment horizontal="right"/>
    </xf>
    <xf numFmtId="43" fontId="14" fillId="0" borderId="66" xfId="2" applyFont="1" applyBorder="1" applyAlignment="1">
      <alignment horizontal="right"/>
    </xf>
    <xf numFmtId="164" fontId="11" fillId="0" borderId="66" xfId="0" applyNumberFormat="1" applyFont="1" applyBorder="1"/>
    <xf numFmtId="164" fontId="11" fillId="0" borderId="71" xfId="0" applyNumberFormat="1" applyFont="1" applyBorder="1"/>
    <xf numFmtId="0" fontId="11" fillId="0" borderId="44" xfId="0" applyFont="1" applyBorder="1"/>
    <xf numFmtId="0" fontId="11" fillId="0" borderId="51" xfId="0" applyFont="1" applyBorder="1"/>
    <xf numFmtId="0" fontId="11" fillId="0" borderId="73" xfId="0" applyFont="1" applyBorder="1"/>
    <xf numFmtId="43" fontId="11" fillId="3" borderId="12" xfId="0" applyNumberFormat="1" applyFont="1" applyFill="1" applyBorder="1"/>
    <xf numFmtId="43" fontId="12" fillId="0" borderId="19" xfId="1" applyFont="1" applyBorder="1" applyAlignment="1">
      <alignment horizontal="right"/>
    </xf>
    <xf numFmtId="43" fontId="12" fillId="0" borderId="21" xfId="1" applyFont="1" applyBorder="1" applyAlignment="1">
      <alignment horizontal="right"/>
    </xf>
    <xf numFmtId="43" fontId="12" fillId="0" borderId="23" xfId="1" applyFont="1" applyBorder="1" applyAlignment="1">
      <alignment horizontal="right"/>
    </xf>
    <xf numFmtId="49" fontId="12" fillId="0" borderId="9" xfId="0" applyNumberFormat="1" applyFont="1" applyBorder="1" applyAlignment="1">
      <alignment wrapText="1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3" fontId="3" fillId="2" borderId="3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4" fillId="0" borderId="1" xfId="0" applyFont="1" applyBorder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43" fontId="20" fillId="2" borderId="48" xfId="1" applyFont="1" applyFill="1" applyBorder="1" applyAlignment="1">
      <alignment horizontal="center" vertical="center" wrapText="1"/>
    </xf>
    <xf numFmtId="43" fontId="20" fillId="2" borderId="31" xfId="1" applyFont="1" applyFill="1" applyBorder="1" applyAlignment="1">
      <alignment horizontal="center" vertical="center" wrapText="1"/>
    </xf>
    <xf numFmtId="0" fontId="20" fillId="6" borderId="61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justify" vertical="justify" wrapText="1"/>
    </xf>
    <xf numFmtId="0" fontId="20" fillId="2" borderId="63" xfId="0" applyFont="1" applyFill="1" applyBorder="1" applyAlignment="1">
      <alignment horizontal="left" vertical="center"/>
    </xf>
    <xf numFmtId="0" fontId="20" fillId="2" borderId="58" xfId="0" applyFont="1" applyFill="1" applyBorder="1" applyAlignment="1">
      <alignment horizontal="left" vertical="center"/>
    </xf>
    <xf numFmtId="43" fontId="20" fillId="2" borderId="62" xfId="1" applyFont="1" applyFill="1" applyBorder="1" applyAlignment="1">
      <alignment horizontal="center" vertical="center" wrapText="1"/>
    </xf>
    <xf numFmtId="43" fontId="20" fillId="2" borderId="57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justify" wrapText="1"/>
    </xf>
  </cellXfs>
  <cellStyles count="3">
    <cellStyle name="Millares" xfId="1" builtinId="3"/>
    <cellStyle name="Millares 2" xfId="2" xr:uid="{9AE5D876-C442-4FEF-ACDA-27CA07079BC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142875</xdr:rowOff>
    </xdr:from>
    <xdr:to>
      <xdr:col>1</xdr:col>
      <xdr:colOff>0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51867FBC-A8BA-4C60-BD9B-1DDEE22F7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238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19050</xdr:rowOff>
    </xdr:from>
    <xdr:ext cx="2390775" cy="780047"/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3CB8CD04-4DE0-4E2A-A52F-440ABD02C3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004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40822</xdr:rowOff>
    </xdr:from>
    <xdr:to>
      <xdr:col>0</xdr:col>
      <xdr:colOff>3660321</xdr:colOff>
      <xdr:row>3</xdr:row>
      <xdr:rowOff>285750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9404E8B0-76C5-4035-8E4D-5D627E7B4E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40822"/>
          <a:ext cx="3510642" cy="987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1960-F4A2-482A-A457-C95EC7CA7272}">
  <dimension ref="A3:N84"/>
  <sheetViews>
    <sheetView showGridLines="0" workbookViewId="0"/>
  </sheetViews>
  <sheetFormatPr baseColWidth="10" defaultColWidth="11.42578125" defaultRowHeight="15" x14ac:dyDescent="0.25"/>
  <cols>
    <col min="1" max="1" width="75.85546875" customWidth="1"/>
    <col min="2" max="2" width="19.28515625" customWidth="1"/>
    <col min="3" max="3" width="18.42578125" customWidth="1"/>
  </cols>
  <sheetData>
    <row r="3" spans="1:14" ht="28.5" customHeight="1" x14ac:dyDescent="0.25">
      <c r="A3" s="250"/>
      <c r="B3" s="251"/>
      <c r="C3" s="25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252" t="s">
        <v>0</v>
      </c>
      <c r="B4" s="253"/>
      <c r="C4" s="25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254" t="s">
        <v>1</v>
      </c>
      <c r="B5" s="255"/>
      <c r="C5" s="255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256" t="s">
        <v>2</v>
      </c>
      <c r="B6" s="257"/>
      <c r="C6" s="257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256" t="s">
        <v>3</v>
      </c>
      <c r="B7" s="257"/>
      <c r="C7" s="257"/>
      <c r="D7" s="4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 thickBot="1" x14ac:dyDescent="0.3"/>
    <row r="9" spans="1:14" ht="15" customHeight="1" x14ac:dyDescent="0.25">
      <c r="A9" s="244" t="s">
        <v>4</v>
      </c>
      <c r="B9" s="246" t="s">
        <v>5</v>
      </c>
      <c r="C9" s="248" t="s">
        <v>6</v>
      </c>
      <c r="D9" s="6"/>
    </row>
    <row r="10" spans="1:14" ht="23.25" customHeight="1" x14ac:dyDescent="0.25">
      <c r="A10" s="245"/>
      <c r="B10" s="247"/>
      <c r="C10" s="249"/>
      <c r="D10" s="6"/>
    </row>
    <row r="11" spans="1:14" ht="15.75" thickBot="1" x14ac:dyDescent="0.3">
      <c r="A11" s="7" t="s">
        <v>7</v>
      </c>
      <c r="B11" s="8"/>
      <c r="C11" s="9"/>
      <c r="D11" s="6"/>
    </row>
    <row r="12" spans="1:14" ht="16.5" thickBot="1" x14ac:dyDescent="0.3">
      <c r="A12" s="10" t="s">
        <v>8</v>
      </c>
      <c r="B12" s="11">
        <f>SUM(B13:B15)</f>
        <v>4131548810</v>
      </c>
      <c r="C12" s="12">
        <f>SUM(C13:C15)</f>
        <v>-10859316.450000003</v>
      </c>
      <c r="D12" s="6"/>
    </row>
    <row r="13" spans="1:14" x14ac:dyDescent="0.25">
      <c r="A13" s="13" t="s">
        <v>9</v>
      </c>
      <c r="B13" s="14">
        <v>3411921154</v>
      </c>
      <c r="C13" s="240">
        <v>57109223.68</v>
      </c>
      <c r="D13" s="6"/>
    </row>
    <row r="14" spans="1:14" x14ac:dyDescent="0.25">
      <c r="A14" s="13" t="s">
        <v>10</v>
      </c>
      <c r="B14" s="15">
        <v>276290306</v>
      </c>
      <c r="C14" s="240">
        <v>-30636537</v>
      </c>
      <c r="D14" s="6"/>
    </row>
    <row r="15" spans="1:14" ht="15.75" thickBot="1" x14ac:dyDescent="0.3">
      <c r="A15" s="13" t="s">
        <v>11</v>
      </c>
      <c r="B15" s="14">
        <v>443337350</v>
      </c>
      <c r="C15" s="241">
        <v>-37332003.130000003</v>
      </c>
      <c r="D15" s="6"/>
    </row>
    <row r="16" spans="1:14" ht="16.5" thickBot="1" x14ac:dyDescent="0.3">
      <c r="A16" s="10" t="s">
        <v>12</v>
      </c>
      <c r="B16" s="11">
        <f>SUM(B17:B25)</f>
        <v>726405003</v>
      </c>
      <c r="C16" s="12">
        <f>SUM(C17:C25)</f>
        <v>200014191.11000001</v>
      </c>
      <c r="D16" s="6"/>
    </row>
    <row r="17" spans="1:7" x14ac:dyDescent="0.25">
      <c r="A17" s="13" t="s">
        <v>13</v>
      </c>
      <c r="B17" s="14">
        <v>200737849</v>
      </c>
      <c r="C17" s="242">
        <v>110000000</v>
      </c>
      <c r="D17" s="6"/>
    </row>
    <row r="18" spans="1:7" x14ac:dyDescent="0.25">
      <c r="A18" s="13" t="s">
        <v>14</v>
      </c>
      <c r="B18" s="15">
        <v>29760900</v>
      </c>
      <c r="C18" s="240">
        <v>-1625000</v>
      </c>
      <c r="D18" s="6"/>
    </row>
    <row r="19" spans="1:7" x14ac:dyDescent="0.25">
      <c r="A19" s="13" t="s">
        <v>15</v>
      </c>
      <c r="B19" s="15">
        <v>17900000</v>
      </c>
      <c r="C19" s="240">
        <v>0</v>
      </c>
      <c r="D19" s="6"/>
    </row>
    <row r="20" spans="1:7" x14ac:dyDescent="0.25">
      <c r="A20" s="13" t="s">
        <v>16</v>
      </c>
      <c r="B20" s="15">
        <v>20112480</v>
      </c>
      <c r="C20" s="240">
        <v>-17475000</v>
      </c>
      <c r="D20" s="6"/>
    </row>
    <row r="21" spans="1:7" x14ac:dyDescent="0.25">
      <c r="A21" s="13" t="s">
        <v>17</v>
      </c>
      <c r="B21" s="15">
        <v>62910504</v>
      </c>
      <c r="C21" s="240">
        <v>97790004.799999997</v>
      </c>
    </row>
    <row r="22" spans="1:7" x14ac:dyDescent="0.25">
      <c r="A22" s="13" t="s">
        <v>18</v>
      </c>
      <c r="B22" s="15">
        <v>179278991</v>
      </c>
      <c r="C22" s="240">
        <v>9024663</v>
      </c>
    </row>
    <row r="23" spans="1:7" ht="26.25" x14ac:dyDescent="0.25">
      <c r="A23" s="243" t="s">
        <v>19</v>
      </c>
      <c r="B23" s="15">
        <v>31390000</v>
      </c>
      <c r="C23" s="240">
        <v>67485377</v>
      </c>
      <c r="G23" s="16"/>
    </row>
    <row r="24" spans="1:7" x14ac:dyDescent="0.25">
      <c r="A24" s="13" t="s">
        <v>20</v>
      </c>
      <c r="B24" s="15">
        <v>146866279</v>
      </c>
      <c r="C24" s="240">
        <v>-63767095</v>
      </c>
    </row>
    <row r="25" spans="1:7" ht="15.75" thickBot="1" x14ac:dyDescent="0.3">
      <c r="A25" s="13" t="s">
        <v>21</v>
      </c>
      <c r="B25" s="14">
        <v>37448000</v>
      </c>
      <c r="C25" s="241">
        <v>-1418758.69</v>
      </c>
    </row>
    <row r="26" spans="1:7" ht="16.5" thickBot="1" x14ac:dyDescent="0.3">
      <c r="A26" s="10" t="s">
        <v>22</v>
      </c>
      <c r="B26" s="11">
        <f>SUM(B27:B34)</f>
        <v>395976130</v>
      </c>
      <c r="C26" s="12">
        <f>SUM(C27:C34)</f>
        <v>524007901.44</v>
      </c>
    </row>
    <row r="27" spans="1:7" x14ac:dyDescent="0.25">
      <c r="A27" s="13" t="s">
        <v>23</v>
      </c>
      <c r="B27" s="14">
        <v>10685500</v>
      </c>
      <c r="C27" s="242">
        <v>3740177.09</v>
      </c>
    </row>
    <row r="28" spans="1:7" x14ac:dyDescent="0.25">
      <c r="A28" s="13" t="s">
        <v>24</v>
      </c>
      <c r="B28" s="15">
        <v>5037500</v>
      </c>
      <c r="C28" s="240">
        <v>14212198</v>
      </c>
    </row>
    <row r="29" spans="1:7" x14ac:dyDescent="0.25">
      <c r="A29" s="13" t="s">
        <v>25</v>
      </c>
      <c r="B29" s="15">
        <v>3950000</v>
      </c>
      <c r="C29" s="240">
        <v>2295000</v>
      </c>
    </row>
    <row r="30" spans="1:7" x14ac:dyDescent="0.25">
      <c r="A30" s="13" t="s">
        <v>26</v>
      </c>
      <c r="B30" s="15">
        <v>4200000</v>
      </c>
      <c r="C30" s="240">
        <v>8446000</v>
      </c>
    </row>
    <row r="31" spans="1:7" x14ac:dyDescent="0.25">
      <c r="A31" s="13" t="s">
        <v>27</v>
      </c>
      <c r="B31" s="15">
        <v>8235600</v>
      </c>
      <c r="C31" s="240">
        <v>4655000</v>
      </c>
    </row>
    <row r="32" spans="1:7" x14ac:dyDescent="0.25">
      <c r="A32" s="13" t="s">
        <v>28</v>
      </c>
      <c r="B32" s="15">
        <v>19741650</v>
      </c>
      <c r="C32" s="240">
        <v>1971799.97</v>
      </c>
    </row>
    <row r="33" spans="1:3" x14ac:dyDescent="0.25">
      <c r="A33" s="13" t="s">
        <v>29</v>
      </c>
      <c r="B33" s="15">
        <v>327670000</v>
      </c>
      <c r="C33" s="240">
        <v>406352962</v>
      </c>
    </row>
    <row r="34" spans="1:3" ht="15.75" thickBot="1" x14ac:dyDescent="0.3">
      <c r="A34" s="13" t="s">
        <v>30</v>
      </c>
      <c r="B34" s="14">
        <v>16455880</v>
      </c>
      <c r="C34" s="241">
        <v>82334764.379999995</v>
      </c>
    </row>
    <row r="35" spans="1:3" ht="16.5" thickBot="1" x14ac:dyDescent="0.3">
      <c r="A35" s="10" t="s">
        <v>31</v>
      </c>
      <c r="B35" s="11">
        <f>SUM(B36:B42)</f>
        <v>6955947075</v>
      </c>
      <c r="C35" s="12">
        <f>SUM(C36:C42)</f>
        <v>3561606543</v>
      </c>
    </row>
    <row r="36" spans="1:3" x14ac:dyDescent="0.25">
      <c r="A36" s="13" t="s">
        <v>32</v>
      </c>
      <c r="B36" s="14">
        <v>203912985</v>
      </c>
      <c r="C36" s="242">
        <v>235000000</v>
      </c>
    </row>
    <row r="37" spans="1:3" x14ac:dyDescent="0.25">
      <c r="A37" s="13" t="s">
        <v>33</v>
      </c>
      <c r="B37" s="15">
        <v>4365764911</v>
      </c>
      <c r="C37" s="240">
        <v>12000000</v>
      </c>
    </row>
    <row r="38" spans="1:3" x14ac:dyDescent="0.25">
      <c r="A38" s="13" t="s">
        <v>34</v>
      </c>
      <c r="B38" s="15">
        <v>1446132338</v>
      </c>
      <c r="C38" s="240">
        <v>933000000</v>
      </c>
    </row>
    <row r="39" spans="1:3" x14ac:dyDescent="0.25">
      <c r="A39" s="13" t="s">
        <v>35</v>
      </c>
      <c r="B39" s="14">
        <v>250002253</v>
      </c>
      <c r="C39" s="240">
        <v>150000000</v>
      </c>
    </row>
    <row r="40" spans="1:3" x14ac:dyDescent="0.25">
      <c r="A40" s="13" t="s">
        <v>36</v>
      </c>
      <c r="B40" s="15"/>
      <c r="C40" s="240">
        <v>1491000000</v>
      </c>
    </row>
    <row r="41" spans="1:3" x14ac:dyDescent="0.25">
      <c r="A41" s="13" t="s">
        <v>37</v>
      </c>
      <c r="B41" s="15">
        <v>40000000</v>
      </c>
      <c r="C41" s="240">
        <v>-31893457</v>
      </c>
    </row>
    <row r="42" spans="1:3" ht="15.75" thickBot="1" x14ac:dyDescent="0.3">
      <c r="A42" s="13" t="s">
        <v>38</v>
      </c>
      <c r="B42" s="14">
        <v>650134588</v>
      </c>
      <c r="C42" s="241">
        <v>772500000</v>
      </c>
    </row>
    <row r="43" spans="1:3" ht="16.5" thickBot="1" x14ac:dyDescent="0.3">
      <c r="A43" s="10" t="s">
        <v>39</v>
      </c>
      <c r="B43" s="11">
        <f>SUM(B44:B45)</f>
        <v>340870834</v>
      </c>
      <c r="C43" s="12">
        <f>SUM(C44:C47)</f>
        <v>545698809.48000002</v>
      </c>
    </row>
    <row r="44" spans="1:3" x14ac:dyDescent="0.25">
      <c r="A44" s="17" t="s">
        <v>40</v>
      </c>
      <c r="B44" s="14">
        <v>192002179</v>
      </c>
      <c r="C44" s="242">
        <v>-97349657</v>
      </c>
    </row>
    <row r="45" spans="1:3" x14ac:dyDescent="0.25">
      <c r="A45" s="17" t="s">
        <v>41</v>
      </c>
      <c r="B45" s="15">
        <v>148868655</v>
      </c>
      <c r="C45" s="240">
        <v>81548465.480000004</v>
      </c>
    </row>
    <row r="46" spans="1:3" ht="15.75" x14ac:dyDescent="0.25">
      <c r="A46" s="13" t="s">
        <v>42</v>
      </c>
      <c r="B46" s="18"/>
      <c r="C46" s="240">
        <v>561500001</v>
      </c>
    </row>
    <row r="47" spans="1:3" ht="16.5" thickBot="1" x14ac:dyDescent="0.3">
      <c r="A47" s="13" t="s">
        <v>43</v>
      </c>
      <c r="B47" s="19"/>
      <c r="C47" s="20"/>
    </row>
    <row r="48" spans="1:3" ht="16.5" thickBot="1" x14ac:dyDescent="0.3">
      <c r="A48" s="10" t="s">
        <v>44</v>
      </c>
      <c r="B48" s="11">
        <f>SUM(B49:B57)</f>
        <v>606439800</v>
      </c>
      <c r="C48" s="12">
        <f>SUM(C49:C57)</f>
        <v>1079244831.6500001</v>
      </c>
    </row>
    <row r="49" spans="1:3" x14ac:dyDescent="0.25">
      <c r="A49" s="13" t="s">
        <v>45</v>
      </c>
      <c r="B49" s="14">
        <v>93771907</v>
      </c>
      <c r="C49" s="242">
        <v>34559007.479999997</v>
      </c>
    </row>
    <row r="50" spans="1:3" x14ac:dyDescent="0.25">
      <c r="A50" s="13" t="s">
        <v>46</v>
      </c>
      <c r="B50" s="15">
        <v>2690000</v>
      </c>
      <c r="C50" s="240">
        <v>-760000</v>
      </c>
    </row>
    <row r="51" spans="1:3" x14ac:dyDescent="0.25">
      <c r="A51" s="13" t="s">
        <v>47</v>
      </c>
      <c r="B51" s="15">
        <v>2883000</v>
      </c>
      <c r="C51" s="240">
        <v>-2165069.12</v>
      </c>
    </row>
    <row r="52" spans="1:3" x14ac:dyDescent="0.25">
      <c r="A52" s="13" t="s">
        <v>48</v>
      </c>
      <c r="B52" s="15">
        <v>92680000</v>
      </c>
      <c r="C52" s="240">
        <v>-62389647.380000003</v>
      </c>
    </row>
    <row r="53" spans="1:3" x14ac:dyDescent="0.25">
      <c r="A53" s="13" t="s">
        <v>49</v>
      </c>
      <c r="B53" s="15">
        <v>95729380</v>
      </c>
      <c r="C53" s="240">
        <v>170023898.06999999</v>
      </c>
    </row>
    <row r="54" spans="1:3" x14ac:dyDescent="0.25">
      <c r="A54" s="17" t="s">
        <v>50</v>
      </c>
      <c r="B54" s="15">
        <v>50000</v>
      </c>
      <c r="C54" s="240">
        <v>76000</v>
      </c>
    </row>
    <row r="55" spans="1:3" x14ac:dyDescent="0.25">
      <c r="A55" s="13" t="s">
        <v>51</v>
      </c>
      <c r="B55" s="15">
        <v>314271000</v>
      </c>
      <c r="C55" s="240">
        <v>921843609.60000002</v>
      </c>
    </row>
    <row r="56" spans="1:3" x14ac:dyDescent="0.25">
      <c r="A56" s="13" t="s">
        <v>52</v>
      </c>
      <c r="B56" s="15">
        <v>4244513</v>
      </c>
      <c r="C56" s="240">
        <v>16667033</v>
      </c>
    </row>
    <row r="57" spans="1:3" ht="15.75" thickBot="1" x14ac:dyDescent="0.3">
      <c r="A57" s="17" t="s">
        <v>53</v>
      </c>
      <c r="B57" s="14">
        <v>120000</v>
      </c>
      <c r="C57" s="241">
        <v>1390000</v>
      </c>
    </row>
    <row r="58" spans="1:3" ht="16.5" thickBot="1" x14ac:dyDescent="0.3">
      <c r="A58" s="10" t="s">
        <v>54</v>
      </c>
      <c r="B58" s="11">
        <f>SUM(B59:B62)</f>
        <v>1121339391</v>
      </c>
      <c r="C58" s="12">
        <f>SUM(C59:C62)</f>
        <v>588600413.25</v>
      </c>
    </row>
    <row r="59" spans="1:3" x14ac:dyDescent="0.25">
      <c r="A59" s="21" t="s">
        <v>55</v>
      </c>
      <c r="B59" s="14">
        <v>99866195</v>
      </c>
      <c r="C59" s="242">
        <v>26206351.649999999</v>
      </c>
    </row>
    <row r="60" spans="1:3" x14ac:dyDescent="0.25">
      <c r="A60" s="21" t="s">
        <v>56</v>
      </c>
      <c r="B60" s="15">
        <v>1021473196</v>
      </c>
      <c r="C60" s="240">
        <v>562394061.60000002</v>
      </c>
    </row>
    <row r="61" spans="1:3" x14ac:dyDescent="0.25">
      <c r="A61" s="21" t="s">
        <v>57</v>
      </c>
      <c r="B61" s="22"/>
      <c r="C61" s="23"/>
    </row>
    <row r="62" spans="1:3" ht="27" thickBot="1" x14ac:dyDescent="0.3">
      <c r="A62" s="24" t="s">
        <v>58</v>
      </c>
      <c r="B62" s="25"/>
      <c r="C62" s="26"/>
    </row>
    <row r="63" spans="1:3" ht="16.5" thickBot="1" x14ac:dyDescent="0.3">
      <c r="A63" s="10" t="s">
        <v>59</v>
      </c>
      <c r="B63" s="11">
        <f>SUM(B64:B65)</f>
        <v>0</v>
      </c>
      <c r="C63" s="12">
        <f>SUM(C64:C65)</f>
        <v>0</v>
      </c>
    </row>
    <row r="64" spans="1:3" ht="15.75" x14ac:dyDescent="0.25">
      <c r="A64" s="21" t="s">
        <v>60</v>
      </c>
      <c r="B64" s="27"/>
      <c r="C64" s="28"/>
    </row>
    <row r="65" spans="1:3" ht="16.5" thickBot="1" x14ac:dyDescent="0.3">
      <c r="A65" s="21" t="s">
        <v>61</v>
      </c>
      <c r="B65" s="25"/>
      <c r="C65" s="26"/>
    </row>
    <row r="66" spans="1:3" ht="16.5" thickBot="1" x14ac:dyDescent="0.3">
      <c r="A66" s="10" t="s">
        <v>62</v>
      </c>
      <c r="B66" s="11">
        <f>SUM(B67:B69)</f>
        <v>0</v>
      </c>
      <c r="C66" s="12">
        <f>SUM(C67:C69)</f>
        <v>0</v>
      </c>
    </row>
    <row r="67" spans="1:3" ht="15.75" x14ac:dyDescent="0.25">
      <c r="A67" s="21" t="s">
        <v>63</v>
      </c>
      <c r="B67" s="27"/>
      <c r="C67" s="28"/>
    </row>
    <row r="68" spans="1:3" ht="15.75" x14ac:dyDescent="0.25">
      <c r="A68" s="21" t="s">
        <v>64</v>
      </c>
      <c r="B68" s="29"/>
      <c r="C68" s="30"/>
    </row>
    <row r="69" spans="1:3" ht="15.75" x14ac:dyDescent="0.25">
      <c r="A69" s="21" t="s">
        <v>65</v>
      </c>
      <c r="B69" s="29"/>
      <c r="C69" s="30"/>
    </row>
    <row r="70" spans="1:3" ht="16.5" thickBot="1" x14ac:dyDescent="0.3">
      <c r="A70" s="7" t="s">
        <v>66</v>
      </c>
      <c r="B70" s="25"/>
      <c r="C70" s="31"/>
    </row>
    <row r="71" spans="1:3" ht="16.5" thickBot="1" x14ac:dyDescent="0.3">
      <c r="A71" s="10" t="s">
        <v>67</v>
      </c>
      <c r="B71" s="11">
        <f>+B72+B73</f>
        <v>3000000000</v>
      </c>
      <c r="C71" s="12">
        <f>SUM(C72:C73)</f>
        <v>0</v>
      </c>
    </row>
    <row r="72" spans="1:3" ht="15.75" x14ac:dyDescent="0.25">
      <c r="A72" s="21" t="s">
        <v>68</v>
      </c>
      <c r="B72" s="27"/>
      <c r="C72" s="28"/>
    </row>
    <row r="73" spans="1:3" ht="16.5" thickBot="1" x14ac:dyDescent="0.3">
      <c r="A73" s="21" t="s">
        <v>69</v>
      </c>
      <c r="B73" s="14">
        <v>3000000000</v>
      </c>
      <c r="C73" s="32" t="s">
        <v>70</v>
      </c>
    </row>
    <row r="74" spans="1:3" ht="16.5" thickBot="1" x14ac:dyDescent="0.3">
      <c r="A74" s="10" t="s">
        <v>71</v>
      </c>
      <c r="B74" s="11">
        <f>SUM(B75:B76)</f>
        <v>0</v>
      </c>
      <c r="C74" s="12">
        <f>SUM(C75:C76)</f>
        <v>0</v>
      </c>
    </row>
    <row r="75" spans="1:3" ht="15.75" x14ac:dyDescent="0.25">
      <c r="A75" s="21" t="s">
        <v>72</v>
      </c>
      <c r="B75" s="33"/>
      <c r="C75" s="34"/>
    </row>
    <row r="76" spans="1:3" ht="16.5" thickBot="1" x14ac:dyDescent="0.3">
      <c r="A76" s="21" t="s">
        <v>73</v>
      </c>
      <c r="B76" s="25"/>
      <c r="C76" s="26"/>
    </row>
    <row r="77" spans="1:3" ht="16.5" thickBot="1" x14ac:dyDescent="0.3">
      <c r="A77" s="10" t="s">
        <v>74</v>
      </c>
      <c r="B77" s="11"/>
      <c r="C77" s="12"/>
    </row>
    <row r="78" spans="1:3" ht="16.5" thickBot="1" x14ac:dyDescent="0.3">
      <c r="A78" s="21" t="s">
        <v>75</v>
      </c>
      <c r="B78" s="27"/>
      <c r="C78" s="28"/>
    </row>
    <row r="79" spans="1:3" ht="16.5" thickBot="1" x14ac:dyDescent="0.3">
      <c r="A79" s="35" t="s">
        <v>76</v>
      </c>
      <c r="B79" s="36">
        <f>+B12+B16+B26+B35+B43+B48+B58+B63+B71+B74</f>
        <v>17278527043</v>
      </c>
      <c r="C79" s="37">
        <f>+C12+C16+C26+C35+C43+C48+C58+C63+C71+C74+C77</f>
        <v>6488313373.4799995</v>
      </c>
    </row>
    <row r="80" spans="1:3" x14ac:dyDescent="0.25">
      <c r="A80" s="38" t="s">
        <v>77</v>
      </c>
    </row>
    <row r="81" spans="1:1" x14ac:dyDescent="0.25">
      <c r="A81" s="39"/>
    </row>
    <row r="82" spans="1:1" x14ac:dyDescent="0.25">
      <c r="A82" s="40" t="s">
        <v>78</v>
      </c>
    </row>
    <row r="83" spans="1:1" ht="30" x14ac:dyDescent="0.25">
      <c r="A83" s="41" t="s">
        <v>79</v>
      </c>
    </row>
    <row r="84" spans="1:1" x14ac:dyDescent="0.25">
      <c r="A84" s="42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9055118110236221" right="0.70866141732283472" top="0.5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F9C7-DC92-4494-8A71-DB3293935F4F}">
  <dimension ref="A3:T94"/>
  <sheetViews>
    <sheetView showGridLines="0" zoomScale="95" zoomScaleNormal="95" workbookViewId="0">
      <selection activeCell="E8" sqref="E8"/>
    </sheetView>
  </sheetViews>
  <sheetFormatPr baseColWidth="10" defaultColWidth="11.42578125" defaultRowHeight="15" x14ac:dyDescent="0.25"/>
  <cols>
    <col min="1" max="1" width="68.42578125" customWidth="1"/>
    <col min="2" max="2" width="21.42578125" customWidth="1"/>
    <col min="3" max="3" width="19.140625" customWidth="1"/>
    <col min="4" max="4" width="19.85546875" customWidth="1"/>
    <col min="5" max="5" width="19.28515625" customWidth="1"/>
    <col min="6" max="6" width="21.140625" customWidth="1"/>
    <col min="7" max="7" width="19.140625" customWidth="1"/>
    <col min="8" max="8" width="24.28515625" customWidth="1"/>
    <col min="9" max="9" width="20.85546875" customWidth="1"/>
    <col min="10" max="10" width="19.28515625" customWidth="1"/>
    <col min="11" max="11" width="20" customWidth="1"/>
    <col min="12" max="12" width="19.42578125" customWidth="1"/>
    <col min="13" max="13" width="20.7109375" customWidth="1"/>
    <col min="14" max="14" width="22" customWidth="1"/>
    <col min="15" max="15" width="20.5703125" customWidth="1"/>
    <col min="16" max="16" width="22.42578125" customWidth="1"/>
    <col min="17" max="17" width="11.42578125" customWidth="1"/>
  </cols>
  <sheetData>
    <row r="3" spans="1:20" ht="28.5" customHeight="1" x14ac:dyDescent="0.2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20" ht="27.75" customHeight="1" x14ac:dyDescent="0.25">
      <c r="A4" s="258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1:20" ht="15.75" x14ac:dyDescent="0.25">
      <c r="A5" s="254" t="s">
        <v>103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20" ht="15.75" customHeight="1" x14ac:dyDescent="0.25">
      <c r="A6" s="256" t="s">
        <v>102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20" ht="15.75" customHeight="1" x14ac:dyDescent="0.25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</row>
    <row r="8" spans="1:20" ht="16.5" thickBo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5.5" customHeight="1" x14ac:dyDescent="0.25">
      <c r="A9" s="267" t="s">
        <v>4</v>
      </c>
      <c r="B9" s="269" t="s">
        <v>5</v>
      </c>
      <c r="C9" s="260" t="s">
        <v>6</v>
      </c>
      <c r="D9" s="262" t="s">
        <v>101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4"/>
      <c r="Q9" s="43"/>
      <c r="R9" s="43"/>
      <c r="S9" s="43"/>
      <c r="T9" s="43"/>
    </row>
    <row r="10" spans="1:20" ht="15.75" x14ac:dyDescent="0.25">
      <c r="A10" s="268"/>
      <c r="B10" s="270"/>
      <c r="C10" s="261"/>
      <c r="D10" s="135" t="s">
        <v>100</v>
      </c>
      <c r="E10" s="134" t="s">
        <v>99</v>
      </c>
      <c r="F10" s="134" t="s">
        <v>98</v>
      </c>
      <c r="G10" s="134" t="s">
        <v>97</v>
      </c>
      <c r="H10" s="134" t="s">
        <v>96</v>
      </c>
      <c r="I10" s="134" t="s">
        <v>95</v>
      </c>
      <c r="J10" s="134" t="s">
        <v>94</v>
      </c>
      <c r="K10" s="134" t="s">
        <v>93</v>
      </c>
      <c r="L10" s="134" t="s">
        <v>92</v>
      </c>
      <c r="M10" s="134" t="s">
        <v>91</v>
      </c>
      <c r="N10" s="134" t="s">
        <v>90</v>
      </c>
      <c r="O10" s="134" t="s">
        <v>89</v>
      </c>
      <c r="P10" s="133" t="s">
        <v>88</v>
      </c>
      <c r="Q10" s="43"/>
      <c r="R10" s="43"/>
      <c r="S10" s="43"/>
      <c r="T10" s="43"/>
    </row>
    <row r="11" spans="1:20" ht="16.5" thickBot="1" x14ac:dyDescent="0.3">
      <c r="A11" s="76" t="s">
        <v>7</v>
      </c>
      <c r="B11" s="132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131"/>
      <c r="Q11" s="43"/>
      <c r="R11" s="43"/>
      <c r="S11" s="43"/>
      <c r="T11" s="43"/>
    </row>
    <row r="12" spans="1:20" ht="16.5" thickBot="1" x14ac:dyDescent="0.3">
      <c r="A12" s="58" t="s">
        <v>8</v>
      </c>
      <c r="B12" s="130">
        <f t="shared" ref="B12:O12" si="0">SUM(B13:B15)</f>
        <v>4131548810</v>
      </c>
      <c r="C12" s="129">
        <f t="shared" si="0"/>
        <v>-10859316.450000003</v>
      </c>
      <c r="D12" s="53">
        <f t="shared" si="0"/>
        <v>296007800.17000002</v>
      </c>
      <c r="E12" s="53">
        <f t="shared" si="0"/>
        <v>276276764.80000001</v>
      </c>
      <c r="F12" s="55">
        <f t="shared" si="0"/>
        <v>318853852.01999998</v>
      </c>
      <c r="G12" s="55">
        <f t="shared" si="0"/>
        <v>295447086.29000002</v>
      </c>
      <c r="H12" s="55">
        <f t="shared" si="0"/>
        <v>295526834.45000005</v>
      </c>
      <c r="I12" s="55">
        <f t="shared" si="0"/>
        <v>359810911.44</v>
      </c>
      <c r="J12" s="55">
        <f t="shared" si="0"/>
        <v>465714585.65999997</v>
      </c>
      <c r="K12" s="52">
        <f t="shared" si="0"/>
        <v>298029515.75</v>
      </c>
      <c r="L12" s="128">
        <f t="shared" si="0"/>
        <v>305393931.02999997</v>
      </c>
      <c r="M12" s="53">
        <f t="shared" si="0"/>
        <v>305148476.11000001</v>
      </c>
      <c r="N12" s="53">
        <f t="shared" si="0"/>
        <v>537385860.63999999</v>
      </c>
      <c r="O12" s="55">
        <f t="shared" si="0"/>
        <v>0</v>
      </c>
      <c r="P12" s="51">
        <f t="shared" ref="P12:P43" si="1">SUM(D12:O12)</f>
        <v>3753595618.3599997</v>
      </c>
      <c r="Q12" s="43"/>
      <c r="R12" s="43"/>
      <c r="S12" s="43"/>
      <c r="T12" s="43"/>
    </row>
    <row r="13" spans="1:20" ht="15.75" x14ac:dyDescent="0.25">
      <c r="A13" s="45" t="s">
        <v>87</v>
      </c>
      <c r="B13" s="19">
        <v>3411921154</v>
      </c>
      <c r="C13" s="86">
        <v>57109223.68</v>
      </c>
      <c r="D13" s="90">
        <v>258712543.25999999</v>
      </c>
      <c r="E13" s="109">
        <v>238972845.19999999</v>
      </c>
      <c r="F13" s="92">
        <v>281903935.27999997</v>
      </c>
      <c r="G13" s="109">
        <v>258443125.28</v>
      </c>
      <c r="H13" s="92">
        <v>258475649.43000001</v>
      </c>
      <c r="I13" s="109">
        <v>259802686.56999999</v>
      </c>
      <c r="J13" s="92">
        <v>262515918.75999999</v>
      </c>
      <c r="K13" s="109">
        <v>260491783.09</v>
      </c>
      <c r="L13" s="84">
        <v>263323116.18000001</v>
      </c>
      <c r="M13" s="230">
        <v>266957481.78999999</v>
      </c>
      <c r="N13" s="127">
        <v>499522856.77999997</v>
      </c>
      <c r="O13" s="109"/>
      <c r="P13" s="63">
        <f t="shared" si="1"/>
        <v>3109121941.6199999</v>
      </c>
      <c r="Q13" s="43"/>
      <c r="R13" s="43"/>
      <c r="S13" s="43"/>
      <c r="T13" s="43"/>
    </row>
    <row r="14" spans="1:20" ht="15.75" x14ac:dyDescent="0.25">
      <c r="A14" s="45" t="s">
        <v>86</v>
      </c>
      <c r="B14" s="18">
        <v>276290306</v>
      </c>
      <c r="C14" s="86">
        <v>-30636537</v>
      </c>
      <c r="D14" s="105">
        <v>958858.83</v>
      </c>
      <c r="E14" s="84">
        <v>958858.83</v>
      </c>
      <c r="F14" s="84">
        <v>958858.83</v>
      </c>
      <c r="G14" s="93">
        <v>958858.83</v>
      </c>
      <c r="H14" s="84">
        <v>958858.83</v>
      </c>
      <c r="I14" s="93">
        <v>63882751.310000002</v>
      </c>
      <c r="J14" s="84">
        <v>166816022.66</v>
      </c>
      <c r="K14" s="93">
        <v>958858.83</v>
      </c>
      <c r="L14" s="84">
        <v>5715374.9400000004</v>
      </c>
      <c r="M14" s="106">
        <v>958858.83</v>
      </c>
      <c r="N14" s="126">
        <v>1186278.83</v>
      </c>
      <c r="O14" s="105"/>
      <c r="P14" s="81">
        <f t="shared" si="1"/>
        <v>244312439.55000004</v>
      </c>
      <c r="Q14" s="43"/>
      <c r="R14" s="43"/>
      <c r="S14" s="43"/>
      <c r="T14" s="43"/>
    </row>
    <row r="15" spans="1:20" ht="16.5" thickBot="1" x14ac:dyDescent="0.3">
      <c r="A15" s="45" t="s">
        <v>85</v>
      </c>
      <c r="B15" s="19">
        <v>443337350</v>
      </c>
      <c r="C15" s="101">
        <v>-37332003.130000003</v>
      </c>
      <c r="D15" s="67">
        <v>36336398.079999998</v>
      </c>
      <c r="E15" s="67">
        <v>36345060.770000003</v>
      </c>
      <c r="F15" s="97">
        <v>35991057.909999996</v>
      </c>
      <c r="G15" s="109">
        <v>36045102.18</v>
      </c>
      <c r="H15" s="67">
        <v>36092326.189999998</v>
      </c>
      <c r="I15" s="109">
        <v>36125473.560000002</v>
      </c>
      <c r="J15" s="125">
        <v>36382644.240000002</v>
      </c>
      <c r="K15" s="109">
        <v>36578873.829999998</v>
      </c>
      <c r="L15" s="67">
        <v>36355439.909999996</v>
      </c>
      <c r="M15" s="230">
        <v>37232135.490000002</v>
      </c>
      <c r="N15" s="124">
        <v>36676725.030000001</v>
      </c>
      <c r="O15" s="109"/>
      <c r="P15" s="59">
        <f t="shared" si="1"/>
        <v>400161237.18999994</v>
      </c>
      <c r="Q15" s="43"/>
      <c r="R15" s="43"/>
      <c r="S15" s="43"/>
      <c r="T15" s="43"/>
    </row>
    <row r="16" spans="1:20" ht="16.5" thickBot="1" x14ac:dyDescent="0.3">
      <c r="A16" s="58" t="s">
        <v>12</v>
      </c>
      <c r="B16" s="57">
        <f t="shared" ref="B16:O16" si="2">SUM(B17:B25)</f>
        <v>726405003</v>
      </c>
      <c r="C16" s="56">
        <f t="shared" si="2"/>
        <v>200014191.11000001</v>
      </c>
      <c r="D16" s="55">
        <f t="shared" si="2"/>
        <v>36123613.780000001</v>
      </c>
      <c r="E16" s="53">
        <f t="shared" si="2"/>
        <v>47648445.420000002</v>
      </c>
      <c r="F16" s="55">
        <f t="shared" si="2"/>
        <v>46820033.109999999</v>
      </c>
      <c r="G16" s="52">
        <f t="shared" si="2"/>
        <v>61533977.339999996</v>
      </c>
      <c r="H16" s="53">
        <f t="shared" si="2"/>
        <v>54113577.079999998</v>
      </c>
      <c r="I16" s="55">
        <f t="shared" si="2"/>
        <v>63292720.439999998</v>
      </c>
      <c r="J16" s="55">
        <f t="shared" si="2"/>
        <v>57032129.210000001</v>
      </c>
      <c r="K16" s="52">
        <f t="shared" si="2"/>
        <v>57899625.479999997</v>
      </c>
      <c r="L16" s="53">
        <f t="shared" si="2"/>
        <v>47577967.419999994</v>
      </c>
      <c r="M16" s="52">
        <f t="shared" si="2"/>
        <v>58052106.380000003</v>
      </c>
      <c r="N16" s="53">
        <f t="shared" si="2"/>
        <v>101027029.91000001</v>
      </c>
      <c r="O16" s="55">
        <f t="shared" si="2"/>
        <v>0</v>
      </c>
      <c r="P16" s="51">
        <f t="shared" si="1"/>
        <v>631121225.57000005</v>
      </c>
      <c r="Q16" s="43"/>
      <c r="R16" s="43"/>
      <c r="S16" s="43"/>
      <c r="T16" s="43"/>
    </row>
    <row r="17" spans="1:20" ht="15.75" x14ac:dyDescent="0.25">
      <c r="A17" s="104" t="s">
        <v>13</v>
      </c>
      <c r="B17" s="19">
        <v>200737849</v>
      </c>
      <c r="C17" s="95">
        <v>110000000</v>
      </c>
      <c r="D17" s="67">
        <v>20530567.940000001</v>
      </c>
      <c r="E17" s="67">
        <v>12017549.140000001</v>
      </c>
      <c r="F17" s="109">
        <v>28496564.09</v>
      </c>
      <c r="G17" s="108">
        <v>16548043.51</v>
      </c>
      <c r="H17" s="67">
        <v>35522006.68</v>
      </c>
      <c r="I17" s="108">
        <v>23183889.539999999</v>
      </c>
      <c r="J17" s="92">
        <v>33444105.73</v>
      </c>
      <c r="K17" s="109">
        <v>26842378.690000001</v>
      </c>
      <c r="L17" s="67">
        <v>21536811.149999999</v>
      </c>
      <c r="M17" s="230">
        <v>31511224.800000001</v>
      </c>
      <c r="N17" s="82">
        <v>41034100.060000002</v>
      </c>
      <c r="O17" s="109"/>
      <c r="P17" s="63">
        <f t="shared" si="1"/>
        <v>290667241.33000004</v>
      </c>
      <c r="Q17" s="43"/>
      <c r="R17" s="43"/>
      <c r="S17" s="43"/>
      <c r="T17" s="43"/>
    </row>
    <row r="18" spans="1:20" ht="15.75" x14ac:dyDescent="0.25">
      <c r="A18" s="104" t="s">
        <v>14</v>
      </c>
      <c r="B18" s="18">
        <v>29760900</v>
      </c>
      <c r="C18" s="86">
        <v>-1625000</v>
      </c>
      <c r="D18" s="84">
        <v>0</v>
      </c>
      <c r="E18" s="84">
        <v>234879</v>
      </c>
      <c r="F18" s="84">
        <v>177284.93</v>
      </c>
      <c r="G18" s="93">
        <v>410850.52</v>
      </c>
      <c r="H18" s="84">
        <v>5203.8</v>
      </c>
      <c r="I18" s="93">
        <v>0</v>
      </c>
      <c r="J18" s="84">
        <v>357311.38</v>
      </c>
      <c r="K18" s="93">
        <v>10308063.529999999</v>
      </c>
      <c r="L18" s="84">
        <v>1269013.3</v>
      </c>
      <c r="M18" s="106">
        <v>464542.4</v>
      </c>
      <c r="N18" s="86">
        <v>1357049.63</v>
      </c>
      <c r="O18" s="105"/>
      <c r="P18" s="81">
        <f t="shared" si="1"/>
        <v>14584198.490000002</v>
      </c>
      <c r="Q18" s="43"/>
      <c r="R18" s="43"/>
      <c r="S18" s="43"/>
      <c r="T18" s="43"/>
    </row>
    <row r="19" spans="1:20" ht="15.75" x14ac:dyDescent="0.25">
      <c r="A19" s="104" t="s">
        <v>15</v>
      </c>
      <c r="B19" s="18">
        <v>17900000</v>
      </c>
      <c r="C19" s="86">
        <v>0</v>
      </c>
      <c r="D19" s="84">
        <v>0</v>
      </c>
      <c r="E19" s="84">
        <v>191900</v>
      </c>
      <c r="F19" s="84">
        <v>0</v>
      </c>
      <c r="G19" s="93">
        <v>6972250</v>
      </c>
      <c r="H19" s="84">
        <v>3806400</v>
      </c>
      <c r="I19" s="93">
        <v>2562400</v>
      </c>
      <c r="J19" s="84">
        <v>9600</v>
      </c>
      <c r="K19" s="123"/>
      <c r="L19" s="84">
        <v>137250</v>
      </c>
      <c r="M19" s="106">
        <v>60250</v>
      </c>
      <c r="N19" s="86">
        <v>0</v>
      </c>
      <c r="O19" s="105"/>
      <c r="P19" s="81">
        <f t="shared" si="1"/>
        <v>13740050</v>
      </c>
      <c r="Q19" s="43"/>
      <c r="R19" s="43"/>
      <c r="S19" s="43"/>
      <c r="T19" s="43"/>
    </row>
    <row r="20" spans="1:20" ht="15.75" x14ac:dyDescent="0.25">
      <c r="A20" s="104" t="s">
        <v>16</v>
      </c>
      <c r="B20" s="18">
        <v>20112480</v>
      </c>
      <c r="C20" s="86">
        <v>-17475000</v>
      </c>
      <c r="D20" s="84">
        <v>0</v>
      </c>
      <c r="E20" s="84">
        <v>0</v>
      </c>
      <c r="F20" s="84">
        <v>0</v>
      </c>
      <c r="G20" s="93">
        <v>434511.9</v>
      </c>
      <c r="H20" s="84">
        <v>0</v>
      </c>
      <c r="I20" s="93">
        <v>0</v>
      </c>
      <c r="J20" s="84">
        <v>600000</v>
      </c>
      <c r="K20" s="93">
        <v>0</v>
      </c>
      <c r="L20" s="84">
        <v>365488</v>
      </c>
      <c r="M20" s="106">
        <v>300000</v>
      </c>
      <c r="N20" s="86">
        <v>66670</v>
      </c>
      <c r="O20" s="105"/>
      <c r="P20" s="81">
        <f t="shared" si="1"/>
        <v>1766669.9</v>
      </c>
      <c r="Q20" s="43"/>
      <c r="R20" s="43"/>
      <c r="S20" s="43"/>
      <c r="T20" s="43"/>
    </row>
    <row r="21" spans="1:20" ht="15.75" x14ac:dyDescent="0.25">
      <c r="A21" s="104" t="s">
        <v>17</v>
      </c>
      <c r="B21" s="18">
        <v>62910504</v>
      </c>
      <c r="C21" s="86">
        <v>97790004.799999997</v>
      </c>
      <c r="D21" s="84">
        <v>3093045.84</v>
      </c>
      <c r="E21" s="84">
        <v>2854713.3</v>
      </c>
      <c r="F21" s="84">
        <v>3935847.22</v>
      </c>
      <c r="G21" s="93">
        <v>2293036.75</v>
      </c>
      <c r="H21" s="84">
        <v>143310</v>
      </c>
      <c r="I21" s="93">
        <v>3547904.36</v>
      </c>
      <c r="J21" s="84">
        <v>3220141.26</v>
      </c>
      <c r="K21" s="93">
        <v>3220141.26</v>
      </c>
      <c r="L21" s="84">
        <v>7075858.8600000003</v>
      </c>
      <c r="M21" s="106">
        <v>8042821.3700000001</v>
      </c>
      <c r="N21" s="86">
        <v>10728628.24</v>
      </c>
      <c r="O21" s="105"/>
      <c r="P21" s="81">
        <f t="shared" si="1"/>
        <v>48155448.459999993</v>
      </c>
      <c r="Q21" s="43"/>
      <c r="R21" s="43"/>
      <c r="S21" s="43"/>
      <c r="T21" s="43"/>
    </row>
    <row r="22" spans="1:20" ht="15.75" x14ac:dyDescent="0.25">
      <c r="A22" s="104" t="s">
        <v>18</v>
      </c>
      <c r="B22" s="18">
        <v>179278991</v>
      </c>
      <c r="C22" s="86">
        <v>9024663</v>
      </c>
      <c r="D22" s="84">
        <v>12500000</v>
      </c>
      <c r="E22" s="84">
        <v>31135730.18</v>
      </c>
      <c r="F22" s="84">
        <v>14170336.869999999</v>
      </c>
      <c r="G22" s="93">
        <v>26120523.329999998</v>
      </c>
      <c r="H22" s="84">
        <v>12738033.67</v>
      </c>
      <c r="I22" s="93">
        <v>12990047.369999999</v>
      </c>
      <c r="J22" s="84">
        <v>12961908.41</v>
      </c>
      <c r="K22" s="93">
        <v>12500000</v>
      </c>
      <c r="L22" s="84">
        <v>13433890.32</v>
      </c>
      <c r="M22" s="106">
        <v>12819600.92</v>
      </c>
      <c r="N22" s="86">
        <v>12853678.07</v>
      </c>
      <c r="O22" s="105"/>
      <c r="P22" s="59">
        <f t="shared" si="1"/>
        <v>174223749.13999996</v>
      </c>
      <c r="Q22" s="43"/>
      <c r="R22" s="43"/>
      <c r="S22" s="43"/>
      <c r="T22" s="43"/>
    </row>
    <row r="23" spans="1:20" ht="31.5" x14ac:dyDescent="0.25">
      <c r="A23" s="104" t="s">
        <v>19</v>
      </c>
      <c r="B23" s="18">
        <v>31390000</v>
      </c>
      <c r="C23" s="86">
        <v>67485377</v>
      </c>
      <c r="D23" s="84">
        <v>0</v>
      </c>
      <c r="E23" s="84">
        <v>89760.79</v>
      </c>
      <c r="F23" s="84">
        <v>0</v>
      </c>
      <c r="G23" s="93">
        <v>7953081.3300000001</v>
      </c>
      <c r="H23" s="84">
        <v>551642.93999999994</v>
      </c>
      <c r="I23" s="93">
        <v>20252517.289999999</v>
      </c>
      <c r="J23" s="84">
        <v>2403314.79</v>
      </c>
      <c r="K23" s="93">
        <v>163312</v>
      </c>
      <c r="L23" s="84">
        <v>2846025.21</v>
      </c>
      <c r="M23" s="106">
        <v>3073121.79</v>
      </c>
      <c r="N23" s="86">
        <v>33399887.91</v>
      </c>
      <c r="O23" s="105"/>
      <c r="P23" s="81">
        <f t="shared" si="1"/>
        <v>70732664.049999997</v>
      </c>
      <c r="Q23" s="43"/>
      <c r="R23" s="43"/>
      <c r="S23" s="43"/>
      <c r="T23" s="43"/>
    </row>
    <row r="24" spans="1:20" ht="31.5" x14ac:dyDescent="0.25">
      <c r="A24" s="104" t="s">
        <v>20</v>
      </c>
      <c r="B24" s="18">
        <v>146866279</v>
      </c>
      <c r="C24" s="86">
        <v>-63767095</v>
      </c>
      <c r="D24" s="84">
        <v>0</v>
      </c>
      <c r="E24" s="84">
        <v>8120</v>
      </c>
      <c r="F24" s="84">
        <v>40000</v>
      </c>
      <c r="G24" s="93">
        <v>582200</v>
      </c>
      <c r="H24" s="84">
        <v>916869.99</v>
      </c>
      <c r="I24" s="93">
        <v>8750</v>
      </c>
      <c r="J24" s="84">
        <v>1943930</v>
      </c>
      <c r="K24" s="93">
        <v>4292250</v>
      </c>
      <c r="L24" s="84">
        <v>652136.68000000005</v>
      </c>
      <c r="M24" s="106">
        <v>522730</v>
      </c>
      <c r="N24" s="86">
        <v>899076</v>
      </c>
      <c r="O24" s="105"/>
      <c r="P24" s="59">
        <f t="shared" si="1"/>
        <v>9866062.6699999999</v>
      </c>
      <c r="Q24" s="43"/>
      <c r="R24" s="43"/>
      <c r="S24" s="43"/>
      <c r="T24" s="43"/>
    </row>
    <row r="25" spans="1:20" ht="16.5" thickBot="1" x14ac:dyDescent="0.3">
      <c r="A25" s="104" t="s">
        <v>21</v>
      </c>
      <c r="B25" s="19">
        <v>37448000</v>
      </c>
      <c r="C25" s="101">
        <v>-1418758.69</v>
      </c>
      <c r="D25" s="67">
        <v>0</v>
      </c>
      <c r="E25" s="67">
        <v>1115793.01</v>
      </c>
      <c r="F25" s="109">
        <v>0</v>
      </c>
      <c r="G25" s="109">
        <v>219480</v>
      </c>
      <c r="H25" s="67">
        <v>430110</v>
      </c>
      <c r="I25" s="109">
        <v>747211.88</v>
      </c>
      <c r="J25" s="97">
        <v>2091817.64</v>
      </c>
      <c r="K25" s="109">
        <v>573480</v>
      </c>
      <c r="L25" s="67">
        <v>261493.9</v>
      </c>
      <c r="M25" s="230">
        <v>1257815.1000000001</v>
      </c>
      <c r="N25" s="82">
        <v>687940</v>
      </c>
      <c r="O25" s="109"/>
      <c r="P25" s="59">
        <f t="shared" si="1"/>
        <v>7385141.5300000012</v>
      </c>
      <c r="Q25" s="43"/>
      <c r="R25" s="43"/>
      <c r="S25" s="43"/>
      <c r="T25" s="43"/>
    </row>
    <row r="26" spans="1:20" ht="16.5" thickBot="1" x14ac:dyDescent="0.3">
      <c r="A26" s="58" t="s">
        <v>22</v>
      </c>
      <c r="B26" s="57">
        <f t="shared" ref="B26:O26" si="3">SUM(B27:B34)</f>
        <v>395976130</v>
      </c>
      <c r="C26" s="56">
        <f t="shared" si="3"/>
        <v>524007901.44</v>
      </c>
      <c r="D26" s="55">
        <f t="shared" si="3"/>
        <v>10664922.24</v>
      </c>
      <c r="E26" s="53">
        <f t="shared" si="3"/>
        <v>30829234.460000001</v>
      </c>
      <c r="F26" s="55">
        <f t="shared" si="3"/>
        <v>22818319.369999997</v>
      </c>
      <c r="G26" s="52">
        <f t="shared" si="3"/>
        <v>19310543.02</v>
      </c>
      <c r="H26" s="53">
        <f t="shared" si="3"/>
        <v>23087545.52</v>
      </c>
      <c r="I26" s="55">
        <f t="shared" si="3"/>
        <v>32282100.809999999</v>
      </c>
      <c r="J26" s="55">
        <f t="shared" si="3"/>
        <v>21742801.43</v>
      </c>
      <c r="K26" s="52">
        <f t="shared" si="3"/>
        <v>10366933.159999998</v>
      </c>
      <c r="L26" s="53">
        <f t="shared" si="3"/>
        <v>10158118.43</v>
      </c>
      <c r="M26" s="52">
        <f t="shared" si="3"/>
        <v>34404287.519999996</v>
      </c>
      <c r="N26" s="53">
        <f t="shared" si="3"/>
        <v>30644493.359999999</v>
      </c>
      <c r="O26" s="55">
        <f t="shared" si="3"/>
        <v>0</v>
      </c>
      <c r="P26" s="51">
        <f t="shared" si="1"/>
        <v>246309299.31999999</v>
      </c>
      <c r="Q26" s="43"/>
      <c r="R26" s="43"/>
      <c r="S26" s="43"/>
      <c r="T26" s="43"/>
    </row>
    <row r="27" spans="1:20" ht="15.75" x14ac:dyDescent="0.25">
      <c r="A27" s="104" t="s">
        <v>23</v>
      </c>
      <c r="B27" s="19">
        <v>10685500</v>
      </c>
      <c r="C27" s="95">
        <v>3740177.09</v>
      </c>
      <c r="D27" s="67">
        <v>0</v>
      </c>
      <c r="E27" s="67">
        <v>645470.1</v>
      </c>
      <c r="F27" s="92">
        <v>752520</v>
      </c>
      <c r="G27" s="109">
        <v>48900</v>
      </c>
      <c r="H27" s="67">
        <v>1496000.69</v>
      </c>
      <c r="I27" s="109">
        <v>162150</v>
      </c>
      <c r="J27" s="92">
        <v>249590.24</v>
      </c>
      <c r="K27" s="109">
        <v>1157748.82</v>
      </c>
      <c r="L27" s="67">
        <v>903418.44</v>
      </c>
      <c r="M27" s="230">
        <v>867615.6</v>
      </c>
      <c r="N27" s="82">
        <v>2299051.54</v>
      </c>
      <c r="O27" s="109"/>
      <c r="P27" s="63">
        <f t="shared" si="1"/>
        <v>8582465.4299999997</v>
      </c>
      <c r="Q27" s="43"/>
      <c r="R27" s="43"/>
      <c r="S27" s="43"/>
      <c r="T27" s="43"/>
    </row>
    <row r="28" spans="1:20" ht="15.75" x14ac:dyDescent="0.25">
      <c r="A28" s="104" t="s">
        <v>24</v>
      </c>
      <c r="B28" s="18">
        <v>5037500</v>
      </c>
      <c r="C28" s="86">
        <v>14212198</v>
      </c>
      <c r="D28" s="84">
        <v>0</v>
      </c>
      <c r="E28" s="84">
        <v>0</v>
      </c>
      <c r="F28" s="84">
        <v>2958007.2</v>
      </c>
      <c r="G28" s="93">
        <v>103050.11</v>
      </c>
      <c r="H28" s="84">
        <v>403421.94</v>
      </c>
      <c r="I28" s="93">
        <v>112572</v>
      </c>
      <c r="J28" s="84">
        <v>278025.7</v>
      </c>
      <c r="K28" s="93">
        <v>202370</v>
      </c>
      <c r="L28" s="84">
        <v>1513715.8</v>
      </c>
      <c r="M28" s="106">
        <v>897336</v>
      </c>
      <c r="N28" s="86">
        <v>655643.4</v>
      </c>
      <c r="O28" s="105"/>
      <c r="P28" s="59">
        <f t="shared" si="1"/>
        <v>7124142.1500000004</v>
      </c>
      <c r="Q28" s="43"/>
      <c r="R28" s="43"/>
      <c r="S28" s="43"/>
      <c r="T28" s="43"/>
    </row>
    <row r="29" spans="1:20" ht="15.75" x14ac:dyDescent="0.25">
      <c r="A29" s="104" t="s">
        <v>25</v>
      </c>
      <c r="B29" s="18">
        <v>3950000</v>
      </c>
      <c r="C29" s="86">
        <v>2295000</v>
      </c>
      <c r="D29" s="84">
        <v>0</v>
      </c>
      <c r="E29" s="84">
        <v>0</v>
      </c>
      <c r="F29" s="84">
        <v>0</v>
      </c>
      <c r="G29" s="93">
        <v>0</v>
      </c>
      <c r="H29" s="84">
        <v>0</v>
      </c>
      <c r="I29" s="93">
        <v>417320</v>
      </c>
      <c r="J29" s="84">
        <v>410020</v>
      </c>
      <c r="K29" s="109">
        <v>1510.4</v>
      </c>
      <c r="L29" s="84">
        <v>0</v>
      </c>
      <c r="M29" s="106">
        <v>1815125.56</v>
      </c>
      <c r="N29" s="86">
        <v>1328680</v>
      </c>
      <c r="O29" s="105"/>
      <c r="P29" s="59">
        <f t="shared" si="1"/>
        <v>3972655.96</v>
      </c>
      <c r="Q29" s="43"/>
      <c r="R29" s="43"/>
      <c r="S29" s="43"/>
      <c r="T29" s="43"/>
    </row>
    <row r="30" spans="1:20" ht="15.75" x14ac:dyDescent="0.25">
      <c r="A30" s="104" t="s">
        <v>26</v>
      </c>
      <c r="B30" s="18">
        <v>4200000</v>
      </c>
      <c r="C30" s="86">
        <v>8446000</v>
      </c>
      <c r="D30" s="84">
        <v>0</v>
      </c>
      <c r="E30" s="84">
        <v>0</v>
      </c>
      <c r="F30" s="84"/>
      <c r="G30" s="93"/>
      <c r="H30" s="84"/>
      <c r="I30" s="93">
        <v>0</v>
      </c>
      <c r="J30" s="84">
        <v>0</v>
      </c>
      <c r="K30" s="123"/>
      <c r="L30" s="84">
        <v>0</v>
      </c>
      <c r="M30" s="106">
        <v>0</v>
      </c>
      <c r="N30" s="86">
        <v>0</v>
      </c>
      <c r="O30" s="105"/>
      <c r="P30" s="59">
        <f t="shared" si="1"/>
        <v>0</v>
      </c>
      <c r="Q30" s="43"/>
      <c r="R30" s="43"/>
      <c r="S30" s="43"/>
      <c r="T30" s="43"/>
    </row>
    <row r="31" spans="1:20" ht="15.75" x14ac:dyDescent="0.25">
      <c r="A31" s="104" t="s">
        <v>27</v>
      </c>
      <c r="B31" s="18">
        <v>8235600</v>
      </c>
      <c r="C31" s="86">
        <v>4655000</v>
      </c>
      <c r="D31" s="84">
        <v>0</v>
      </c>
      <c r="E31" s="84">
        <v>954592.09</v>
      </c>
      <c r="F31" s="84">
        <v>958084</v>
      </c>
      <c r="G31" s="93">
        <v>1173911.96</v>
      </c>
      <c r="H31" s="84">
        <v>88161.3</v>
      </c>
      <c r="I31" s="93">
        <v>134900.73000000001</v>
      </c>
      <c r="J31" s="84">
        <v>539415.21</v>
      </c>
      <c r="K31" s="109">
        <v>273351</v>
      </c>
      <c r="L31" s="84">
        <v>1124854.8899999999</v>
      </c>
      <c r="M31" s="106">
        <v>661743.46</v>
      </c>
      <c r="N31" s="86">
        <v>1283591.22</v>
      </c>
      <c r="O31" s="105"/>
      <c r="P31" s="81">
        <f t="shared" si="1"/>
        <v>7192605.8599999994</v>
      </c>
      <c r="Q31" s="43"/>
      <c r="R31" s="43"/>
      <c r="S31" s="43"/>
      <c r="T31" s="43"/>
    </row>
    <row r="32" spans="1:20" ht="31.5" x14ac:dyDescent="0.25">
      <c r="A32" s="104" t="s">
        <v>28</v>
      </c>
      <c r="B32" s="18">
        <v>19741650</v>
      </c>
      <c r="C32" s="86">
        <v>1971799.97</v>
      </c>
      <c r="D32" s="84">
        <v>0</v>
      </c>
      <c r="E32" s="84">
        <v>0</v>
      </c>
      <c r="F32" s="84">
        <v>819152.46</v>
      </c>
      <c r="G32" s="93">
        <v>74269.2</v>
      </c>
      <c r="H32" s="84">
        <v>11606645.460000001</v>
      </c>
      <c r="I32" s="93">
        <v>106757.31</v>
      </c>
      <c r="J32" s="84">
        <v>54339</v>
      </c>
      <c r="K32" s="93">
        <v>685547.85</v>
      </c>
      <c r="L32" s="84">
        <v>83226.31</v>
      </c>
      <c r="M32" s="106">
        <v>271589.3</v>
      </c>
      <c r="N32" s="86">
        <v>1295570.42</v>
      </c>
      <c r="O32" s="105"/>
      <c r="P32" s="59">
        <f t="shared" si="1"/>
        <v>14997097.310000002</v>
      </c>
      <c r="Q32" s="43"/>
      <c r="R32" s="43"/>
      <c r="S32" s="43"/>
      <c r="T32" s="43"/>
    </row>
    <row r="33" spans="1:20" ht="31.5" x14ac:dyDescent="0.25">
      <c r="A33" s="104" t="s">
        <v>29</v>
      </c>
      <c r="B33" s="18">
        <v>327670000</v>
      </c>
      <c r="C33" s="86">
        <v>406352962</v>
      </c>
      <c r="D33" s="84">
        <v>10664922.24</v>
      </c>
      <c r="E33" s="84">
        <v>28735882.899999999</v>
      </c>
      <c r="F33" s="84">
        <v>16940030.329999998</v>
      </c>
      <c r="G33" s="93">
        <v>17404983.809999999</v>
      </c>
      <c r="H33" s="84">
        <v>9351372.6899999995</v>
      </c>
      <c r="I33" s="93">
        <v>28930404.300000001</v>
      </c>
      <c r="J33" s="84">
        <v>19037192</v>
      </c>
      <c r="K33" s="93">
        <v>7687235.0599999996</v>
      </c>
      <c r="L33" s="84">
        <v>5157233.92</v>
      </c>
      <c r="M33" s="106">
        <v>28622560.940000001</v>
      </c>
      <c r="N33" s="86">
        <v>19941555.25</v>
      </c>
      <c r="O33" s="105"/>
      <c r="P33" s="59">
        <f t="shared" si="1"/>
        <v>192473373.43999997</v>
      </c>
      <c r="Q33" s="43"/>
      <c r="R33" s="43"/>
      <c r="S33" s="43"/>
      <c r="T33" s="43"/>
    </row>
    <row r="34" spans="1:20" ht="16.5" thickBot="1" x14ac:dyDescent="0.3">
      <c r="A34" s="104" t="s">
        <v>30</v>
      </c>
      <c r="B34" s="19">
        <v>16455880</v>
      </c>
      <c r="C34" s="101">
        <v>82334764.379999995</v>
      </c>
      <c r="D34" s="67">
        <v>0</v>
      </c>
      <c r="E34" s="67">
        <v>493289.37</v>
      </c>
      <c r="F34" s="97">
        <v>390525.38</v>
      </c>
      <c r="G34" s="109">
        <v>505427.94</v>
      </c>
      <c r="H34" s="67">
        <v>141943.44</v>
      </c>
      <c r="I34" s="109">
        <v>2417996.4700000002</v>
      </c>
      <c r="J34" s="97">
        <v>1174219.28</v>
      </c>
      <c r="K34" s="109">
        <v>359170.03</v>
      </c>
      <c r="L34" s="67">
        <v>1375669.07</v>
      </c>
      <c r="M34" s="230">
        <v>1268316.6599999999</v>
      </c>
      <c r="N34" s="82">
        <v>3840401.53</v>
      </c>
      <c r="O34" s="109"/>
      <c r="P34" s="59">
        <f t="shared" si="1"/>
        <v>11966959.17</v>
      </c>
      <c r="Q34" s="43"/>
      <c r="R34" s="43"/>
      <c r="S34" s="43"/>
      <c r="T34" s="43"/>
    </row>
    <row r="35" spans="1:20" ht="16.5" thickBot="1" x14ac:dyDescent="0.3">
      <c r="A35" s="58" t="s">
        <v>31</v>
      </c>
      <c r="B35" s="57">
        <f t="shared" ref="B35:O35" si="4">SUM(B36:B42)</f>
        <v>6955947075</v>
      </c>
      <c r="C35" s="56">
        <f t="shared" si="4"/>
        <v>3561606543</v>
      </c>
      <c r="D35" s="55">
        <f t="shared" si="4"/>
        <v>528715820.11000001</v>
      </c>
      <c r="E35" s="53">
        <f t="shared" si="4"/>
        <v>516173892.37</v>
      </c>
      <c r="F35" s="55">
        <f t="shared" si="4"/>
        <v>1356549598.28</v>
      </c>
      <c r="G35" s="52">
        <f t="shared" si="4"/>
        <v>954810937.22000003</v>
      </c>
      <c r="H35" s="53">
        <f t="shared" si="4"/>
        <v>907616174.16000009</v>
      </c>
      <c r="I35" s="55">
        <f t="shared" si="4"/>
        <v>618391276.43000007</v>
      </c>
      <c r="J35" s="55">
        <f t="shared" si="4"/>
        <v>581889696.02999997</v>
      </c>
      <c r="K35" s="52">
        <f t="shared" si="4"/>
        <v>519986371</v>
      </c>
      <c r="L35" s="53">
        <f t="shared" si="4"/>
        <v>950395809.95000005</v>
      </c>
      <c r="M35" s="52">
        <f t="shared" si="4"/>
        <v>690781387.95000005</v>
      </c>
      <c r="N35" s="53">
        <f t="shared" si="4"/>
        <v>1244552811.9100001</v>
      </c>
      <c r="O35" s="55">
        <f t="shared" si="4"/>
        <v>0</v>
      </c>
      <c r="P35" s="51">
        <f t="shared" si="1"/>
        <v>8869863775.4099998</v>
      </c>
      <c r="Q35" s="43"/>
      <c r="R35" s="43"/>
      <c r="S35" s="43"/>
      <c r="T35" s="43"/>
    </row>
    <row r="36" spans="1:20" ht="15.75" x14ac:dyDescent="0.25">
      <c r="A36" s="104" t="s">
        <v>32</v>
      </c>
      <c r="B36" s="19">
        <v>203912985</v>
      </c>
      <c r="C36" s="95">
        <v>235000000</v>
      </c>
      <c r="D36" s="92">
        <v>13190813.32</v>
      </c>
      <c r="E36" s="67">
        <v>5182951.32</v>
      </c>
      <c r="F36" s="92">
        <v>23579282.32</v>
      </c>
      <c r="G36" s="109">
        <v>12579300.32</v>
      </c>
      <c r="H36" s="67">
        <v>18822368.32</v>
      </c>
      <c r="I36" s="109">
        <v>14581337.32</v>
      </c>
      <c r="J36" s="122">
        <v>63748234</v>
      </c>
      <c r="K36" s="122">
        <v>6432091</v>
      </c>
      <c r="L36" s="67">
        <v>9521210</v>
      </c>
      <c r="M36" s="231">
        <v>11884153</v>
      </c>
      <c r="N36" s="82">
        <v>22894142.640000001</v>
      </c>
      <c r="O36" s="109"/>
      <c r="P36" s="63">
        <f t="shared" si="1"/>
        <v>202415883.56</v>
      </c>
      <c r="Q36" s="43"/>
      <c r="R36" s="43"/>
      <c r="S36" s="43"/>
      <c r="T36" s="43"/>
    </row>
    <row r="37" spans="1:20" ht="31.5" x14ac:dyDescent="0.25">
      <c r="A37" s="104" t="s">
        <v>33</v>
      </c>
      <c r="B37" s="18">
        <v>4365764911</v>
      </c>
      <c r="C37" s="86">
        <v>12000000</v>
      </c>
      <c r="D37" s="84">
        <v>347551133.31</v>
      </c>
      <c r="E37" s="84">
        <v>339502068.06999999</v>
      </c>
      <c r="F37" s="84">
        <v>362706597.39999998</v>
      </c>
      <c r="G37" s="93">
        <v>348452289.39999998</v>
      </c>
      <c r="H37" s="84">
        <v>340447241.39999998</v>
      </c>
      <c r="I37" s="93">
        <v>340133366.39999998</v>
      </c>
      <c r="J37" s="84">
        <v>341507714.39999998</v>
      </c>
      <c r="K37" s="93">
        <v>347153321.44</v>
      </c>
      <c r="L37" s="84">
        <v>339973641.38999999</v>
      </c>
      <c r="M37" s="121">
        <v>346400601.38999999</v>
      </c>
      <c r="N37" s="86">
        <v>515702518.75</v>
      </c>
      <c r="O37" s="105"/>
      <c r="P37" s="59">
        <f t="shared" si="1"/>
        <v>3969530493.3499999</v>
      </c>
      <c r="Q37" s="43"/>
      <c r="R37" s="43"/>
      <c r="S37" s="43"/>
      <c r="T37" s="43"/>
    </row>
    <row r="38" spans="1:20" ht="31.5" x14ac:dyDescent="0.25">
      <c r="A38" s="104" t="s">
        <v>34</v>
      </c>
      <c r="B38" s="18">
        <v>1446132338</v>
      </c>
      <c r="C38" s="86">
        <v>933000000</v>
      </c>
      <c r="D38" s="84">
        <v>94764600</v>
      </c>
      <c r="E38" s="84">
        <v>98279599.5</v>
      </c>
      <c r="F38" s="84">
        <v>165054445.08000001</v>
      </c>
      <c r="G38" s="93">
        <v>168165435.08000001</v>
      </c>
      <c r="H38" s="84">
        <v>124331001.23</v>
      </c>
      <c r="I38" s="93">
        <v>93694592.079999998</v>
      </c>
      <c r="J38" s="84">
        <v>103424474.15000001</v>
      </c>
      <c r="K38" s="93">
        <v>93191685.079999998</v>
      </c>
      <c r="L38" s="84">
        <v>393191685.07999998</v>
      </c>
      <c r="M38" s="121">
        <v>93191685.079999998</v>
      </c>
      <c r="N38" s="86">
        <v>468645216.05000001</v>
      </c>
      <c r="O38" s="105"/>
      <c r="P38" s="59">
        <f t="shared" si="1"/>
        <v>1895934418.4100001</v>
      </c>
      <c r="Q38" s="43"/>
      <c r="R38" s="43"/>
      <c r="S38" s="43"/>
      <c r="T38" s="43"/>
    </row>
    <row r="39" spans="1:20" ht="31.5" x14ac:dyDescent="0.25">
      <c r="A39" s="104" t="s">
        <v>35</v>
      </c>
      <c r="B39" s="19">
        <v>250002253</v>
      </c>
      <c r="C39" s="86">
        <v>150000000</v>
      </c>
      <c r="D39" s="84">
        <v>19230942.539999999</v>
      </c>
      <c r="E39" s="84">
        <v>19230942.539999999</v>
      </c>
      <c r="F39" s="84">
        <v>19230942.539999999</v>
      </c>
      <c r="G39" s="93">
        <v>19230942.539999999</v>
      </c>
      <c r="H39" s="84">
        <v>19230942.539999999</v>
      </c>
      <c r="I39" s="93">
        <v>19230942.539999999</v>
      </c>
      <c r="J39" s="84">
        <v>19230942.539999999</v>
      </c>
      <c r="K39" s="93">
        <v>19230942.539999999</v>
      </c>
      <c r="L39" s="67">
        <v>169230942.53999999</v>
      </c>
      <c r="M39" s="121">
        <v>19230942.539999999</v>
      </c>
      <c r="N39" s="86">
        <v>19230942.539999999</v>
      </c>
      <c r="O39" s="105"/>
      <c r="P39" s="59">
        <f t="shared" si="1"/>
        <v>361540367.94</v>
      </c>
      <c r="Q39" s="43"/>
      <c r="R39" s="43"/>
      <c r="S39" s="43"/>
      <c r="T39" s="43"/>
    </row>
    <row r="40" spans="1:20" ht="15.75" x14ac:dyDescent="0.25">
      <c r="A40" s="104" t="s">
        <v>36</v>
      </c>
      <c r="B40" s="18"/>
      <c r="C40" s="86">
        <v>1491000000</v>
      </c>
      <c r="D40" s="84">
        <v>0</v>
      </c>
      <c r="E40" s="84">
        <v>0</v>
      </c>
      <c r="F40" s="84">
        <v>300000000</v>
      </c>
      <c r="G40" s="109">
        <v>352404638.94</v>
      </c>
      <c r="H40" s="67">
        <v>350806289.73000002</v>
      </c>
      <c r="I40" s="93">
        <v>96772707.150000006</v>
      </c>
      <c r="J40" s="84"/>
      <c r="K40" s="93">
        <v>0</v>
      </c>
      <c r="L40" s="84"/>
      <c r="M40" s="231">
        <v>200000000</v>
      </c>
      <c r="N40" s="86">
        <v>119069532.08</v>
      </c>
      <c r="O40" s="105"/>
      <c r="P40" s="81">
        <f t="shared" si="1"/>
        <v>1419053167.9000001</v>
      </c>
      <c r="Q40" s="43"/>
      <c r="R40" s="43"/>
      <c r="S40" s="43"/>
      <c r="T40" s="43"/>
    </row>
    <row r="41" spans="1:20" ht="15.75" x14ac:dyDescent="0.25">
      <c r="A41" s="104" t="s">
        <v>37</v>
      </c>
      <c r="B41" s="18">
        <v>40000000</v>
      </c>
      <c r="C41" s="86">
        <v>-31893457</v>
      </c>
      <c r="D41" s="84">
        <v>0</v>
      </c>
      <c r="E41" s="84">
        <v>0</v>
      </c>
      <c r="F41" s="84"/>
      <c r="G41" s="102"/>
      <c r="H41" s="84">
        <v>0</v>
      </c>
      <c r="I41" s="93">
        <v>0</v>
      </c>
      <c r="J41" s="84"/>
      <c r="K41" s="93">
        <v>0</v>
      </c>
      <c r="L41" s="84"/>
      <c r="M41" s="102"/>
      <c r="N41" s="86">
        <v>5733187.2000000002</v>
      </c>
      <c r="O41" s="105"/>
      <c r="P41" s="59">
        <f t="shared" si="1"/>
        <v>5733187.2000000002</v>
      </c>
      <c r="Q41" s="43"/>
      <c r="R41" s="43"/>
      <c r="S41" s="43"/>
      <c r="T41" s="43"/>
    </row>
    <row r="42" spans="1:20" ht="32.25" thickBot="1" x14ac:dyDescent="0.3">
      <c r="A42" s="104" t="s">
        <v>38</v>
      </c>
      <c r="B42" s="19">
        <v>650134588</v>
      </c>
      <c r="C42" s="101">
        <v>772500000</v>
      </c>
      <c r="D42" s="97">
        <v>53978330.939999998</v>
      </c>
      <c r="E42" s="67">
        <v>53978330.939999998</v>
      </c>
      <c r="F42" s="97">
        <v>485978330.94</v>
      </c>
      <c r="G42" s="109">
        <v>53978330.939999998</v>
      </c>
      <c r="H42" s="67">
        <v>53978330.939999998</v>
      </c>
      <c r="I42" s="109">
        <v>53978330.939999998</v>
      </c>
      <c r="J42" s="69">
        <v>53978330.939999998</v>
      </c>
      <c r="K42" s="120">
        <v>53978330.939999998</v>
      </c>
      <c r="L42" s="67">
        <v>38478330.939999998</v>
      </c>
      <c r="M42" s="231">
        <v>20074005.940000001</v>
      </c>
      <c r="N42" s="82">
        <v>93277272.650000006</v>
      </c>
      <c r="O42" s="109"/>
      <c r="P42" s="59">
        <f t="shared" si="1"/>
        <v>1015656257.0500003</v>
      </c>
      <c r="Q42" s="43"/>
      <c r="R42" s="43"/>
      <c r="S42" s="43"/>
      <c r="T42" s="43"/>
    </row>
    <row r="43" spans="1:20" ht="16.5" thickBot="1" x14ac:dyDescent="0.3">
      <c r="A43" s="58" t="s">
        <v>39</v>
      </c>
      <c r="B43" s="57">
        <f>SUM(B44:B45)</f>
        <v>340870834</v>
      </c>
      <c r="C43" s="56">
        <f>SUM(C44:C47)</f>
        <v>545698809.48000002</v>
      </c>
      <c r="D43" s="55">
        <f t="shared" ref="D43:N43" si="5">SUM(D44:D46)</f>
        <v>10666666.630000001</v>
      </c>
      <c r="E43" s="53">
        <f t="shared" si="5"/>
        <v>21225151.73</v>
      </c>
      <c r="F43" s="53">
        <f t="shared" si="5"/>
        <v>20333333.670000002</v>
      </c>
      <c r="G43" s="54">
        <f t="shared" si="5"/>
        <v>35000000.340000004</v>
      </c>
      <c r="H43" s="53">
        <f t="shared" si="5"/>
        <v>3000000.34</v>
      </c>
      <c r="I43" s="52">
        <f t="shared" si="5"/>
        <v>11316900.949999999</v>
      </c>
      <c r="J43" s="53">
        <f t="shared" si="5"/>
        <v>2886150.38</v>
      </c>
      <c r="K43" s="54">
        <f t="shared" si="5"/>
        <v>30656647.760000002</v>
      </c>
      <c r="L43" s="53">
        <f t="shared" si="5"/>
        <v>43999999.950000003</v>
      </c>
      <c r="M43" s="52">
        <f t="shared" si="5"/>
        <v>10666666.630000001</v>
      </c>
      <c r="N43" s="53">
        <f t="shared" si="5"/>
        <v>11772300.789999999</v>
      </c>
      <c r="O43" s="55">
        <f>SUM(O44:O47)</f>
        <v>0</v>
      </c>
      <c r="P43" s="51">
        <f t="shared" si="1"/>
        <v>201523819.16999999</v>
      </c>
      <c r="Q43" s="43"/>
      <c r="R43" s="43"/>
      <c r="S43" s="43"/>
      <c r="T43" s="43"/>
    </row>
    <row r="44" spans="1:20" ht="15.75" x14ac:dyDescent="0.25">
      <c r="A44" s="45" t="s">
        <v>40</v>
      </c>
      <c r="B44" s="19">
        <v>192002179</v>
      </c>
      <c r="C44" s="95">
        <v>-97349657</v>
      </c>
      <c r="D44" s="113">
        <v>0</v>
      </c>
      <c r="E44" s="113">
        <v>0</v>
      </c>
      <c r="F44" s="113"/>
      <c r="G44" s="118"/>
      <c r="H44" s="113"/>
      <c r="I44" s="114"/>
      <c r="J44" s="118"/>
      <c r="K44" s="117"/>
      <c r="L44" s="113"/>
      <c r="M44" s="232">
        <v>0</v>
      </c>
      <c r="N44" s="113"/>
      <c r="O44" s="109"/>
      <c r="P44" s="63">
        <f t="shared" ref="P44:P73" si="6">SUM(D44:O44)</f>
        <v>0</v>
      </c>
      <c r="Q44" s="43"/>
      <c r="R44" s="43"/>
      <c r="S44" s="43"/>
      <c r="T44" s="43"/>
    </row>
    <row r="45" spans="1:20" ht="31.5" x14ac:dyDescent="0.25">
      <c r="A45" s="45" t="s">
        <v>41</v>
      </c>
      <c r="B45" s="18">
        <v>148868655</v>
      </c>
      <c r="C45" s="86">
        <v>81548465.480000004</v>
      </c>
      <c r="D45" s="84">
        <v>10666666.630000001</v>
      </c>
      <c r="E45" s="84">
        <v>21225151.73</v>
      </c>
      <c r="F45" s="84">
        <v>20333333.670000002</v>
      </c>
      <c r="G45" s="93">
        <v>35000000.340000004</v>
      </c>
      <c r="H45" s="84">
        <v>3000000.34</v>
      </c>
      <c r="I45" s="84">
        <v>11316900.949999999</v>
      </c>
      <c r="J45" s="93">
        <v>2886150.38</v>
      </c>
      <c r="K45" s="93">
        <v>30656647.760000002</v>
      </c>
      <c r="L45" s="115">
        <v>43999999.950000003</v>
      </c>
      <c r="M45" s="106">
        <v>10666666.630000001</v>
      </c>
      <c r="N45" s="82">
        <v>11772300.789999999</v>
      </c>
      <c r="O45" s="105"/>
      <c r="P45" s="59">
        <f t="shared" si="6"/>
        <v>201523819.16999999</v>
      </c>
      <c r="Q45" s="43"/>
      <c r="R45" s="43"/>
      <c r="S45" s="43"/>
      <c r="T45" s="43"/>
    </row>
    <row r="46" spans="1:20" ht="31.5" x14ac:dyDescent="0.25">
      <c r="A46" s="104" t="s">
        <v>84</v>
      </c>
      <c r="B46" s="33"/>
      <c r="C46" s="86">
        <v>561500001</v>
      </c>
      <c r="D46" s="113"/>
      <c r="E46" s="113"/>
      <c r="F46" s="113"/>
      <c r="G46" s="114"/>
      <c r="H46" s="113"/>
      <c r="I46" s="105"/>
      <c r="J46" s="84"/>
      <c r="K46" s="112"/>
      <c r="L46" s="84"/>
      <c r="M46" s="111">
        <v>0</v>
      </c>
      <c r="N46" s="84"/>
      <c r="O46" s="105"/>
      <c r="P46" s="59">
        <f t="shared" si="6"/>
        <v>0</v>
      </c>
      <c r="Q46" s="43"/>
      <c r="R46" s="43"/>
      <c r="S46" s="43"/>
      <c r="T46" s="43"/>
    </row>
    <row r="47" spans="1:20" ht="32.25" thickBot="1" x14ac:dyDescent="0.3">
      <c r="A47" s="104" t="s">
        <v>83</v>
      </c>
      <c r="B47" s="19"/>
      <c r="C47" s="68"/>
      <c r="D47" s="67"/>
      <c r="E47" s="67"/>
      <c r="F47" s="67"/>
      <c r="G47" s="109"/>
      <c r="H47" s="97"/>
      <c r="I47" s="109"/>
      <c r="J47" s="97"/>
      <c r="K47" s="110"/>
      <c r="L47" s="67"/>
      <c r="M47" s="109"/>
      <c r="N47" s="67"/>
      <c r="O47" s="109"/>
      <c r="P47" s="59">
        <f t="shared" si="6"/>
        <v>0</v>
      </c>
      <c r="Q47" s="43"/>
      <c r="R47" s="43"/>
      <c r="S47" s="43"/>
      <c r="T47" s="43"/>
    </row>
    <row r="48" spans="1:20" ht="16.5" thickBot="1" x14ac:dyDescent="0.3">
      <c r="A48" s="58" t="s">
        <v>44</v>
      </c>
      <c r="B48" s="57">
        <f t="shared" ref="B48:O48" si="7">SUM(B49:B57)</f>
        <v>606439800</v>
      </c>
      <c r="C48" s="56">
        <f t="shared" si="7"/>
        <v>1079244831.6500001</v>
      </c>
      <c r="D48" s="55">
        <f t="shared" si="7"/>
        <v>38508000</v>
      </c>
      <c r="E48" s="53">
        <f t="shared" si="7"/>
        <v>21777372.140000001</v>
      </c>
      <c r="F48" s="53">
        <f t="shared" si="7"/>
        <v>72766207.799999997</v>
      </c>
      <c r="G48" s="54">
        <f t="shared" si="7"/>
        <v>22906177.359999999</v>
      </c>
      <c r="H48" s="53">
        <f t="shared" si="7"/>
        <v>15588910.109999999</v>
      </c>
      <c r="I48" s="55">
        <f t="shared" si="7"/>
        <v>52423548.490000002</v>
      </c>
      <c r="J48" s="53">
        <f t="shared" si="7"/>
        <v>15594927.970000001</v>
      </c>
      <c r="K48" s="54">
        <f t="shared" si="7"/>
        <v>21755722.710000001</v>
      </c>
      <c r="L48" s="53">
        <f t="shared" si="7"/>
        <v>285296791.33999997</v>
      </c>
      <c r="M48" s="52">
        <f t="shared" si="7"/>
        <v>407197610.89999998</v>
      </c>
      <c r="N48" s="53">
        <f t="shared" si="7"/>
        <v>41193295.700000003</v>
      </c>
      <c r="O48" s="55">
        <f t="shared" si="7"/>
        <v>0</v>
      </c>
      <c r="P48" s="51">
        <f t="shared" si="6"/>
        <v>995008564.5200001</v>
      </c>
      <c r="Q48" s="43"/>
      <c r="R48" s="43"/>
      <c r="S48" s="43"/>
      <c r="T48" s="43"/>
    </row>
    <row r="49" spans="1:20" ht="15.75" x14ac:dyDescent="0.25">
      <c r="A49" s="104" t="s">
        <v>45</v>
      </c>
      <c r="B49" s="19">
        <v>93771907</v>
      </c>
      <c r="C49" s="95">
        <v>34559007.479999997</v>
      </c>
      <c r="D49" s="92">
        <v>0</v>
      </c>
      <c r="E49" s="67">
        <v>233177.14</v>
      </c>
      <c r="F49" s="109">
        <v>185595.78</v>
      </c>
      <c r="G49" s="108">
        <v>988840</v>
      </c>
      <c r="H49" s="90">
        <v>530880.11</v>
      </c>
      <c r="I49" s="109">
        <v>30701484.98</v>
      </c>
      <c r="J49" s="90">
        <v>279620.77</v>
      </c>
      <c r="K49" s="109">
        <v>3292222.71</v>
      </c>
      <c r="L49" s="107">
        <v>51568550.159999996</v>
      </c>
      <c r="M49" s="230">
        <v>1672984.32</v>
      </c>
      <c r="N49" s="82">
        <v>8712052.1400000006</v>
      </c>
      <c r="O49" s="109"/>
      <c r="P49" s="63">
        <f t="shared" si="6"/>
        <v>98165408.109999999</v>
      </c>
      <c r="Q49" s="43"/>
      <c r="R49" s="43"/>
      <c r="S49" s="43"/>
      <c r="T49" s="43"/>
    </row>
    <row r="50" spans="1:20" ht="31.5" x14ac:dyDescent="0.25">
      <c r="A50" s="104" t="s">
        <v>46</v>
      </c>
      <c r="B50" s="18">
        <v>2690000</v>
      </c>
      <c r="C50" s="86">
        <v>-760000</v>
      </c>
      <c r="D50" s="84">
        <v>0</v>
      </c>
      <c r="E50" s="84"/>
      <c r="F50" s="84">
        <v>0</v>
      </c>
      <c r="G50" s="93"/>
      <c r="H50" s="67">
        <v>0</v>
      </c>
      <c r="I50" s="84">
        <v>0</v>
      </c>
      <c r="J50" s="84">
        <v>0</v>
      </c>
      <c r="K50" s="93">
        <v>0</v>
      </c>
      <c r="L50" s="103">
        <v>84220.85</v>
      </c>
      <c r="M50" s="106">
        <v>0</v>
      </c>
      <c r="N50" s="86">
        <v>70092</v>
      </c>
      <c r="O50" s="105"/>
      <c r="P50" s="59">
        <f t="shared" si="6"/>
        <v>154312.85</v>
      </c>
      <c r="Q50" s="43"/>
      <c r="R50" s="43"/>
      <c r="S50" s="43"/>
      <c r="T50" s="43"/>
    </row>
    <row r="51" spans="1:20" ht="15.75" x14ac:dyDescent="0.25">
      <c r="A51" s="104" t="s">
        <v>47</v>
      </c>
      <c r="B51" s="18">
        <v>2883000</v>
      </c>
      <c r="C51" s="86">
        <v>-2165069.12</v>
      </c>
      <c r="D51" s="84">
        <v>0</v>
      </c>
      <c r="E51" s="84"/>
      <c r="F51" s="84">
        <v>0</v>
      </c>
      <c r="G51" s="93">
        <v>0</v>
      </c>
      <c r="H51" s="84"/>
      <c r="I51" s="84">
        <v>0</v>
      </c>
      <c r="J51" s="84">
        <v>0</v>
      </c>
      <c r="K51" s="93">
        <v>0</v>
      </c>
      <c r="L51" s="103">
        <v>0</v>
      </c>
      <c r="M51" s="106">
        <v>631300</v>
      </c>
      <c r="N51" s="86">
        <v>14414.88</v>
      </c>
      <c r="O51" s="105"/>
      <c r="P51" s="59">
        <f t="shared" si="6"/>
        <v>645714.88</v>
      </c>
      <c r="Q51" s="43"/>
      <c r="R51" s="43"/>
      <c r="S51" s="43"/>
      <c r="T51" s="43"/>
    </row>
    <row r="52" spans="1:20" ht="31.5" x14ac:dyDescent="0.25">
      <c r="A52" s="104" t="s">
        <v>48</v>
      </c>
      <c r="B52" s="18">
        <v>92680000</v>
      </c>
      <c r="C52" s="86">
        <v>-62389647.380000003</v>
      </c>
      <c r="D52" s="84">
        <v>0</v>
      </c>
      <c r="E52" s="84">
        <v>0</v>
      </c>
      <c r="F52" s="84">
        <v>0</v>
      </c>
      <c r="G52" s="93">
        <v>0</v>
      </c>
      <c r="H52" s="84">
        <v>0</v>
      </c>
      <c r="I52" s="84">
        <v>0</v>
      </c>
      <c r="J52" s="84">
        <v>165790</v>
      </c>
      <c r="K52" s="93">
        <v>0</v>
      </c>
      <c r="L52" s="103">
        <v>1912017.62</v>
      </c>
      <c r="M52" s="106">
        <v>0</v>
      </c>
      <c r="N52" s="86">
        <v>0</v>
      </c>
      <c r="O52" s="105"/>
      <c r="P52" s="59">
        <f t="shared" si="6"/>
        <v>2077807.62</v>
      </c>
      <c r="Q52" s="43"/>
      <c r="R52" s="43"/>
      <c r="S52" s="43"/>
      <c r="T52" s="43"/>
    </row>
    <row r="53" spans="1:20" ht="15.75" x14ac:dyDescent="0.25">
      <c r="A53" s="104" t="s">
        <v>49</v>
      </c>
      <c r="B53" s="18">
        <v>95729380</v>
      </c>
      <c r="C53" s="86">
        <v>170023898.06999999</v>
      </c>
      <c r="D53" s="84">
        <v>0</v>
      </c>
      <c r="E53" s="84">
        <v>891490</v>
      </c>
      <c r="F53" s="84">
        <v>58026772.670000002</v>
      </c>
      <c r="G53" s="109">
        <v>1169087.3600000001</v>
      </c>
      <c r="H53" s="84">
        <v>4683030</v>
      </c>
      <c r="I53" s="84">
        <v>8055669.7599999998</v>
      </c>
      <c r="J53" s="84">
        <v>4247444.7</v>
      </c>
      <c r="K53" s="93">
        <v>7332200</v>
      </c>
      <c r="L53" s="103">
        <v>167351366.84999999</v>
      </c>
      <c r="M53" s="106">
        <v>4556598.58</v>
      </c>
      <c r="N53" s="86">
        <v>1930913.99</v>
      </c>
      <c r="O53" s="105"/>
      <c r="P53" s="81">
        <f t="shared" si="6"/>
        <v>258244573.91000003</v>
      </c>
      <c r="Q53" s="43"/>
      <c r="R53" s="43"/>
      <c r="S53" s="43"/>
      <c r="T53" s="43"/>
    </row>
    <row r="54" spans="1:20" ht="15.75" x14ac:dyDescent="0.25">
      <c r="A54" s="45" t="s">
        <v>50</v>
      </c>
      <c r="B54" s="18">
        <v>50000</v>
      </c>
      <c r="C54" s="86">
        <v>76000</v>
      </c>
      <c r="D54" s="84">
        <v>0</v>
      </c>
      <c r="E54" s="85"/>
      <c r="F54" s="84">
        <v>13402515</v>
      </c>
      <c r="G54" s="93"/>
      <c r="H54" s="84">
        <v>0</v>
      </c>
      <c r="I54" s="84"/>
      <c r="J54" s="84"/>
      <c r="K54" s="93"/>
      <c r="L54" s="84"/>
      <c r="M54" s="106">
        <v>400336728</v>
      </c>
      <c r="N54" s="86">
        <v>19622.689999999999</v>
      </c>
      <c r="O54" s="105"/>
      <c r="P54" s="59">
        <f t="shared" si="6"/>
        <v>413758865.69</v>
      </c>
      <c r="Q54" s="43"/>
      <c r="R54" s="43"/>
      <c r="S54" s="43"/>
      <c r="T54" s="43"/>
    </row>
    <row r="55" spans="1:20" ht="15.75" x14ac:dyDescent="0.25">
      <c r="A55" s="104" t="s">
        <v>51</v>
      </c>
      <c r="B55" s="18">
        <v>314271000</v>
      </c>
      <c r="C55" s="86">
        <v>921843609.60000002</v>
      </c>
      <c r="D55" s="84">
        <v>38508000</v>
      </c>
      <c r="E55" s="84">
        <v>20652705</v>
      </c>
      <c r="F55" s="84">
        <v>0</v>
      </c>
      <c r="G55" s="93">
        <v>20748250</v>
      </c>
      <c r="H55" s="67">
        <v>10375000</v>
      </c>
      <c r="I55" s="84">
        <v>12650350</v>
      </c>
      <c r="J55" s="84">
        <v>10902072.5</v>
      </c>
      <c r="K55" s="93">
        <v>11131300</v>
      </c>
      <c r="L55" s="103">
        <v>45835433</v>
      </c>
      <c r="M55" s="230">
        <v>0</v>
      </c>
      <c r="N55" s="82">
        <v>30446200</v>
      </c>
      <c r="O55" s="105"/>
      <c r="P55" s="81">
        <f t="shared" si="6"/>
        <v>201249310.5</v>
      </c>
      <c r="Q55" s="43"/>
      <c r="R55" s="43"/>
      <c r="S55" s="43"/>
      <c r="T55" s="43"/>
    </row>
    <row r="56" spans="1:20" ht="15.75" x14ac:dyDescent="0.25">
      <c r="A56" s="104" t="s">
        <v>52</v>
      </c>
      <c r="B56" s="18">
        <v>4244513</v>
      </c>
      <c r="C56" s="86">
        <v>16667033</v>
      </c>
      <c r="D56" s="84">
        <v>0</v>
      </c>
      <c r="E56" s="84">
        <v>0</v>
      </c>
      <c r="F56" s="109">
        <v>1151324.3500000001</v>
      </c>
      <c r="G56" s="93">
        <v>0</v>
      </c>
      <c r="H56" s="84"/>
      <c r="I56" s="109">
        <v>1016043.75</v>
      </c>
      <c r="J56" s="84"/>
      <c r="K56" s="109">
        <v>0</v>
      </c>
      <c r="L56" s="103">
        <v>18545202.859999999</v>
      </c>
      <c r="M56" s="102"/>
      <c r="N56" s="84"/>
      <c r="O56" s="109"/>
      <c r="P56" s="59">
        <f t="shared" si="6"/>
        <v>20712570.960000001</v>
      </c>
      <c r="Q56" s="43"/>
      <c r="R56" s="43"/>
      <c r="S56" s="43"/>
      <c r="T56" s="43"/>
    </row>
    <row r="57" spans="1:20" ht="32.25" thickBot="1" x14ac:dyDescent="0.3">
      <c r="A57" s="45" t="s">
        <v>53</v>
      </c>
      <c r="B57" s="19">
        <v>120000</v>
      </c>
      <c r="C57" s="101">
        <v>1390000</v>
      </c>
      <c r="D57" s="97">
        <v>0</v>
      </c>
      <c r="E57" s="67">
        <v>0</v>
      </c>
      <c r="F57" s="98"/>
      <c r="G57" s="109">
        <v>0</v>
      </c>
      <c r="H57" s="100"/>
      <c r="I57" s="93"/>
      <c r="J57" s="69"/>
      <c r="K57" s="99"/>
      <c r="L57" s="98"/>
      <c r="M57" s="109"/>
      <c r="N57" s="97"/>
      <c r="O57" s="96"/>
      <c r="P57" s="59">
        <f t="shared" si="6"/>
        <v>0</v>
      </c>
      <c r="Q57" s="43"/>
      <c r="R57" s="43"/>
      <c r="S57" s="43"/>
      <c r="T57" s="43"/>
    </row>
    <row r="58" spans="1:20" ht="16.5" thickBot="1" x14ac:dyDescent="0.3">
      <c r="A58" s="58" t="s">
        <v>54</v>
      </c>
      <c r="B58" s="57">
        <f t="shared" ref="B58:O58" si="8">SUM(B59:B62)</f>
        <v>1121339391</v>
      </c>
      <c r="C58" s="56">
        <f t="shared" si="8"/>
        <v>588600413.25</v>
      </c>
      <c r="D58" s="55">
        <f t="shared" si="8"/>
        <v>0</v>
      </c>
      <c r="E58" s="53">
        <f t="shared" si="8"/>
        <v>124078516.94</v>
      </c>
      <c r="F58" s="53">
        <f t="shared" si="8"/>
        <v>61172640.649999999</v>
      </c>
      <c r="G58" s="54">
        <f t="shared" si="8"/>
        <v>17009759.800000001</v>
      </c>
      <c r="H58" s="53">
        <f t="shared" si="8"/>
        <v>42613049.549999997</v>
      </c>
      <c r="I58" s="55">
        <f t="shared" si="8"/>
        <v>145783663.72999999</v>
      </c>
      <c r="J58" s="53">
        <f t="shared" si="8"/>
        <v>85590388.129999995</v>
      </c>
      <c r="K58" s="54">
        <f t="shared" si="8"/>
        <v>2160588.62</v>
      </c>
      <c r="L58" s="53">
        <f t="shared" si="8"/>
        <v>217908783.27000001</v>
      </c>
      <c r="M58" s="52">
        <f t="shared" si="8"/>
        <v>63620120.43</v>
      </c>
      <c r="N58" s="53">
        <f t="shared" si="8"/>
        <v>99692157.810000002</v>
      </c>
      <c r="O58" s="55">
        <f t="shared" si="8"/>
        <v>0</v>
      </c>
      <c r="P58" s="51">
        <f t="shared" si="6"/>
        <v>859629668.92999983</v>
      </c>
      <c r="Q58" s="43"/>
      <c r="R58" s="43"/>
      <c r="S58" s="43"/>
      <c r="T58" s="43"/>
    </row>
    <row r="59" spans="1:20" ht="15.75" x14ac:dyDescent="0.25">
      <c r="A59" s="45" t="s">
        <v>55</v>
      </c>
      <c r="B59" s="19">
        <v>99866195</v>
      </c>
      <c r="C59" s="95">
        <v>26206351.649999999</v>
      </c>
      <c r="D59" s="94"/>
      <c r="E59" s="67">
        <v>25836671.170000002</v>
      </c>
      <c r="F59" s="109">
        <v>2170488.98</v>
      </c>
      <c r="G59" s="93"/>
      <c r="H59" s="67">
        <v>9923939.4299999997</v>
      </c>
      <c r="I59" s="87"/>
      <c r="J59" s="92">
        <v>5763009.6299999999</v>
      </c>
      <c r="K59" s="91">
        <v>0</v>
      </c>
      <c r="L59" s="90">
        <v>8131886.3399999999</v>
      </c>
      <c r="M59" s="89">
        <v>0</v>
      </c>
      <c r="N59" s="88">
        <v>35865733.909999996</v>
      </c>
      <c r="O59" s="87"/>
      <c r="P59" s="63">
        <f t="shared" si="6"/>
        <v>87691729.459999993</v>
      </c>
      <c r="Q59" s="43"/>
      <c r="R59" s="43"/>
      <c r="S59" s="43"/>
      <c r="T59" s="43"/>
    </row>
    <row r="60" spans="1:20" ht="15.75" x14ac:dyDescent="0.25">
      <c r="A60" s="45" t="s">
        <v>56</v>
      </c>
      <c r="B60" s="233">
        <v>1021473196</v>
      </c>
      <c r="C60" s="86">
        <v>562394061.60000002</v>
      </c>
      <c r="D60" s="85"/>
      <c r="E60" s="84">
        <v>98241845.769999996</v>
      </c>
      <c r="F60" s="84">
        <v>59002151.670000002</v>
      </c>
      <c r="G60" s="84">
        <v>17009759.800000001</v>
      </c>
      <c r="H60" s="84">
        <v>32689110.120000001</v>
      </c>
      <c r="I60" s="84">
        <v>145783663.72999999</v>
      </c>
      <c r="J60" s="84">
        <v>79827378.5</v>
      </c>
      <c r="K60" s="84">
        <v>2160588.62</v>
      </c>
      <c r="L60" s="84">
        <v>209776896.93000001</v>
      </c>
      <c r="M60" s="86">
        <v>63620120.43</v>
      </c>
      <c r="N60" s="86">
        <v>63826423.899999999</v>
      </c>
      <c r="O60" s="84"/>
      <c r="P60" s="81">
        <f t="shared" si="6"/>
        <v>771937939.47000003</v>
      </c>
      <c r="Q60" s="43"/>
      <c r="R60" s="43"/>
      <c r="S60" s="43"/>
      <c r="T60" s="43"/>
    </row>
    <row r="61" spans="1:20" ht="15.75" x14ac:dyDescent="0.25">
      <c r="A61" s="45" t="s">
        <v>57</v>
      </c>
      <c r="B61" s="234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81">
        <f t="shared" si="6"/>
        <v>0</v>
      </c>
      <c r="Q61" s="43"/>
      <c r="R61" s="43"/>
      <c r="S61" s="43"/>
      <c r="T61" s="43"/>
    </row>
    <row r="62" spans="1:20" ht="31.5" x14ac:dyDescent="0.25">
      <c r="A62" s="45" t="s">
        <v>58</v>
      </c>
      <c r="B62" s="234"/>
      <c r="C62" s="78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81">
        <f t="shared" si="6"/>
        <v>0</v>
      </c>
      <c r="Q62" s="43"/>
      <c r="R62" s="43"/>
      <c r="S62" s="43"/>
      <c r="T62" s="43"/>
    </row>
    <row r="63" spans="1:20" ht="32.25" thickBot="1" x14ac:dyDescent="0.3">
      <c r="A63" s="58" t="s">
        <v>59</v>
      </c>
      <c r="B63" s="215">
        <f t="shared" ref="B63:O63" si="9">SUM(B64:B65)</f>
        <v>0</v>
      </c>
      <c r="C63" s="216">
        <f t="shared" si="9"/>
        <v>0</v>
      </c>
      <c r="D63" s="217">
        <f t="shared" si="9"/>
        <v>0</v>
      </c>
      <c r="E63" s="80">
        <f t="shared" si="9"/>
        <v>0</v>
      </c>
      <c r="F63" s="80">
        <f t="shared" si="9"/>
        <v>0</v>
      </c>
      <c r="G63" s="218">
        <f t="shared" si="9"/>
        <v>0</v>
      </c>
      <c r="H63" s="80">
        <f t="shared" si="9"/>
        <v>0</v>
      </c>
      <c r="I63" s="217">
        <f t="shared" si="9"/>
        <v>0</v>
      </c>
      <c r="J63" s="80">
        <f t="shared" si="9"/>
        <v>0</v>
      </c>
      <c r="K63" s="218">
        <f t="shared" si="9"/>
        <v>0</v>
      </c>
      <c r="L63" s="80">
        <f t="shared" si="9"/>
        <v>0</v>
      </c>
      <c r="M63" s="219">
        <f t="shared" si="9"/>
        <v>0</v>
      </c>
      <c r="N63" s="80">
        <f t="shared" si="9"/>
        <v>0</v>
      </c>
      <c r="O63" s="217">
        <f t="shared" si="9"/>
        <v>0</v>
      </c>
      <c r="P63" s="220">
        <f t="shared" si="6"/>
        <v>0</v>
      </c>
      <c r="Q63" s="43"/>
      <c r="R63" s="43"/>
      <c r="S63" s="43"/>
      <c r="T63" s="43"/>
    </row>
    <row r="64" spans="1:20" ht="15.75" x14ac:dyDescent="0.25">
      <c r="A64" s="45" t="s">
        <v>60</v>
      </c>
      <c r="B64" s="27"/>
      <c r="C64" s="50"/>
      <c r="D64" s="50"/>
      <c r="E64" s="50"/>
      <c r="F64" s="50"/>
      <c r="G64" s="65"/>
      <c r="H64" s="50"/>
      <c r="I64" s="64"/>
      <c r="J64" s="65"/>
      <c r="K64" s="65"/>
      <c r="L64" s="50"/>
      <c r="M64" s="64"/>
      <c r="N64" s="50"/>
      <c r="O64" s="64"/>
      <c r="P64" s="63">
        <f t="shared" si="6"/>
        <v>0</v>
      </c>
      <c r="Q64" s="43"/>
      <c r="R64" s="43"/>
      <c r="S64" s="43"/>
      <c r="T64" s="43"/>
    </row>
    <row r="65" spans="1:20" ht="32.25" thickBot="1" x14ac:dyDescent="0.3">
      <c r="A65" s="45" t="s">
        <v>61</v>
      </c>
      <c r="B65" s="25"/>
      <c r="C65" s="61"/>
      <c r="D65" s="61"/>
      <c r="E65" s="61"/>
      <c r="F65" s="61"/>
      <c r="G65" s="62"/>
      <c r="H65" s="61"/>
      <c r="I65" s="60"/>
      <c r="J65" s="62"/>
      <c r="K65" s="62"/>
      <c r="L65" s="61"/>
      <c r="M65" s="60"/>
      <c r="N65" s="61"/>
      <c r="O65" s="60"/>
      <c r="P65" s="59">
        <f t="shared" si="6"/>
        <v>0</v>
      </c>
      <c r="Q65" s="43"/>
      <c r="R65" s="43"/>
      <c r="S65" s="43"/>
      <c r="T65" s="43"/>
    </row>
    <row r="66" spans="1:20" ht="16.5" thickBot="1" x14ac:dyDescent="0.3">
      <c r="A66" s="58" t="s">
        <v>62</v>
      </c>
      <c r="B66" s="57">
        <f t="shared" ref="B66:O66" si="10">SUM(B67:B69)</f>
        <v>0</v>
      </c>
      <c r="C66" s="56">
        <f t="shared" si="10"/>
        <v>0</v>
      </c>
      <c r="D66" s="55">
        <f t="shared" si="10"/>
        <v>0</v>
      </c>
      <c r="E66" s="53">
        <f t="shared" si="10"/>
        <v>0</v>
      </c>
      <c r="F66" s="53">
        <f t="shared" si="10"/>
        <v>0</v>
      </c>
      <c r="G66" s="54">
        <f t="shared" si="10"/>
        <v>0</v>
      </c>
      <c r="H66" s="53">
        <f t="shared" si="10"/>
        <v>0</v>
      </c>
      <c r="I66" s="55">
        <f t="shared" si="10"/>
        <v>0</v>
      </c>
      <c r="J66" s="53">
        <f t="shared" si="10"/>
        <v>0</v>
      </c>
      <c r="K66" s="54">
        <f t="shared" si="10"/>
        <v>0</v>
      </c>
      <c r="L66" s="53">
        <f t="shared" si="10"/>
        <v>0</v>
      </c>
      <c r="M66" s="52">
        <f t="shared" si="10"/>
        <v>0</v>
      </c>
      <c r="N66" s="53">
        <f t="shared" si="10"/>
        <v>0</v>
      </c>
      <c r="O66" s="55">
        <f t="shared" si="10"/>
        <v>0</v>
      </c>
      <c r="P66" s="51">
        <f t="shared" si="6"/>
        <v>0</v>
      </c>
      <c r="Q66" s="43"/>
      <c r="R66" s="43"/>
      <c r="S66" s="43"/>
      <c r="T66" s="43"/>
    </row>
    <row r="67" spans="1:20" ht="15.75" x14ac:dyDescent="0.25">
      <c r="A67" s="45" t="s">
        <v>63</v>
      </c>
      <c r="B67" s="27"/>
      <c r="C67" s="50"/>
      <c r="D67" s="50"/>
      <c r="E67" s="50"/>
      <c r="F67" s="50"/>
      <c r="G67" s="65"/>
      <c r="H67" s="50"/>
      <c r="I67" s="64"/>
      <c r="J67" s="65"/>
      <c r="K67" s="65"/>
      <c r="L67" s="50"/>
      <c r="M67" s="64"/>
      <c r="N67" s="50"/>
      <c r="O67" s="64"/>
      <c r="P67" s="63">
        <f t="shared" si="6"/>
        <v>0</v>
      </c>
      <c r="Q67" s="43"/>
      <c r="R67" s="43"/>
      <c r="S67" s="43"/>
      <c r="T67" s="43"/>
    </row>
    <row r="68" spans="1:20" ht="15.75" x14ac:dyDescent="0.25">
      <c r="A68" s="45" t="s">
        <v>64</v>
      </c>
      <c r="B68" s="29"/>
      <c r="C68" s="78"/>
      <c r="D68" s="78"/>
      <c r="E68" s="78"/>
      <c r="F68" s="78"/>
      <c r="G68" s="79"/>
      <c r="H68" s="78"/>
      <c r="I68" s="77"/>
      <c r="J68" s="79"/>
      <c r="K68" s="79"/>
      <c r="L68" s="78"/>
      <c r="M68" s="77"/>
      <c r="N68" s="78"/>
      <c r="O68" s="77"/>
      <c r="P68" s="59">
        <f t="shared" si="6"/>
        <v>0</v>
      </c>
      <c r="Q68" s="43"/>
      <c r="R68" s="43"/>
      <c r="S68" s="43"/>
      <c r="T68" s="43"/>
    </row>
    <row r="69" spans="1:20" ht="31.5" x14ac:dyDescent="0.25">
      <c r="A69" s="45" t="s">
        <v>65</v>
      </c>
      <c r="B69" s="29"/>
      <c r="C69" s="78"/>
      <c r="D69" s="78"/>
      <c r="E69" s="78"/>
      <c r="F69" s="78"/>
      <c r="G69" s="79"/>
      <c r="H69" s="78"/>
      <c r="I69" s="77"/>
      <c r="J69" s="79"/>
      <c r="K69" s="79"/>
      <c r="L69" s="78"/>
      <c r="M69" s="77"/>
      <c r="N69" s="78"/>
      <c r="O69" s="77"/>
      <c r="P69" s="59">
        <f t="shared" si="6"/>
        <v>0</v>
      </c>
      <c r="Q69" s="43"/>
      <c r="R69" s="43"/>
      <c r="S69" s="43"/>
      <c r="T69" s="43"/>
    </row>
    <row r="70" spans="1:20" ht="16.5" thickBot="1" x14ac:dyDescent="0.3">
      <c r="A70" s="76" t="s">
        <v>66</v>
      </c>
      <c r="B70" s="75"/>
      <c r="C70" s="73"/>
      <c r="D70" s="73"/>
      <c r="E70" s="73"/>
      <c r="F70" s="73"/>
      <c r="G70" s="74"/>
      <c r="H70" s="73"/>
      <c r="I70" s="72"/>
      <c r="J70" s="74"/>
      <c r="K70" s="74"/>
      <c r="L70" s="73"/>
      <c r="M70" s="72"/>
      <c r="N70" s="73"/>
      <c r="O70" s="72"/>
      <c r="P70" s="59">
        <f t="shared" si="6"/>
        <v>0</v>
      </c>
      <c r="Q70" s="43"/>
      <c r="R70" s="43"/>
      <c r="S70" s="43"/>
      <c r="T70" s="43"/>
    </row>
    <row r="71" spans="1:20" ht="16.5" thickBot="1" x14ac:dyDescent="0.3">
      <c r="A71" s="58" t="s">
        <v>67</v>
      </c>
      <c r="B71" s="57">
        <f t="shared" ref="B71:O71" si="11">SUM(B72:B73)</f>
        <v>3000000000</v>
      </c>
      <c r="C71" s="56">
        <f t="shared" si="11"/>
        <v>0</v>
      </c>
      <c r="D71" s="55">
        <f t="shared" si="11"/>
        <v>250000000</v>
      </c>
      <c r="E71" s="53">
        <f t="shared" si="11"/>
        <v>250000000</v>
      </c>
      <c r="F71" s="53">
        <f t="shared" si="11"/>
        <v>1500000000</v>
      </c>
      <c r="G71" s="54">
        <f t="shared" si="11"/>
        <v>0</v>
      </c>
      <c r="H71" s="53">
        <f t="shared" si="11"/>
        <v>0</v>
      </c>
      <c r="I71" s="55">
        <f t="shared" si="11"/>
        <v>0</v>
      </c>
      <c r="J71" s="53">
        <f t="shared" si="11"/>
        <v>0</v>
      </c>
      <c r="K71" s="54">
        <f t="shared" si="11"/>
        <v>500000000</v>
      </c>
      <c r="L71" s="53">
        <f t="shared" si="11"/>
        <v>0</v>
      </c>
      <c r="M71" s="52">
        <f t="shared" si="11"/>
        <v>0</v>
      </c>
      <c r="N71" s="53">
        <f t="shared" si="11"/>
        <v>500000000</v>
      </c>
      <c r="O71" s="55">
        <f t="shared" si="11"/>
        <v>0</v>
      </c>
      <c r="P71" s="51">
        <f t="shared" si="6"/>
        <v>3000000000</v>
      </c>
      <c r="Q71" s="43"/>
      <c r="R71" s="43"/>
      <c r="S71" s="43"/>
      <c r="T71" s="43"/>
    </row>
    <row r="72" spans="1:20" ht="15.75" x14ac:dyDescent="0.25">
      <c r="A72" s="45" t="s">
        <v>68</v>
      </c>
      <c r="B72" s="27"/>
      <c r="C72" s="50"/>
      <c r="D72" s="50"/>
      <c r="E72" s="50"/>
      <c r="F72" s="50"/>
      <c r="G72" s="65"/>
      <c r="H72" s="50"/>
      <c r="I72" s="64"/>
      <c r="J72" s="65"/>
      <c r="K72" s="65"/>
      <c r="L72" s="50"/>
      <c r="M72" s="64"/>
      <c r="N72" s="50"/>
      <c r="O72" s="64"/>
      <c r="P72" s="63">
        <f t="shared" si="6"/>
        <v>0</v>
      </c>
      <c r="Q72" s="43"/>
      <c r="R72" s="43"/>
      <c r="S72" s="43"/>
      <c r="T72" s="43"/>
    </row>
    <row r="73" spans="1:20" ht="32.25" thickBot="1" x14ac:dyDescent="0.3">
      <c r="A73" s="45" t="s">
        <v>69</v>
      </c>
      <c r="B73" s="19">
        <v>3000000000</v>
      </c>
      <c r="C73" s="68"/>
      <c r="D73" s="69">
        <v>250000000</v>
      </c>
      <c r="E73" s="67">
        <v>250000000</v>
      </c>
      <c r="F73" s="109">
        <v>1500000000</v>
      </c>
      <c r="G73" s="71"/>
      <c r="H73" s="67"/>
      <c r="I73" s="70"/>
      <c r="J73" s="69"/>
      <c r="K73" s="109">
        <v>500000000</v>
      </c>
      <c r="L73" s="68"/>
      <c r="M73" s="109"/>
      <c r="N73" s="67">
        <v>500000000</v>
      </c>
      <c r="O73" s="109"/>
      <c r="P73" s="59">
        <f t="shared" si="6"/>
        <v>3000000000</v>
      </c>
      <c r="Q73" s="43"/>
      <c r="R73" s="43"/>
      <c r="S73" s="43"/>
      <c r="T73" s="43"/>
    </row>
    <row r="74" spans="1:20" ht="16.5" thickBot="1" x14ac:dyDescent="0.3">
      <c r="A74" s="58" t="s">
        <v>71</v>
      </c>
      <c r="B74" s="57">
        <f t="shared" ref="B74:O74" si="12">SUM(B75:B76)</f>
        <v>0</v>
      </c>
      <c r="C74" s="56">
        <f t="shared" si="12"/>
        <v>0</v>
      </c>
      <c r="D74" s="55">
        <f t="shared" si="12"/>
        <v>0</v>
      </c>
      <c r="E74" s="53">
        <f t="shared" si="12"/>
        <v>0</v>
      </c>
      <c r="F74" s="53">
        <f t="shared" si="12"/>
        <v>0</v>
      </c>
      <c r="G74" s="54">
        <f t="shared" si="12"/>
        <v>0</v>
      </c>
      <c r="H74" s="53">
        <f t="shared" si="12"/>
        <v>0</v>
      </c>
      <c r="I74" s="55">
        <f t="shared" si="12"/>
        <v>0</v>
      </c>
      <c r="J74" s="53">
        <f t="shared" si="12"/>
        <v>0</v>
      </c>
      <c r="K74" s="54">
        <f t="shared" si="12"/>
        <v>0</v>
      </c>
      <c r="L74" s="53">
        <f t="shared" si="12"/>
        <v>0</v>
      </c>
      <c r="M74" s="52">
        <f t="shared" si="12"/>
        <v>0</v>
      </c>
      <c r="N74" s="53">
        <f t="shared" si="12"/>
        <v>0</v>
      </c>
      <c r="O74" s="55">
        <f t="shared" si="12"/>
        <v>0</v>
      </c>
      <c r="P74" s="51">
        <f>+D74+E74+F74+G74+H74+I74</f>
        <v>0</v>
      </c>
      <c r="Q74" s="43"/>
      <c r="R74" s="43"/>
      <c r="S74" s="43"/>
      <c r="T74" s="43"/>
    </row>
    <row r="75" spans="1:20" ht="15.75" x14ac:dyDescent="0.25">
      <c r="A75" s="45" t="s">
        <v>72</v>
      </c>
      <c r="B75" s="27"/>
      <c r="C75" s="50"/>
      <c r="D75" s="50"/>
      <c r="E75" s="50"/>
      <c r="F75" s="50"/>
      <c r="G75" s="65"/>
      <c r="H75" s="50"/>
      <c r="I75" s="64"/>
      <c r="J75" s="65"/>
      <c r="K75" s="65"/>
      <c r="L75" s="50"/>
      <c r="M75" s="64"/>
      <c r="N75" s="50"/>
      <c r="O75" s="64"/>
      <c r="P75" s="63">
        <f>SUM(D75:O75)</f>
        <v>0</v>
      </c>
      <c r="Q75" s="43"/>
      <c r="R75" s="43"/>
      <c r="S75" s="43"/>
      <c r="T75" s="43"/>
    </row>
    <row r="76" spans="1:20" ht="16.5" thickBot="1" x14ac:dyDescent="0.3">
      <c r="A76" s="45" t="s">
        <v>73</v>
      </c>
      <c r="B76" s="25"/>
      <c r="C76" s="61"/>
      <c r="D76" s="61"/>
      <c r="E76" s="61"/>
      <c r="F76" s="61"/>
      <c r="G76" s="62"/>
      <c r="H76" s="61"/>
      <c r="I76" s="60"/>
      <c r="J76" s="62"/>
      <c r="K76" s="62"/>
      <c r="L76" s="61"/>
      <c r="M76" s="60"/>
      <c r="N76" s="61"/>
      <c r="O76" s="60"/>
      <c r="P76" s="59">
        <f>SUM(D76:O76)</f>
        <v>0</v>
      </c>
      <c r="Q76" s="43"/>
      <c r="R76" s="43"/>
      <c r="S76" s="43"/>
      <c r="T76" s="43"/>
    </row>
    <row r="77" spans="1:20" ht="16.5" thickBot="1" x14ac:dyDescent="0.3">
      <c r="A77" s="58" t="s">
        <v>74</v>
      </c>
      <c r="B77" s="57"/>
      <c r="C77" s="56"/>
      <c r="D77" s="55"/>
      <c r="E77" s="53"/>
      <c r="F77" s="53"/>
      <c r="G77" s="54"/>
      <c r="H77" s="53"/>
      <c r="I77" s="52"/>
      <c r="J77" s="54"/>
      <c r="K77" s="54"/>
      <c r="L77" s="53"/>
      <c r="M77" s="52"/>
      <c r="N77" s="53"/>
      <c r="O77" s="52"/>
      <c r="P77" s="51">
        <f>+D77+E77+F77+G77</f>
        <v>0</v>
      </c>
      <c r="Q77" s="43"/>
      <c r="R77" s="43"/>
      <c r="S77" s="43"/>
      <c r="T77" s="43"/>
    </row>
    <row r="78" spans="1:20" ht="16.5" thickBot="1" x14ac:dyDescent="0.3">
      <c r="A78" s="45" t="s">
        <v>75</v>
      </c>
      <c r="B78" s="235"/>
      <c r="C78" s="236"/>
      <c r="D78" s="236"/>
      <c r="E78" s="236"/>
      <c r="F78" s="236"/>
      <c r="G78" s="237"/>
      <c r="H78" s="236"/>
      <c r="I78" s="238"/>
      <c r="J78" s="237"/>
      <c r="K78" s="237"/>
      <c r="L78" s="49"/>
      <c r="M78" s="238"/>
      <c r="N78" s="236"/>
      <c r="O78" s="238"/>
      <c r="P78" s="239">
        <f>SUM(D78:O78)</f>
        <v>0</v>
      </c>
      <c r="Q78" s="43"/>
      <c r="R78" s="43"/>
      <c r="S78" s="43"/>
      <c r="T78" s="43"/>
    </row>
    <row r="79" spans="1:20" ht="16.5" thickBot="1" x14ac:dyDescent="0.3">
      <c r="A79" s="48" t="s">
        <v>76</v>
      </c>
      <c r="B79" s="222">
        <f t="shared" ref="B79:O79" si="13">+B12+B16+B26+B35+B43+B48+B58+B63+B71</f>
        <v>17278527043</v>
      </c>
      <c r="C79" s="223">
        <f t="shared" si="13"/>
        <v>6488313373.4799995</v>
      </c>
      <c r="D79" s="224">
        <f t="shared" si="13"/>
        <v>1170686822.9300001</v>
      </c>
      <c r="E79" s="224">
        <f t="shared" si="13"/>
        <v>1288009377.8599999</v>
      </c>
      <c r="F79" s="224">
        <f t="shared" si="13"/>
        <v>3399313984.9000001</v>
      </c>
      <c r="G79" s="225">
        <f t="shared" si="13"/>
        <v>1406018481.3699996</v>
      </c>
      <c r="H79" s="224">
        <f t="shared" si="13"/>
        <v>1341546091.2099998</v>
      </c>
      <c r="I79" s="226">
        <f t="shared" si="13"/>
        <v>1283301122.2900002</v>
      </c>
      <c r="J79" s="224">
        <f t="shared" si="13"/>
        <v>1230450678.8099999</v>
      </c>
      <c r="K79" s="225">
        <f t="shared" si="13"/>
        <v>1440855404.48</v>
      </c>
      <c r="L79" s="224">
        <f t="shared" si="13"/>
        <v>1860731401.3899999</v>
      </c>
      <c r="M79" s="227">
        <f t="shared" si="13"/>
        <v>1569870655.9200003</v>
      </c>
      <c r="N79" s="224">
        <f t="shared" si="13"/>
        <v>2566267950.1199999</v>
      </c>
      <c r="O79" s="226">
        <f t="shared" si="13"/>
        <v>0</v>
      </c>
      <c r="P79" s="228">
        <f>+P12+P16+P26+P35+P43+P48+P58+P71</f>
        <v>18557051971.279999</v>
      </c>
      <c r="Q79" s="43"/>
      <c r="R79" s="43"/>
      <c r="S79" s="43"/>
      <c r="T79" s="43"/>
    </row>
    <row r="80" spans="1:20" ht="20.25" x14ac:dyDescent="0.25">
      <c r="A80" s="47" t="s">
        <v>77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3"/>
      <c r="R80" s="43"/>
      <c r="S80" s="43"/>
      <c r="T80" s="43"/>
    </row>
    <row r="81" spans="1:20" ht="23.25" customHeight="1" x14ac:dyDescent="0.25">
      <c r="A81" s="265" t="s">
        <v>82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43"/>
      <c r="R81" s="43"/>
      <c r="S81" s="43"/>
      <c r="T81" s="43"/>
    </row>
    <row r="82" spans="1:20" ht="24.75" customHeight="1" x14ac:dyDescent="0.25">
      <c r="A82" s="266" t="s">
        <v>81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43"/>
      <c r="R82" s="43"/>
      <c r="S82" s="43"/>
      <c r="T82" s="43"/>
    </row>
    <row r="83" spans="1:20" ht="39.75" customHeight="1" x14ac:dyDescent="0.25">
      <c r="A83" s="265" t="s">
        <v>80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43"/>
      <c r="R83" s="43"/>
      <c r="S83" s="43"/>
      <c r="T83" s="43"/>
    </row>
    <row r="84" spans="1:20" ht="15.75" x14ac:dyDescent="0.25">
      <c r="A84" s="45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5.75" x14ac:dyDescent="0.25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5.75" x14ac:dyDescent="0.25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5.75" x14ac:dyDescent="0.25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5.75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ht="15.75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ht="15.75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ht="15.75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 ht="15.75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ht="15.75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 ht="15.75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</sheetData>
  <mergeCells count="12">
    <mergeCell ref="C9:C10"/>
    <mergeCell ref="D9:P9"/>
    <mergeCell ref="A81:P81"/>
    <mergeCell ref="A82:P82"/>
    <mergeCell ref="A83:P83"/>
    <mergeCell ref="A9:A10"/>
    <mergeCell ref="B9:B10"/>
    <mergeCell ref="A3:P3"/>
    <mergeCell ref="A4:P4"/>
    <mergeCell ref="A5:P5"/>
    <mergeCell ref="A6:P6"/>
    <mergeCell ref="A7:P7"/>
  </mergeCells>
  <printOptions horizontalCentered="1"/>
  <pageMargins left="0.31496062992125984" right="0.27559055118110237" top="0.39370078740157483" bottom="0.74803149606299213" header="0.15748031496062992" footer="0.5511811023622047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573D-8830-4FC8-9E09-85AD79940CA3}">
  <dimension ref="A3:P81"/>
  <sheetViews>
    <sheetView showGridLines="0" tabSelected="1" zoomScale="88" zoomScaleNormal="88" workbookViewId="0">
      <selection activeCell="D86" sqref="D86"/>
    </sheetView>
  </sheetViews>
  <sheetFormatPr baseColWidth="10" defaultColWidth="11.42578125" defaultRowHeight="15" x14ac:dyDescent="0.25"/>
  <cols>
    <col min="1" max="1" width="75.140625" customWidth="1"/>
    <col min="2" max="2" width="22.42578125" customWidth="1"/>
    <col min="3" max="3" width="20.42578125" customWidth="1"/>
    <col min="4" max="4" width="20.28515625" customWidth="1"/>
    <col min="5" max="5" width="19.42578125" customWidth="1"/>
    <col min="6" max="6" width="19" customWidth="1"/>
    <col min="7" max="7" width="19.85546875" customWidth="1"/>
    <col min="8" max="8" width="20.85546875" customWidth="1"/>
    <col min="9" max="9" width="21.42578125" customWidth="1"/>
    <col min="10" max="10" width="21.140625" customWidth="1"/>
    <col min="11" max="11" width="20.7109375" customWidth="1"/>
    <col min="12" max="12" width="19.85546875" customWidth="1"/>
    <col min="13" max="13" width="18" customWidth="1"/>
    <col min="14" max="14" width="23.85546875" customWidth="1"/>
  </cols>
  <sheetData>
    <row r="3" spans="1:14" ht="28.5" customHeight="1" x14ac:dyDescent="0.2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30.75" customHeight="1" x14ac:dyDescent="0.25">
      <c r="A4" s="258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ht="15.75" x14ac:dyDescent="0.25">
      <c r="A5" s="254" t="s">
        <v>103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4" ht="15.75" customHeight="1" x14ac:dyDescent="0.25">
      <c r="A6" s="256" t="s">
        <v>102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1:14" ht="15.75" customHeight="1" x14ac:dyDescent="0.25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9" spans="1:14" ht="23.25" customHeight="1" x14ac:dyDescent="0.25">
      <c r="A9" s="136" t="s">
        <v>4</v>
      </c>
      <c r="B9" s="137" t="s">
        <v>100</v>
      </c>
      <c r="C9" s="137" t="s">
        <v>99</v>
      </c>
      <c r="D9" s="137" t="s">
        <v>98</v>
      </c>
      <c r="E9" s="137" t="s">
        <v>97</v>
      </c>
      <c r="F9" s="137" t="s">
        <v>96</v>
      </c>
      <c r="G9" s="137" t="s">
        <v>95</v>
      </c>
      <c r="H9" s="137" t="s">
        <v>94</v>
      </c>
      <c r="I9" s="137" t="s">
        <v>93</v>
      </c>
      <c r="J9" s="137" t="s">
        <v>92</v>
      </c>
      <c r="K9" s="137" t="s">
        <v>104</v>
      </c>
      <c r="L9" s="137" t="s">
        <v>90</v>
      </c>
      <c r="M9" s="137" t="s">
        <v>89</v>
      </c>
      <c r="N9" s="137" t="s">
        <v>88</v>
      </c>
    </row>
    <row r="10" spans="1:14" ht="16.5" thickBot="1" x14ac:dyDescent="0.3">
      <c r="A10" s="76" t="s">
        <v>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ht="16.5" thickBot="1" x14ac:dyDescent="0.3">
      <c r="A11" s="58" t="s">
        <v>8</v>
      </c>
      <c r="B11" s="139">
        <f>SUM(B12:B14)</f>
        <v>296007800.17000002</v>
      </c>
      <c r="C11" s="140">
        <f>SUM(C12:C14)</f>
        <v>276276764.80000001</v>
      </c>
      <c r="D11" s="140">
        <f>SUM(D12:D14)</f>
        <v>318853852.01999998</v>
      </c>
      <c r="E11" s="140">
        <f t="shared" ref="E11:M11" si="0">SUM(E12:E14)</f>
        <v>295447086.29000002</v>
      </c>
      <c r="F11" s="140">
        <f t="shared" si="0"/>
        <v>295526834.45000005</v>
      </c>
      <c r="G11" s="140">
        <f t="shared" si="0"/>
        <v>359810911.44</v>
      </c>
      <c r="H11" s="140">
        <f t="shared" si="0"/>
        <v>465714585.65999997</v>
      </c>
      <c r="I11" s="140">
        <f t="shared" si="0"/>
        <v>298029515.75</v>
      </c>
      <c r="J11" s="140">
        <f t="shared" si="0"/>
        <v>305393931.02999997</v>
      </c>
      <c r="K11" s="141">
        <f t="shared" si="0"/>
        <v>305148476.11000001</v>
      </c>
      <c r="L11" s="140">
        <f t="shared" si="0"/>
        <v>537385860.63999999</v>
      </c>
      <c r="M11" s="142">
        <f t="shared" si="0"/>
        <v>0</v>
      </c>
      <c r="N11" s="143">
        <f>SUM(B11:M11)</f>
        <v>3753595618.3599997</v>
      </c>
    </row>
    <row r="12" spans="1:14" ht="15.75" x14ac:dyDescent="0.25">
      <c r="A12" s="45" t="s">
        <v>87</v>
      </c>
      <c r="B12" s="144">
        <v>258712543.25999999</v>
      </c>
      <c r="C12" s="145">
        <v>238972845.19999999</v>
      </c>
      <c r="D12" s="146">
        <v>281903935.27999997</v>
      </c>
      <c r="E12" s="145">
        <v>258443125.28</v>
      </c>
      <c r="F12" s="146">
        <v>258475649.43000001</v>
      </c>
      <c r="G12" s="145">
        <v>259802686.56999999</v>
      </c>
      <c r="H12" s="92">
        <v>262515918.75999999</v>
      </c>
      <c r="I12" s="66">
        <v>260491783.09</v>
      </c>
      <c r="J12" s="84">
        <v>263323116.18000001</v>
      </c>
      <c r="K12" s="83">
        <v>266957481.78999999</v>
      </c>
      <c r="L12" s="82">
        <v>499522856.77999997</v>
      </c>
      <c r="M12" s="110"/>
      <c r="N12" s="147">
        <f>SUM(B12:M12)</f>
        <v>3109121941.6199999</v>
      </c>
    </row>
    <row r="13" spans="1:14" ht="15.75" x14ac:dyDescent="0.25">
      <c r="A13" s="45" t="s">
        <v>86</v>
      </c>
      <c r="B13" s="148">
        <v>958858.83</v>
      </c>
      <c r="C13" s="123">
        <v>958858.83</v>
      </c>
      <c r="D13" s="149">
        <v>958858.83</v>
      </c>
      <c r="E13" s="149">
        <v>958858.83</v>
      </c>
      <c r="F13" s="149">
        <v>958858.83</v>
      </c>
      <c r="G13" s="149">
        <v>63882751.310000002</v>
      </c>
      <c r="H13" s="84">
        <v>166816022.66</v>
      </c>
      <c r="I13" s="84">
        <v>958858.83</v>
      </c>
      <c r="J13" s="84">
        <v>5715374.9400000004</v>
      </c>
      <c r="K13" s="106">
        <v>958858.83</v>
      </c>
      <c r="L13" s="126">
        <v>1186278.83</v>
      </c>
      <c r="M13" s="150"/>
      <c r="N13" s="151">
        <f t="shared" ref="N13" si="1">SUM(B13:M13)</f>
        <v>244312439.55000004</v>
      </c>
    </row>
    <row r="14" spans="1:14" ht="16.5" thickBot="1" x14ac:dyDescent="0.3">
      <c r="A14" s="45" t="s">
        <v>85</v>
      </c>
      <c r="B14" s="152">
        <v>36336398.079999998</v>
      </c>
      <c r="C14" s="153">
        <v>36345060.770000003</v>
      </c>
      <c r="D14" s="154">
        <v>35991057.909999996</v>
      </c>
      <c r="E14" s="145">
        <v>36045102.18</v>
      </c>
      <c r="F14" s="155">
        <v>36092326.189999998</v>
      </c>
      <c r="G14" s="145">
        <v>36125473.560000002</v>
      </c>
      <c r="H14" s="125">
        <v>36382644.240000002</v>
      </c>
      <c r="I14" s="66">
        <v>36578873.829999998</v>
      </c>
      <c r="J14" s="67">
        <v>36355439.909999996</v>
      </c>
      <c r="K14" s="83">
        <v>37232135.490000002</v>
      </c>
      <c r="L14" s="124">
        <v>36676725.030000001</v>
      </c>
      <c r="M14" s="110"/>
      <c r="N14" s="156">
        <f>SUM(B14:M14)</f>
        <v>400161237.18999994</v>
      </c>
    </row>
    <row r="15" spans="1:14" ht="16.5" thickBot="1" x14ac:dyDescent="0.3">
      <c r="A15" s="58" t="s">
        <v>12</v>
      </c>
      <c r="B15" s="139">
        <f>SUM(B16:B24)</f>
        <v>36123613.780000001</v>
      </c>
      <c r="C15" s="140">
        <f>SUM(C16:C24)</f>
        <v>47648445.420000002</v>
      </c>
      <c r="D15" s="140">
        <f>SUM(D16:D24)</f>
        <v>46820033.109999999</v>
      </c>
      <c r="E15" s="140">
        <f t="shared" ref="E15:M15" si="2">SUM(E16:E24)</f>
        <v>61533977.339999996</v>
      </c>
      <c r="F15" s="140">
        <f>SUM(F16:F24)</f>
        <v>54113577.079999998</v>
      </c>
      <c r="G15" s="141">
        <f t="shared" si="2"/>
        <v>63292720.439999998</v>
      </c>
      <c r="H15" s="140">
        <f t="shared" si="2"/>
        <v>57032129.210000001</v>
      </c>
      <c r="I15" s="140">
        <f t="shared" si="2"/>
        <v>57899625.479999997</v>
      </c>
      <c r="J15" s="140">
        <f t="shared" si="2"/>
        <v>47577967.419999994</v>
      </c>
      <c r="K15" s="141">
        <f t="shared" si="2"/>
        <v>58052106.380000003</v>
      </c>
      <c r="L15" s="140">
        <f t="shared" si="2"/>
        <v>101027029.91000001</v>
      </c>
      <c r="M15" s="142">
        <f t="shared" si="2"/>
        <v>0</v>
      </c>
      <c r="N15" s="143">
        <f>SUM(B15:M15)</f>
        <v>631121225.57000005</v>
      </c>
    </row>
    <row r="16" spans="1:14" ht="15.75" x14ac:dyDescent="0.25">
      <c r="A16" s="45" t="s">
        <v>105</v>
      </c>
      <c r="B16" s="152">
        <v>20530567.940000001</v>
      </c>
      <c r="C16" s="155">
        <v>12017549.140000001</v>
      </c>
      <c r="D16" s="145">
        <v>28496564.09</v>
      </c>
      <c r="E16" s="157">
        <v>16548043.51</v>
      </c>
      <c r="F16" s="155">
        <v>35522006.68</v>
      </c>
      <c r="G16" s="117">
        <v>23183889.539999999</v>
      </c>
      <c r="H16" s="92">
        <v>33444105.73</v>
      </c>
      <c r="I16" s="66">
        <v>26842378.690000001</v>
      </c>
      <c r="J16" s="67">
        <v>21536811.149999999</v>
      </c>
      <c r="K16" s="83">
        <v>31511224.800000001</v>
      </c>
      <c r="L16" s="82">
        <v>41034100.060000002</v>
      </c>
      <c r="M16" s="110"/>
      <c r="N16" s="158">
        <f t="shared" ref="N16:N24" si="3">SUM(B16:M16)</f>
        <v>290667241.33000004</v>
      </c>
    </row>
    <row r="17" spans="1:14" ht="15.75" x14ac:dyDescent="0.25">
      <c r="A17" s="45" t="s">
        <v>106</v>
      </c>
      <c r="B17" s="148">
        <v>0</v>
      </c>
      <c r="C17" s="149">
        <v>234879</v>
      </c>
      <c r="D17" s="149">
        <v>177284.93</v>
      </c>
      <c r="E17" s="149">
        <v>410850.52</v>
      </c>
      <c r="F17" s="149">
        <v>5203.8</v>
      </c>
      <c r="G17" s="123">
        <v>0</v>
      </c>
      <c r="H17" s="84">
        <v>357311.38</v>
      </c>
      <c r="I17" s="84">
        <v>10308063.529999999</v>
      </c>
      <c r="J17" s="84">
        <v>1269013.3</v>
      </c>
      <c r="K17" s="106">
        <v>464542.4</v>
      </c>
      <c r="L17" s="86">
        <v>1357049.63</v>
      </c>
      <c r="M17" s="150"/>
      <c r="N17" s="151">
        <f t="shared" si="3"/>
        <v>14584198.490000002</v>
      </c>
    </row>
    <row r="18" spans="1:14" ht="15.75" x14ac:dyDescent="0.25">
      <c r="A18" s="45" t="s">
        <v>107</v>
      </c>
      <c r="B18" s="148">
        <v>0</v>
      </c>
      <c r="C18" s="149">
        <v>191900</v>
      </c>
      <c r="D18" s="149">
        <v>0</v>
      </c>
      <c r="E18" s="149">
        <v>6972250</v>
      </c>
      <c r="F18" s="149">
        <v>3806400</v>
      </c>
      <c r="G18" s="123">
        <v>2562400</v>
      </c>
      <c r="H18" s="84">
        <v>9600</v>
      </c>
      <c r="I18" s="149"/>
      <c r="J18" s="84">
        <v>137250</v>
      </c>
      <c r="K18" s="106">
        <v>60250</v>
      </c>
      <c r="L18" s="86">
        <v>0</v>
      </c>
      <c r="M18" s="150"/>
      <c r="N18" s="151">
        <f t="shared" si="3"/>
        <v>13740050</v>
      </c>
    </row>
    <row r="19" spans="1:14" ht="15.75" x14ac:dyDescent="0.25">
      <c r="A19" s="45" t="s">
        <v>108</v>
      </c>
      <c r="B19" s="148">
        <v>0</v>
      </c>
      <c r="C19" s="149">
        <v>0</v>
      </c>
      <c r="D19" s="149">
        <v>0</v>
      </c>
      <c r="E19" s="149">
        <v>434511.9</v>
      </c>
      <c r="F19" s="149">
        <v>0</v>
      </c>
      <c r="G19" s="123">
        <v>0</v>
      </c>
      <c r="H19" s="84">
        <v>600000</v>
      </c>
      <c r="I19" s="84">
        <v>0</v>
      </c>
      <c r="J19" s="84">
        <v>365488</v>
      </c>
      <c r="K19" s="106">
        <v>300000</v>
      </c>
      <c r="L19" s="86">
        <v>66670</v>
      </c>
      <c r="M19" s="150"/>
      <c r="N19" s="151">
        <f t="shared" si="3"/>
        <v>1766669.9</v>
      </c>
    </row>
    <row r="20" spans="1:14" ht="15.75" x14ac:dyDescent="0.25">
      <c r="A20" s="45" t="s">
        <v>109</v>
      </c>
      <c r="B20" s="148">
        <v>3093045.84</v>
      </c>
      <c r="C20" s="149">
        <v>2854713.3</v>
      </c>
      <c r="D20" s="149">
        <v>3935847.22</v>
      </c>
      <c r="E20" s="149">
        <v>2293036.75</v>
      </c>
      <c r="F20" s="149">
        <v>143310</v>
      </c>
      <c r="G20" s="123">
        <v>3547904.36</v>
      </c>
      <c r="H20" s="84">
        <v>3220141.26</v>
      </c>
      <c r="I20" s="84">
        <v>3220141.26</v>
      </c>
      <c r="J20" s="84">
        <v>7075858.8600000003</v>
      </c>
      <c r="K20" s="106">
        <v>8042821.3700000001</v>
      </c>
      <c r="L20" s="86">
        <v>10728628.24</v>
      </c>
      <c r="M20" s="150"/>
      <c r="N20" s="151">
        <f t="shared" si="3"/>
        <v>48155448.459999993</v>
      </c>
    </row>
    <row r="21" spans="1:14" ht="15.75" x14ac:dyDescent="0.25">
      <c r="A21" s="45" t="s">
        <v>110</v>
      </c>
      <c r="B21" s="148">
        <v>12500000</v>
      </c>
      <c r="C21" s="149">
        <v>31135730.18</v>
      </c>
      <c r="D21" s="149">
        <v>14170336.869999999</v>
      </c>
      <c r="E21" s="149">
        <v>26120523.329999998</v>
      </c>
      <c r="F21" s="149">
        <v>12738033.67</v>
      </c>
      <c r="G21" s="123">
        <v>12990047.369999999</v>
      </c>
      <c r="H21" s="84">
        <v>12961908.41</v>
      </c>
      <c r="I21" s="84">
        <v>12500000</v>
      </c>
      <c r="J21" s="84">
        <v>13433890.32</v>
      </c>
      <c r="K21" s="106">
        <v>12819600.92</v>
      </c>
      <c r="L21" s="86">
        <v>12853678.07</v>
      </c>
      <c r="M21" s="150"/>
      <c r="N21" s="151">
        <f t="shared" si="3"/>
        <v>174223749.13999996</v>
      </c>
    </row>
    <row r="22" spans="1:14" ht="31.5" x14ac:dyDescent="0.25">
      <c r="A22" s="45" t="s">
        <v>111</v>
      </c>
      <c r="B22" s="148">
        <v>0</v>
      </c>
      <c r="C22" s="149">
        <v>89760.79</v>
      </c>
      <c r="D22" s="149">
        <v>0</v>
      </c>
      <c r="E22" s="149">
        <v>7953081.3300000001</v>
      </c>
      <c r="F22" s="149">
        <v>551642.93999999994</v>
      </c>
      <c r="G22" s="123">
        <v>20252517.289999999</v>
      </c>
      <c r="H22" s="84">
        <v>2403314.79</v>
      </c>
      <c r="I22" s="84">
        <v>163312</v>
      </c>
      <c r="J22" s="84">
        <v>2846025.21</v>
      </c>
      <c r="K22" s="106">
        <v>3073121.79</v>
      </c>
      <c r="L22" s="86">
        <v>33399887.91</v>
      </c>
      <c r="M22" s="150"/>
      <c r="N22" s="151">
        <f t="shared" si="3"/>
        <v>70732664.049999997</v>
      </c>
    </row>
    <row r="23" spans="1:14" ht="31.5" x14ac:dyDescent="0.25">
      <c r="A23" s="45" t="s">
        <v>112</v>
      </c>
      <c r="B23" s="148">
        <v>0</v>
      </c>
      <c r="C23" s="149">
        <v>8120</v>
      </c>
      <c r="D23" s="149">
        <v>40000</v>
      </c>
      <c r="E23" s="149">
        <v>582200</v>
      </c>
      <c r="F23" s="149">
        <v>916869.99</v>
      </c>
      <c r="G23" s="123">
        <v>8750</v>
      </c>
      <c r="H23" s="84">
        <v>1943930</v>
      </c>
      <c r="I23" s="84">
        <v>4292250</v>
      </c>
      <c r="J23" s="84">
        <v>652136.68000000005</v>
      </c>
      <c r="K23" s="106">
        <v>522730</v>
      </c>
      <c r="L23" s="86">
        <v>899076</v>
      </c>
      <c r="M23" s="150"/>
      <c r="N23" s="147">
        <f t="shared" si="3"/>
        <v>9866062.6699999999</v>
      </c>
    </row>
    <row r="24" spans="1:14" ht="16.5" thickBot="1" x14ac:dyDescent="0.3">
      <c r="A24" s="45" t="s">
        <v>113</v>
      </c>
      <c r="B24" s="152">
        <v>0</v>
      </c>
      <c r="C24" s="155">
        <v>1115793.01</v>
      </c>
      <c r="D24" s="155">
        <v>0</v>
      </c>
      <c r="E24" s="145">
        <v>219480</v>
      </c>
      <c r="F24" s="155">
        <v>430110</v>
      </c>
      <c r="G24" s="110">
        <v>747211.88</v>
      </c>
      <c r="H24" s="97">
        <v>2091817.64</v>
      </c>
      <c r="I24" s="66">
        <v>573480</v>
      </c>
      <c r="J24" s="67">
        <v>261493.9</v>
      </c>
      <c r="K24" s="83">
        <v>1257815.1000000001</v>
      </c>
      <c r="L24" s="82">
        <v>687940</v>
      </c>
      <c r="M24" s="110"/>
      <c r="N24" s="159">
        <f t="shared" si="3"/>
        <v>7385141.5300000012</v>
      </c>
    </row>
    <row r="25" spans="1:14" ht="16.5" thickBot="1" x14ac:dyDescent="0.3">
      <c r="A25" s="58" t="s">
        <v>22</v>
      </c>
      <c r="B25" s="139">
        <f>SUM(B26:B33)</f>
        <v>10664922.24</v>
      </c>
      <c r="C25" s="140">
        <f>SUM(C26:C33)</f>
        <v>30829234.460000001</v>
      </c>
      <c r="D25" s="140">
        <f>SUM(D26:D33)</f>
        <v>22818319.369999997</v>
      </c>
      <c r="E25" s="142">
        <f t="shared" ref="E25:M25" si="4">SUM(E26:E33)</f>
        <v>19310543.02</v>
      </c>
      <c r="F25" s="140">
        <f t="shared" si="4"/>
        <v>23087545.52</v>
      </c>
      <c r="G25" s="141">
        <f>SUM(G26:G33)</f>
        <v>32282100.809999999</v>
      </c>
      <c r="H25" s="140">
        <f t="shared" si="4"/>
        <v>21742801.43</v>
      </c>
      <c r="I25" s="140">
        <f>SUM(I26:I33)</f>
        <v>10366933.159999998</v>
      </c>
      <c r="J25" s="140">
        <f t="shared" si="4"/>
        <v>10158118.43</v>
      </c>
      <c r="K25" s="141">
        <f t="shared" si="4"/>
        <v>34404287.519999996</v>
      </c>
      <c r="L25" s="140">
        <f t="shared" si="4"/>
        <v>30644493.359999999</v>
      </c>
      <c r="M25" s="142">
        <f t="shared" si="4"/>
        <v>0</v>
      </c>
      <c r="N25" s="143">
        <f>SUM(B25:M25)</f>
        <v>246309299.31999999</v>
      </c>
    </row>
    <row r="26" spans="1:14" ht="15.75" x14ac:dyDescent="0.25">
      <c r="A26" s="45" t="s">
        <v>114</v>
      </c>
      <c r="B26" s="160">
        <v>0</v>
      </c>
      <c r="C26" s="155">
        <v>645470.1</v>
      </c>
      <c r="D26" s="146">
        <v>752520</v>
      </c>
      <c r="E26" s="145">
        <v>48900</v>
      </c>
      <c r="F26" s="155">
        <v>1496000.69</v>
      </c>
      <c r="G26" s="145">
        <v>162150</v>
      </c>
      <c r="H26" s="92">
        <v>249590.24</v>
      </c>
      <c r="I26" s="66">
        <v>1157748.82</v>
      </c>
      <c r="J26" s="67">
        <v>903418.44</v>
      </c>
      <c r="K26" s="83">
        <v>867615.6</v>
      </c>
      <c r="L26" s="82">
        <v>2299051.54</v>
      </c>
      <c r="M26" s="110"/>
      <c r="N26" s="158">
        <f>SUM(B26:M26)</f>
        <v>8582465.4299999997</v>
      </c>
    </row>
    <row r="27" spans="1:14" ht="15.75" x14ac:dyDescent="0.25">
      <c r="A27" s="45" t="s">
        <v>115</v>
      </c>
      <c r="B27" s="148">
        <v>0</v>
      </c>
      <c r="C27" s="149">
        <v>0</v>
      </c>
      <c r="D27" s="149">
        <v>2958007.2</v>
      </c>
      <c r="E27" s="149">
        <v>103050.11</v>
      </c>
      <c r="F27" s="149">
        <v>403421.94</v>
      </c>
      <c r="G27" s="149">
        <v>112572</v>
      </c>
      <c r="H27" s="84">
        <v>278025.7</v>
      </c>
      <c r="I27" s="84">
        <v>202370</v>
      </c>
      <c r="J27" s="84">
        <v>1513715.8</v>
      </c>
      <c r="K27" s="106">
        <v>897336</v>
      </c>
      <c r="L27" s="86">
        <v>655643.4</v>
      </c>
      <c r="M27" s="150"/>
      <c r="N27" s="151">
        <f t="shared" ref="N27:N33" si="5">SUM(B27:M27)</f>
        <v>7124142.1500000004</v>
      </c>
    </row>
    <row r="28" spans="1:14" ht="15.75" x14ac:dyDescent="0.25">
      <c r="A28" s="45" t="s">
        <v>116</v>
      </c>
      <c r="B28" s="148">
        <v>0</v>
      </c>
      <c r="C28" s="149">
        <v>0</v>
      </c>
      <c r="D28" s="149">
        <v>0</v>
      </c>
      <c r="E28" s="149">
        <v>0</v>
      </c>
      <c r="F28" s="149">
        <v>0</v>
      </c>
      <c r="G28" s="149">
        <v>417320</v>
      </c>
      <c r="H28" s="84">
        <v>410020</v>
      </c>
      <c r="I28" s="66">
        <v>1510.4</v>
      </c>
      <c r="J28" s="84">
        <v>0</v>
      </c>
      <c r="K28" s="106">
        <v>1815125.56</v>
      </c>
      <c r="L28" s="86">
        <v>1328680</v>
      </c>
      <c r="M28" s="150"/>
      <c r="N28" s="151">
        <f t="shared" si="5"/>
        <v>3972655.96</v>
      </c>
    </row>
    <row r="29" spans="1:14" ht="15.75" x14ac:dyDescent="0.25">
      <c r="A29" s="45" t="s">
        <v>117</v>
      </c>
      <c r="B29" s="148">
        <v>0</v>
      </c>
      <c r="C29" s="149">
        <v>0</v>
      </c>
      <c r="D29" s="149"/>
      <c r="E29" s="149"/>
      <c r="F29" s="149"/>
      <c r="G29" s="149">
        <v>0</v>
      </c>
      <c r="H29" s="84">
        <v>0</v>
      </c>
      <c r="I29" s="149"/>
      <c r="J29" s="84">
        <v>0</v>
      </c>
      <c r="K29" s="106">
        <v>0</v>
      </c>
      <c r="L29" s="86">
        <v>0</v>
      </c>
      <c r="M29" s="150"/>
      <c r="N29" s="151">
        <f t="shared" si="5"/>
        <v>0</v>
      </c>
    </row>
    <row r="30" spans="1:14" ht="15.75" x14ac:dyDescent="0.25">
      <c r="A30" s="45" t="s">
        <v>118</v>
      </c>
      <c r="B30" s="148">
        <v>0</v>
      </c>
      <c r="C30" s="149">
        <v>954592.09</v>
      </c>
      <c r="D30" s="149">
        <v>958084</v>
      </c>
      <c r="E30" s="149">
        <v>1173911.96</v>
      </c>
      <c r="F30" s="149">
        <v>88161.3</v>
      </c>
      <c r="G30" s="149">
        <v>134900.73000000001</v>
      </c>
      <c r="H30" s="84">
        <v>539415.21</v>
      </c>
      <c r="I30" s="66">
        <v>273351</v>
      </c>
      <c r="J30" s="84">
        <v>1124854.8899999999</v>
      </c>
      <c r="K30" s="106">
        <v>661743.46</v>
      </c>
      <c r="L30" s="86">
        <v>1283591.22</v>
      </c>
      <c r="M30" s="150"/>
      <c r="N30" s="151">
        <f t="shared" si="5"/>
        <v>7192605.8599999994</v>
      </c>
    </row>
    <row r="31" spans="1:14" ht="15.75" x14ac:dyDescent="0.25">
      <c r="A31" s="45" t="s">
        <v>119</v>
      </c>
      <c r="B31" s="148">
        <v>0</v>
      </c>
      <c r="C31" s="149">
        <v>0</v>
      </c>
      <c r="D31" s="149">
        <v>819152.46</v>
      </c>
      <c r="E31" s="149">
        <v>74269.2</v>
      </c>
      <c r="F31" s="149">
        <v>11606645.460000001</v>
      </c>
      <c r="G31" s="149">
        <v>106757.31</v>
      </c>
      <c r="H31" s="84">
        <v>54339</v>
      </c>
      <c r="I31" s="84">
        <v>685547.85</v>
      </c>
      <c r="J31" s="84">
        <v>83226.31</v>
      </c>
      <c r="K31" s="106">
        <v>271589.3</v>
      </c>
      <c r="L31" s="86">
        <v>1295570.42</v>
      </c>
      <c r="M31" s="150"/>
      <c r="N31" s="151">
        <f t="shared" si="5"/>
        <v>14997097.310000002</v>
      </c>
    </row>
    <row r="32" spans="1:14" ht="31.5" x14ac:dyDescent="0.25">
      <c r="A32" s="45" t="s">
        <v>120</v>
      </c>
      <c r="B32" s="148">
        <v>10664922.24</v>
      </c>
      <c r="C32" s="149">
        <v>28735882.899999999</v>
      </c>
      <c r="D32" s="149">
        <v>16940030.329999998</v>
      </c>
      <c r="E32" s="149">
        <v>17404983.809999999</v>
      </c>
      <c r="F32" s="149">
        <v>9351372.6899999995</v>
      </c>
      <c r="G32" s="149">
        <v>28930404.300000001</v>
      </c>
      <c r="H32" s="84">
        <v>19037192</v>
      </c>
      <c r="I32" s="84">
        <v>7687235.0599999996</v>
      </c>
      <c r="J32" s="84">
        <v>5157233.92</v>
      </c>
      <c r="K32" s="106">
        <v>28622560.940000001</v>
      </c>
      <c r="L32" s="86">
        <v>19941555.25</v>
      </c>
      <c r="M32" s="150"/>
      <c r="N32" s="151">
        <f t="shared" si="5"/>
        <v>192473373.43999997</v>
      </c>
    </row>
    <row r="33" spans="1:14" ht="16.5" thickBot="1" x14ac:dyDescent="0.3">
      <c r="A33" s="45" t="s">
        <v>121</v>
      </c>
      <c r="B33" s="160">
        <v>0</v>
      </c>
      <c r="C33" s="155">
        <v>493289.37</v>
      </c>
      <c r="D33" s="154">
        <v>390525.38</v>
      </c>
      <c r="E33" s="145">
        <v>505427.94</v>
      </c>
      <c r="F33" s="155">
        <v>141943.44</v>
      </c>
      <c r="G33" s="145">
        <v>2417996.4700000002</v>
      </c>
      <c r="H33" s="97">
        <v>1174219.28</v>
      </c>
      <c r="I33" s="66">
        <v>359170.03</v>
      </c>
      <c r="J33" s="67">
        <v>1375669.07</v>
      </c>
      <c r="K33" s="83">
        <v>1268316.6599999999</v>
      </c>
      <c r="L33" s="82">
        <v>3840401.53</v>
      </c>
      <c r="M33" s="110"/>
      <c r="N33" s="159">
        <f t="shared" si="5"/>
        <v>11966959.17</v>
      </c>
    </row>
    <row r="34" spans="1:14" ht="16.5" thickBot="1" x14ac:dyDescent="0.3">
      <c r="A34" s="58" t="s">
        <v>31</v>
      </c>
      <c r="B34" s="139">
        <f>SUM(B35:B41)</f>
        <v>528715820.11000001</v>
      </c>
      <c r="C34" s="140">
        <f>SUM(C35:C41)</f>
        <v>516173892.37</v>
      </c>
      <c r="D34" s="140">
        <f>SUM(D35:D41)</f>
        <v>1356549598.28</v>
      </c>
      <c r="E34" s="140">
        <f t="shared" ref="E34:M34" si="6">SUM(E35:E41)</f>
        <v>954810937.22000003</v>
      </c>
      <c r="F34" s="140">
        <f t="shared" si="6"/>
        <v>907616174.16000009</v>
      </c>
      <c r="G34" s="141">
        <f t="shared" si="6"/>
        <v>618391276.43000007</v>
      </c>
      <c r="H34" s="140">
        <f t="shared" si="6"/>
        <v>581889696.02999997</v>
      </c>
      <c r="I34" s="140">
        <f t="shared" si="6"/>
        <v>519986371</v>
      </c>
      <c r="J34" s="140">
        <f t="shared" si="6"/>
        <v>950395809.95000005</v>
      </c>
      <c r="K34" s="141">
        <f t="shared" si="6"/>
        <v>690781387.95000005</v>
      </c>
      <c r="L34" s="140">
        <f t="shared" si="6"/>
        <v>1244552811.9100001</v>
      </c>
      <c r="M34" s="142">
        <f t="shared" si="6"/>
        <v>0</v>
      </c>
      <c r="N34" s="143">
        <f>SUM(B34:M34)</f>
        <v>8869863775.4099998</v>
      </c>
    </row>
    <row r="35" spans="1:14" ht="15.75" x14ac:dyDescent="0.25">
      <c r="A35" s="45" t="s">
        <v>122</v>
      </c>
      <c r="B35" s="161">
        <v>13190813.32</v>
      </c>
      <c r="C35" s="155">
        <v>5182951.32</v>
      </c>
      <c r="D35" s="146">
        <v>23579282.32</v>
      </c>
      <c r="E35" s="145">
        <v>12579300.32</v>
      </c>
      <c r="F35" s="155">
        <v>18822368.32</v>
      </c>
      <c r="G35" s="145">
        <v>14581337.32</v>
      </c>
      <c r="H35" s="122">
        <v>63748234</v>
      </c>
      <c r="I35" s="92">
        <v>6432091</v>
      </c>
      <c r="J35" s="67">
        <v>9521210</v>
      </c>
      <c r="K35" s="119">
        <v>11884153</v>
      </c>
      <c r="L35" s="82">
        <v>22894142.640000001</v>
      </c>
      <c r="M35" s="110"/>
      <c r="N35" s="158">
        <f t="shared" ref="N35:N41" si="7">SUM(B35:M35)</f>
        <v>202415883.56</v>
      </c>
    </row>
    <row r="36" spans="1:14" ht="31.5" x14ac:dyDescent="0.25">
      <c r="A36" s="45" t="s">
        <v>123</v>
      </c>
      <c r="B36" s="148">
        <v>347551133.31</v>
      </c>
      <c r="C36" s="149">
        <v>339502068.06999999</v>
      </c>
      <c r="D36" s="149">
        <v>362706597.39999998</v>
      </c>
      <c r="E36" s="149">
        <v>348452289.39999998</v>
      </c>
      <c r="F36" s="149">
        <v>340447241.39999998</v>
      </c>
      <c r="G36" s="149">
        <v>340133366.39999998</v>
      </c>
      <c r="H36" s="93">
        <v>341507714.39999998</v>
      </c>
      <c r="I36" s="84">
        <v>347153321.44</v>
      </c>
      <c r="J36" s="84">
        <v>339973641.38999999</v>
      </c>
      <c r="K36" s="121">
        <v>346400601.38999999</v>
      </c>
      <c r="L36" s="86">
        <v>515702518.75</v>
      </c>
      <c r="M36" s="150"/>
      <c r="N36" s="151">
        <f t="shared" si="7"/>
        <v>3969530493.3499999</v>
      </c>
    </row>
    <row r="37" spans="1:14" ht="31.5" x14ac:dyDescent="0.25">
      <c r="A37" s="45" t="s">
        <v>124</v>
      </c>
      <c r="B37" s="148">
        <v>94764600</v>
      </c>
      <c r="C37" s="149">
        <v>98279599.5</v>
      </c>
      <c r="D37" s="149">
        <v>165054445.08000001</v>
      </c>
      <c r="E37" s="149">
        <v>168165435.08000001</v>
      </c>
      <c r="F37" s="149">
        <v>124331001.23</v>
      </c>
      <c r="G37" s="149">
        <v>93694592.079999998</v>
      </c>
      <c r="H37" s="93">
        <v>103424474.15000001</v>
      </c>
      <c r="I37" s="84">
        <v>93191685.079999998</v>
      </c>
      <c r="J37" s="84">
        <v>393191685.07999998</v>
      </c>
      <c r="K37" s="121">
        <v>93191685.079999998</v>
      </c>
      <c r="L37" s="86">
        <v>468645216.05000001</v>
      </c>
      <c r="M37" s="150"/>
      <c r="N37" s="151">
        <f t="shared" si="7"/>
        <v>1895934418.4100001</v>
      </c>
    </row>
    <row r="38" spans="1:14" ht="31.5" x14ac:dyDescent="0.25">
      <c r="A38" s="45" t="s">
        <v>125</v>
      </c>
      <c r="B38" s="148">
        <v>19230942.539999999</v>
      </c>
      <c r="C38" s="149">
        <v>19230942.539999999</v>
      </c>
      <c r="D38" s="149">
        <v>19230942.539999999</v>
      </c>
      <c r="E38" s="149">
        <v>19230942.539999999</v>
      </c>
      <c r="F38" s="149">
        <v>19230942.539999999</v>
      </c>
      <c r="G38" s="149">
        <v>19230942.539999999</v>
      </c>
      <c r="H38" s="93">
        <v>19230942.539999999</v>
      </c>
      <c r="I38" s="84">
        <v>19230942.539999999</v>
      </c>
      <c r="J38" s="67">
        <v>169230942.53999999</v>
      </c>
      <c r="K38" s="121">
        <v>19230942.539999999</v>
      </c>
      <c r="L38" s="86">
        <v>19230942.539999999</v>
      </c>
      <c r="M38" s="150"/>
      <c r="N38" s="151">
        <f t="shared" si="7"/>
        <v>361540367.94</v>
      </c>
    </row>
    <row r="39" spans="1:14" ht="15.75" x14ac:dyDescent="0.25">
      <c r="A39" s="45" t="s">
        <v>126</v>
      </c>
      <c r="B39" s="148"/>
      <c r="C39" s="149">
        <v>0</v>
      </c>
      <c r="D39" s="149">
        <v>300000000</v>
      </c>
      <c r="E39" s="145">
        <v>352404638.94</v>
      </c>
      <c r="F39" s="155">
        <v>350806289.73000002</v>
      </c>
      <c r="G39" s="149">
        <v>96772707.150000006</v>
      </c>
      <c r="H39" s="93"/>
      <c r="I39" s="84">
        <v>0</v>
      </c>
      <c r="J39" s="84"/>
      <c r="K39" s="119">
        <v>200000000</v>
      </c>
      <c r="L39" s="86">
        <v>119069532.08</v>
      </c>
      <c r="M39" s="150"/>
      <c r="N39" s="151">
        <f t="shared" si="7"/>
        <v>1419053167.9000001</v>
      </c>
    </row>
    <row r="40" spans="1:14" ht="15.75" x14ac:dyDescent="0.25">
      <c r="A40" s="45" t="s">
        <v>127</v>
      </c>
      <c r="B40" s="148">
        <v>0</v>
      </c>
      <c r="C40" s="149">
        <v>0</v>
      </c>
      <c r="D40" s="149"/>
      <c r="E40" s="150"/>
      <c r="F40" s="149">
        <v>0</v>
      </c>
      <c r="G40" s="149">
        <v>0</v>
      </c>
      <c r="H40" s="93"/>
      <c r="I40" s="84">
        <v>0</v>
      </c>
      <c r="J40" s="84"/>
      <c r="K40" s="102"/>
      <c r="L40" s="86">
        <v>5733187.2000000002</v>
      </c>
      <c r="M40" s="150"/>
      <c r="N40" s="151">
        <f t="shared" si="7"/>
        <v>5733187.2000000002</v>
      </c>
    </row>
    <row r="41" spans="1:14" ht="32.25" thickBot="1" x14ac:dyDescent="0.3">
      <c r="A41" s="45" t="s">
        <v>128</v>
      </c>
      <c r="B41" s="160">
        <v>53978330.939999998</v>
      </c>
      <c r="C41" s="155">
        <v>53978330.939999998</v>
      </c>
      <c r="D41" s="154">
        <v>485978330.94</v>
      </c>
      <c r="E41" s="145">
        <v>53978330.939999998</v>
      </c>
      <c r="F41" s="155">
        <v>53978330.939999998</v>
      </c>
      <c r="G41" s="145">
        <v>53978330.939999998</v>
      </c>
      <c r="H41" s="162">
        <v>53978330.939999998</v>
      </c>
      <c r="I41" s="97">
        <v>53978330.939999998</v>
      </c>
      <c r="J41" s="67">
        <v>38478330.939999998</v>
      </c>
      <c r="K41" s="119">
        <v>20074005.940000001</v>
      </c>
      <c r="L41" s="82">
        <v>93277272.650000006</v>
      </c>
      <c r="M41" s="110"/>
      <c r="N41" s="159">
        <f t="shared" si="7"/>
        <v>1015656257.0500003</v>
      </c>
    </row>
    <row r="42" spans="1:14" ht="16.5" thickBot="1" x14ac:dyDescent="0.3">
      <c r="A42" s="58" t="s">
        <v>39</v>
      </c>
      <c r="B42" s="139">
        <f>SUM(B43:B44)</f>
        <v>10666666.630000001</v>
      </c>
      <c r="C42" s="140">
        <f>SUM(C43:C44)</f>
        <v>21225151.73</v>
      </c>
      <c r="D42" s="140">
        <f>SUM(D43:D44)</f>
        <v>20333333.670000002</v>
      </c>
      <c r="E42" s="140">
        <f t="shared" ref="E42:L42" si="8">SUM(E43:E44)</f>
        <v>35000000.340000004</v>
      </c>
      <c r="F42" s="140">
        <f t="shared" si="8"/>
        <v>3000000.34</v>
      </c>
      <c r="G42" s="141">
        <f t="shared" si="8"/>
        <v>11316900.949999999</v>
      </c>
      <c r="H42" s="140">
        <f t="shared" si="8"/>
        <v>2886150.38</v>
      </c>
      <c r="I42" s="142">
        <f t="shared" si="8"/>
        <v>30656647.760000002</v>
      </c>
      <c r="J42" s="140">
        <f t="shared" si="8"/>
        <v>43999999.950000003</v>
      </c>
      <c r="K42" s="141">
        <f>SUM(K43:K45)</f>
        <v>10666666.630000001</v>
      </c>
      <c r="L42" s="140">
        <f t="shared" si="8"/>
        <v>11772300.789999999</v>
      </c>
      <c r="M42" s="142">
        <f>SUM(M43:M46)</f>
        <v>0</v>
      </c>
      <c r="N42" s="143">
        <f>SUM(B43:M46)</f>
        <v>201523819.16999999</v>
      </c>
    </row>
    <row r="43" spans="1:14" ht="15.75" x14ac:dyDescent="0.25">
      <c r="A43" s="45" t="s">
        <v>40</v>
      </c>
      <c r="B43" s="148">
        <v>0</v>
      </c>
      <c r="C43" s="163">
        <v>0</v>
      </c>
      <c r="D43" s="163"/>
      <c r="E43" s="164"/>
      <c r="F43" s="164"/>
      <c r="G43" s="164"/>
      <c r="H43" s="163"/>
      <c r="I43" s="112"/>
      <c r="J43" s="113"/>
      <c r="K43" s="116">
        <v>0</v>
      </c>
      <c r="L43" s="163"/>
      <c r="M43" s="110"/>
      <c r="N43" s="158">
        <f>SUM(B43:M43)</f>
        <v>0</v>
      </c>
    </row>
    <row r="44" spans="1:14" ht="31.5" x14ac:dyDescent="0.25">
      <c r="A44" s="45" t="s">
        <v>41</v>
      </c>
      <c r="B44" s="148">
        <v>10666666.630000001</v>
      </c>
      <c r="C44" s="149">
        <v>21225151.73</v>
      </c>
      <c r="D44" s="149">
        <v>20333333.670000002</v>
      </c>
      <c r="E44" s="149">
        <v>35000000.340000004</v>
      </c>
      <c r="F44" s="149">
        <v>3000000.34</v>
      </c>
      <c r="G44" s="149">
        <v>11316900.949999999</v>
      </c>
      <c r="H44" s="84">
        <v>2886150.38</v>
      </c>
      <c r="I44" s="84">
        <v>30656647.760000002</v>
      </c>
      <c r="J44" s="115">
        <v>43999999.950000003</v>
      </c>
      <c r="K44" s="106">
        <v>10666666.630000001</v>
      </c>
      <c r="L44" s="86">
        <v>11772300.789999999</v>
      </c>
      <c r="M44" s="150"/>
      <c r="N44" s="151">
        <f t="shared" ref="N44:N46" si="9">SUM(B44:M44)</f>
        <v>201523819.16999999</v>
      </c>
    </row>
    <row r="45" spans="1:14" ht="31.5" x14ac:dyDescent="0.25">
      <c r="A45" s="104" t="s">
        <v>84</v>
      </c>
      <c r="B45" s="144"/>
      <c r="C45" s="163"/>
      <c r="D45" s="163"/>
      <c r="E45" s="112"/>
      <c r="F45" s="163"/>
      <c r="G45" s="164"/>
      <c r="H45" s="163"/>
      <c r="I45" s="112"/>
      <c r="J45" s="84"/>
      <c r="K45" s="111">
        <v>0</v>
      </c>
      <c r="L45" s="163"/>
      <c r="M45" s="150"/>
      <c r="N45" s="151">
        <f t="shared" si="9"/>
        <v>0</v>
      </c>
    </row>
    <row r="46" spans="1:14" ht="32.25" thickBot="1" x14ac:dyDescent="0.3">
      <c r="A46" s="104" t="s">
        <v>83</v>
      </c>
      <c r="B46" s="160"/>
      <c r="C46" s="155"/>
      <c r="D46" s="155"/>
      <c r="E46" s="110"/>
      <c r="F46" s="154"/>
      <c r="G46" s="110"/>
      <c r="H46" s="154"/>
      <c r="I46" s="110"/>
      <c r="J46" s="67"/>
      <c r="K46" s="110"/>
      <c r="L46" s="155"/>
      <c r="M46" s="110"/>
      <c r="N46" s="151">
        <f t="shared" si="9"/>
        <v>0</v>
      </c>
    </row>
    <row r="47" spans="1:14" ht="16.5" thickBot="1" x14ac:dyDescent="0.3">
      <c r="A47" s="58" t="s">
        <v>44</v>
      </c>
      <c r="B47" s="139">
        <f>SUM(B48:B56)</f>
        <v>38508000</v>
      </c>
      <c r="C47" s="140">
        <f>SUM(C48:C56)</f>
        <v>21777372.140000001</v>
      </c>
      <c r="D47" s="140">
        <f>SUM(D48:D56)</f>
        <v>72766207.799999997</v>
      </c>
      <c r="E47" s="140">
        <f t="shared" ref="E47:M47" si="10">SUM(E48:E56)</f>
        <v>22906177.359999999</v>
      </c>
      <c r="F47" s="140">
        <f t="shared" si="10"/>
        <v>15588910.109999999</v>
      </c>
      <c r="G47" s="141">
        <f t="shared" si="10"/>
        <v>52423548.490000002</v>
      </c>
      <c r="H47" s="140">
        <f t="shared" si="10"/>
        <v>15594927.970000001</v>
      </c>
      <c r="I47" s="140">
        <f t="shared" si="10"/>
        <v>21755722.710000001</v>
      </c>
      <c r="J47" s="140">
        <f t="shared" si="10"/>
        <v>285296791.33999997</v>
      </c>
      <c r="K47" s="141">
        <f t="shared" si="10"/>
        <v>407197610.89999998</v>
      </c>
      <c r="L47" s="140">
        <f t="shared" si="10"/>
        <v>41193295.700000003</v>
      </c>
      <c r="M47" s="142">
        <f t="shared" si="10"/>
        <v>0</v>
      </c>
      <c r="N47" s="143">
        <f>SUM(B47:M47)</f>
        <v>995008564.5200001</v>
      </c>
    </row>
    <row r="48" spans="1:14" ht="15.75" x14ac:dyDescent="0.25">
      <c r="A48" s="45" t="s">
        <v>129</v>
      </c>
      <c r="B48" s="161">
        <v>0</v>
      </c>
      <c r="C48" s="155">
        <v>233177.14</v>
      </c>
      <c r="D48" s="145">
        <v>185595.78</v>
      </c>
      <c r="E48" s="157">
        <v>988840</v>
      </c>
      <c r="F48" s="157">
        <v>530880.11</v>
      </c>
      <c r="G48" s="145">
        <v>30701484.98</v>
      </c>
      <c r="H48" s="90">
        <v>279620.77</v>
      </c>
      <c r="I48" s="66">
        <v>3292222.71</v>
      </c>
      <c r="J48" s="107">
        <v>51568550.159999996</v>
      </c>
      <c r="K48" s="83">
        <v>1672984.32</v>
      </c>
      <c r="L48" s="82">
        <v>8712052.1400000006</v>
      </c>
      <c r="M48" s="110"/>
      <c r="N48" s="158">
        <f t="shared" ref="N48:N56" si="11">SUM(B48:M48)</f>
        <v>98165408.109999999</v>
      </c>
    </row>
    <row r="49" spans="1:14" ht="31.5" x14ac:dyDescent="0.25">
      <c r="A49" s="45" t="s">
        <v>130</v>
      </c>
      <c r="B49" s="148">
        <v>0</v>
      </c>
      <c r="C49" s="149"/>
      <c r="D49" s="149">
        <v>0</v>
      </c>
      <c r="E49" s="149"/>
      <c r="F49" s="155">
        <v>0</v>
      </c>
      <c r="G49" s="149">
        <v>0</v>
      </c>
      <c r="H49" s="84">
        <v>0</v>
      </c>
      <c r="I49" s="84">
        <v>0</v>
      </c>
      <c r="J49" s="103">
        <v>84220.85</v>
      </c>
      <c r="K49" s="106">
        <v>0</v>
      </c>
      <c r="L49" s="86">
        <v>70092</v>
      </c>
      <c r="M49" s="150"/>
      <c r="N49" s="151">
        <f t="shared" si="11"/>
        <v>154312.85</v>
      </c>
    </row>
    <row r="50" spans="1:14" ht="15.75" x14ac:dyDescent="0.25">
      <c r="A50" s="45" t="s">
        <v>131</v>
      </c>
      <c r="B50" s="148">
        <v>0</v>
      </c>
      <c r="C50" s="149"/>
      <c r="D50" s="149">
        <v>0</v>
      </c>
      <c r="E50" s="149">
        <v>0</v>
      </c>
      <c r="F50" s="149"/>
      <c r="G50" s="149">
        <v>0</v>
      </c>
      <c r="H50" s="84">
        <v>0</v>
      </c>
      <c r="I50" s="84">
        <v>0</v>
      </c>
      <c r="J50" s="103">
        <v>0</v>
      </c>
      <c r="K50" s="106">
        <v>631300</v>
      </c>
      <c r="L50" s="86">
        <v>14414.88</v>
      </c>
      <c r="M50" s="150"/>
      <c r="N50" s="151">
        <f t="shared" si="11"/>
        <v>645714.88</v>
      </c>
    </row>
    <row r="51" spans="1:14" ht="31.5" x14ac:dyDescent="0.25">
      <c r="A51" s="45" t="s">
        <v>132</v>
      </c>
      <c r="B51" s="148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84">
        <v>165790</v>
      </c>
      <c r="I51" s="84">
        <v>0</v>
      </c>
      <c r="J51" s="103">
        <v>1912017.62</v>
      </c>
      <c r="K51" s="106">
        <v>0</v>
      </c>
      <c r="L51" s="86">
        <v>0</v>
      </c>
      <c r="M51" s="150"/>
      <c r="N51" s="151">
        <f t="shared" si="11"/>
        <v>2077807.62</v>
      </c>
    </row>
    <row r="52" spans="1:14" ht="15.75" x14ac:dyDescent="0.25">
      <c r="A52" s="45" t="s">
        <v>133</v>
      </c>
      <c r="B52" s="148">
        <v>0</v>
      </c>
      <c r="C52" s="149">
        <v>891490</v>
      </c>
      <c r="D52" s="149">
        <v>58026772.670000002</v>
      </c>
      <c r="E52" s="145">
        <v>1169087.3600000001</v>
      </c>
      <c r="F52" s="149">
        <v>4683030</v>
      </c>
      <c r="G52" s="149">
        <v>8055669.7599999998</v>
      </c>
      <c r="H52" s="84">
        <v>4247444.7</v>
      </c>
      <c r="I52" s="84">
        <v>7332200</v>
      </c>
      <c r="J52" s="103">
        <v>167351366.84999999</v>
      </c>
      <c r="K52" s="106">
        <v>4556598.58</v>
      </c>
      <c r="L52" s="86">
        <v>1930913.99</v>
      </c>
      <c r="M52" s="150"/>
      <c r="N52" s="147">
        <f t="shared" si="11"/>
        <v>258244573.91000003</v>
      </c>
    </row>
    <row r="53" spans="1:14" ht="15.75" x14ac:dyDescent="0.25">
      <c r="A53" s="45" t="s">
        <v>50</v>
      </c>
      <c r="B53" s="148">
        <v>0</v>
      </c>
      <c r="C53" s="165"/>
      <c r="D53" s="149">
        <v>13402515</v>
      </c>
      <c r="E53" s="149"/>
      <c r="F53" s="149">
        <v>0</v>
      </c>
      <c r="G53" s="149"/>
      <c r="H53" s="84"/>
      <c r="I53" s="84"/>
      <c r="J53" s="84"/>
      <c r="K53" s="106">
        <v>400336728</v>
      </c>
      <c r="L53" s="86">
        <v>19622.689999999999</v>
      </c>
      <c r="M53" s="150"/>
      <c r="N53" s="151">
        <f t="shared" si="11"/>
        <v>413758865.69</v>
      </c>
    </row>
    <row r="54" spans="1:14" ht="15.75" x14ac:dyDescent="0.25">
      <c r="A54" s="45" t="s">
        <v>134</v>
      </c>
      <c r="B54" s="148">
        <v>38508000</v>
      </c>
      <c r="C54" s="149">
        <v>20652705</v>
      </c>
      <c r="D54" s="149">
        <v>0</v>
      </c>
      <c r="E54" s="149">
        <v>20748250</v>
      </c>
      <c r="F54" s="155">
        <v>10375000</v>
      </c>
      <c r="G54" s="149">
        <v>12650350</v>
      </c>
      <c r="H54" s="84">
        <v>10902072.5</v>
      </c>
      <c r="I54" s="84">
        <v>11131300</v>
      </c>
      <c r="J54" s="103">
        <v>45835433</v>
      </c>
      <c r="K54" s="83">
        <v>0</v>
      </c>
      <c r="L54" s="86">
        <v>30446200</v>
      </c>
      <c r="M54" s="150"/>
      <c r="N54" s="151">
        <f t="shared" si="11"/>
        <v>201249310.5</v>
      </c>
    </row>
    <row r="55" spans="1:14" ht="15.75" x14ac:dyDescent="0.25">
      <c r="A55" s="45" t="s">
        <v>135</v>
      </c>
      <c r="B55" s="148">
        <v>0</v>
      </c>
      <c r="C55" s="149">
        <v>0</v>
      </c>
      <c r="D55" s="145">
        <v>1151324.3500000001</v>
      </c>
      <c r="E55" s="149">
        <v>0</v>
      </c>
      <c r="F55" s="149"/>
      <c r="G55" s="145">
        <v>1016043.75</v>
      </c>
      <c r="H55" s="84"/>
      <c r="I55" s="166">
        <v>0</v>
      </c>
      <c r="J55" s="103">
        <v>18545202.859999999</v>
      </c>
      <c r="K55" s="102"/>
      <c r="L55" s="86"/>
      <c r="M55" s="110"/>
      <c r="N55" s="151">
        <f t="shared" si="11"/>
        <v>20712570.960000001</v>
      </c>
    </row>
    <row r="56" spans="1:14" ht="32.25" thickBot="1" x14ac:dyDescent="0.3">
      <c r="A56" s="45" t="s">
        <v>53</v>
      </c>
      <c r="B56" s="167">
        <v>0</v>
      </c>
      <c r="C56" s="155">
        <v>0</v>
      </c>
      <c r="D56" s="168"/>
      <c r="E56" s="145">
        <v>0</v>
      </c>
      <c r="F56" s="168"/>
      <c r="G56" s="123"/>
      <c r="H56" s="69"/>
      <c r="I56" s="169"/>
      <c r="J56" s="98"/>
      <c r="K56" s="66"/>
      <c r="L56" s="154"/>
      <c r="M56" s="170"/>
      <c r="N56" s="171">
        <f t="shared" si="11"/>
        <v>0</v>
      </c>
    </row>
    <row r="57" spans="1:14" ht="16.5" thickBot="1" x14ac:dyDescent="0.3">
      <c r="A57" s="58" t="s">
        <v>54</v>
      </c>
      <c r="B57" s="139">
        <f>SUM(B58:B61)</f>
        <v>0</v>
      </c>
      <c r="C57" s="140">
        <f>SUM(C58:C61)</f>
        <v>124078516.94</v>
      </c>
      <c r="D57" s="140">
        <f>SUM(D58:D61)</f>
        <v>61172640.649999999</v>
      </c>
      <c r="E57" s="140">
        <f t="shared" ref="E57:M57" si="12">SUM(E58:E61)</f>
        <v>17009759.800000001</v>
      </c>
      <c r="F57" s="141">
        <f t="shared" si="12"/>
        <v>42613049.549999997</v>
      </c>
      <c r="G57" s="141">
        <f t="shared" si="12"/>
        <v>145783663.72999999</v>
      </c>
      <c r="H57" s="140">
        <f t="shared" si="12"/>
        <v>85590388.129999995</v>
      </c>
      <c r="I57" s="142">
        <f t="shared" si="12"/>
        <v>2160588.62</v>
      </c>
      <c r="J57" s="140">
        <f t="shared" si="12"/>
        <v>217908783.27000001</v>
      </c>
      <c r="K57" s="141">
        <f t="shared" si="12"/>
        <v>63620120.43</v>
      </c>
      <c r="L57" s="140">
        <f t="shared" si="12"/>
        <v>99692157.810000002</v>
      </c>
      <c r="M57" s="142">
        <f t="shared" si="12"/>
        <v>0</v>
      </c>
      <c r="N57" s="143">
        <f>SUM(B57:M57)</f>
        <v>859629668.92999983</v>
      </c>
    </row>
    <row r="58" spans="1:14" ht="15.75" x14ac:dyDescent="0.25">
      <c r="A58" s="45" t="s">
        <v>55</v>
      </c>
      <c r="B58" s="172"/>
      <c r="C58" s="155">
        <v>25836671.170000002</v>
      </c>
      <c r="D58" s="145">
        <v>2170488.98</v>
      </c>
      <c r="E58" s="149"/>
      <c r="F58" s="155">
        <v>9923939.4299999997</v>
      </c>
      <c r="G58" s="117"/>
      <c r="H58" s="92">
        <v>5763009.6299999999</v>
      </c>
      <c r="I58" s="173">
        <v>0</v>
      </c>
      <c r="J58" s="90">
        <v>8131886.3399999999</v>
      </c>
      <c r="K58" s="89">
        <v>0</v>
      </c>
      <c r="L58" s="88">
        <v>35865733.909999996</v>
      </c>
      <c r="M58" s="110"/>
      <c r="N58" s="158">
        <f t="shared" ref="N58:N60" si="13">SUM(B58:M58)</f>
        <v>87691729.459999993</v>
      </c>
    </row>
    <row r="59" spans="1:14" ht="15.75" x14ac:dyDescent="0.25">
      <c r="A59" s="45" t="s">
        <v>56</v>
      </c>
      <c r="B59" s="174"/>
      <c r="C59" s="149">
        <v>98241845.769999996</v>
      </c>
      <c r="D59" s="149">
        <v>59002151.670000002</v>
      </c>
      <c r="E59" s="145">
        <v>17009759.800000001</v>
      </c>
      <c r="F59" s="149">
        <v>32689110.120000001</v>
      </c>
      <c r="G59" s="145">
        <v>145783663.72999999</v>
      </c>
      <c r="H59" s="84">
        <v>79827378.5</v>
      </c>
      <c r="I59" s="66">
        <v>2160588.62</v>
      </c>
      <c r="J59" s="67">
        <v>209776896.93000001</v>
      </c>
      <c r="K59" s="83">
        <v>63620120.43</v>
      </c>
      <c r="L59" s="82">
        <v>63826423.899999999</v>
      </c>
      <c r="M59" s="150"/>
      <c r="N59" s="151">
        <f t="shared" si="13"/>
        <v>771937939.47000003</v>
      </c>
    </row>
    <row r="60" spans="1:14" ht="15.75" x14ac:dyDescent="0.25">
      <c r="A60" s="45" t="s">
        <v>57</v>
      </c>
      <c r="B60" s="175"/>
      <c r="C60" s="176"/>
      <c r="D60" s="176"/>
      <c r="E60" s="177"/>
      <c r="F60" s="178"/>
      <c r="G60" s="178"/>
      <c r="H60" s="176"/>
      <c r="I60" s="177"/>
      <c r="J60" s="178"/>
      <c r="K60" s="178"/>
      <c r="L60" s="176"/>
      <c r="M60" s="177"/>
      <c r="N60" s="179">
        <f t="shared" si="13"/>
        <v>0</v>
      </c>
    </row>
    <row r="61" spans="1:14" ht="32.25" thickBot="1" x14ac:dyDescent="0.3">
      <c r="A61" s="45" t="s">
        <v>58</v>
      </c>
      <c r="B61" s="180"/>
      <c r="C61" s="181"/>
      <c r="D61" s="182"/>
      <c r="E61" s="183"/>
      <c r="F61" s="183"/>
      <c r="G61" s="183"/>
      <c r="H61" s="181"/>
      <c r="I61" s="184"/>
      <c r="J61" s="183"/>
      <c r="K61" s="183"/>
      <c r="L61" s="182"/>
      <c r="M61" s="184"/>
      <c r="N61" s="171">
        <f>SUM(B61:M61)</f>
        <v>0</v>
      </c>
    </row>
    <row r="62" spans="1:14" ht="32.25" thickBot="1" x14ac:dyDescent="0.3">
      <c r="A62" s="58" t="s">
        <v>59</v>
      </c>
      <c r="B62" s="139">
        <f>SUM(B63:B64)</f>
        <v>0</v>
      </c>
      <c r="C62" s="140">
        <f>SUM(C63:C64)</f>
        <v>0</v>
      </c>
      <c r="D62" s="140">
        <f>SUM(D63:D64)</f>
        <v>0</v>
      </c>
      <c r="E62" s="140">
        <f t="shared" ref="E62:M62" si="14">SUM(E63:E64)</f>
        <v>0</v>
      </c>
      <c r="F62" s="141">
        <f t="shared" si="14"/>
        <v>0</v>
      </c>
      <c r="G62" s="141">
        <f t="shared" si="14"/>
        <v>0</v>
      </c>
      <c r="H62" s="140">
        <f t="shared" si="14"/>
        <v>0</v>
      </c>
      <c r="I62" s="142">
        <f t="shared" si="14"/>
        <v>0</v>
      </c>
      <c r="J62" s="140">
        <f t="shared" si="14"/>
        <v>0</v>
      </c>
      <c r="K62" s="141">
        <f t="shared" si="14"/>
        <v>0</v>
      </c>
      <c r="L62" s="140">
        <f t="shared" si="14"/>
        <v>0</v>
      </c>
      <c r="M62" s="142">
        <f t="shared" si="14"/>
        <v>0</v>
      </c>
      <c r="N62" s="143">
        <f>SUM(B62:M62)</f>
        <v>0</v>
      </c>
    </row>
    <row r="63" spans="1:14" ht="15.75" x14ac:dyDescent="0.25">
      <c r="A63" s="45" t="s">
        <v>60</v>
      </c>
      <c r="B63" s="185"/>
      <c r="C63" s="186"/>
      <c r="D63" s="186"/>
      <c r="E63" s="187"/>
      <c r="F63" s="187"/>
      <c r="G63" s="187"/>
      <c r="H63" s="186"/>
      <c r="I63" s="188"/>
      <c r="J63" s="187"/>
      <c r="K63" s="187"/>
      <c r="L63" s="186"/>
      <c r="M63" s="188"/>
      <c r="N63" s="189">
        <f t="shared" ref="N63:N64" si="15">SUM(B63:M63)</f>
        <v>0</v>
      </c>
    </row>
    <row r="64" spans="1:14" ht="32.25" thickBot="1" x14ac:dyDescent="0.3">
      <c r="A64" s="45" t="s">
        <v>61</v>
      </c>
      <c r="B64" s="180"/>
      <c r="C64" s="182"/>
      <c r="D64" s="182"/>
      <c r="E64" s="183"/>
      <c r="F64" s="183"/>
      <c r="G64" s="190"/>
      <c r="H64" s="181"/>
      <c r="I64" s="184"/>
      <c r="J64" s="183"/>
      <c r="K64" s="183"/>
      <c r="L64" s="182"/>
      <c r="M64" s="184"/>
      <c r="N64" s="171">
        <f t="shared" si="15"/>
        <v>0</v>
      </c>
    </row>
    <row r="65" spans="1:16" ht="16.5" thickBot="1" x14ac:dyDescent="0.3">
      <c r="A65" s="58" t="s">
        <v>62</v>
      </c>
      <c r="B65" s="139">
        <f>SUM(B66:B68)</f>
        <v>0</v>
      </c>
      <c r="C65" s="140">
        <f>SUM(C66:C68)</f>
        <v>0</v>
      </c>
      <c r="D65" s="140">
        <f>SUM(D66:D68)</f>
        <v>0</v>
      </c>
      <c r="E65" s="140">
        <f t="shared" ref="E65:M65" si="16">SUM(E66:E68)</f>
        <v>0</v>
      </c>
      <c r="F65" s="140">
        <f t="shared" si="16"/>
        <v>0</v>
      </c>
      <c r="G65" s="141">
        <f t="shared" si="16"/>
        <v>0</v>
      </c>
      <c r="H65" s="140">
        <f t="shared" si="16"/>
        <v>0</v>
      </c>
      <c r="I65" s="142">
        <f t="shared" si="16"/>
        <v>0</v>
      </c>
      <c r="J65" s="140">
        <f t="shared" si="16"/>
        <v>0</v>
      </c>
      <c r="K65" s="141">
        <f t="shared" si="16"/>
        <v>0</v>
      </c>
      <c r="L65" s="140">
        <f t="shared" si="16"/>
        <v>0</v>
      </c>
      <c r="M65" s="142">
        <f t="shared" si="16"/>
        <v>0</v>
      </c>
      <c r="N65" s="143">
        <f>SUM(B65:M65)</f>
        <v>0</v>
      </c>
    </row>
    <row r="66" spans="1:16" ht="15.75" x14ac:dyDescent="0.25">
      <c r="A66" s="45" t="s">
        <v>63</v>
      </c>
      <c r="B66" s="185"/>
      <c r="C66" s="186"/>
      <c r="D66" s="186"/>
      <c r="E66" s="187"/>
      <c r="F66" s="187"/>
      <c r="G66" s="187"/>
      <c r="H66" s="186"/>
      <c r="I66" s="188"/>
      <c r="J66" s="187"/>
      <c r="K66" s="187"/>
      <c r="L66" s="186"/>
      <c r="M66" s="188"/>
      <c r="N66" s="189">
        <f>SUM(B66:M66)</f>
        <v>0</v>
      </c>
      <c r="P66" s="191"/>
    </row>
    <row r="67" spans="1:16" ht="15.75" x14ac:dyDescent="0.25">
      <c r="A67" s="45" t="s">
        <v>64</v>
      </c>
      <c r="B67" s="175"/>
      <c r="C67" s="176"/>
      <c r="D67" s="176"/>
      <c r="E67" s="178"/>
      <c r="F67" s="178"/>
      <c r="G67" s="178"/>
      <c r="H67" s="176"/>
      <c r="I67" s="177"/>
      <c r="J67" s="178"/>
      <c r="K67" s="178"/>
      <c r="L67" s="176"/>
      <c r="M67" s="177"/>
      <c r="N67" s="179">
        <f t="shared" ref="N67:N69" si="17">SUM(B67:M67)</f>
        <v>0</v>
      </c>
    </row>
    <row r="68" spans="1:16" ht="31.5" x14ac:dyDescent="0.25">
      <c r="A68" s="45" t="s">
        <v>65</v>
      </c>
      <c r="B68" s="175"/>
      <c r="C68" s="176"/>
      <c r="D68" s="176"/>
      <c r="E68" s="178"/>
      <c r="F68" s="178"/>
      <c r="G68" s="178"/>
      <c r="H68" s="176"/>
      <c r="I68" s="177"/>
      <c r="J68" s="178"/>
      <c r="K68" s="178"/>
      <c r="L68" s="176"/>
      <c r="M68" s="177"/>
      <c r="N68" s="179">
        <f t="shared" si="17"/>
        <v>0</v>
      </c>
    </row>
    <row r="69" spans="1:16" ht="16.5" thickBot="1" x14ac:dyDescent="0.3">
      <c r="A69" s="76" t="s">
        <v>66</v>
      </c>
      <c r="B69" s="192"/>
      <c r="C69" s="193"/>
      <c r="D69" s="193"/>
      <c r="E69" s="194"/>
      <c r="F69" s="194"/>
      <c r="G69" s="194"/>
      <c r="H69" s="195"/>
      <c r="I69" s="196"/>
      <c r="J69" s="194"/>
      <c r="K69" s="194"/>
      <c r="L69" s="193"/>
      <c r="M69" s="196"/>
      <c r="N69" s="171">
        <f t="shared" si="17"/>
        <v>0</v>
      </c>
    </row>
    <row r="70" spans="1:16" ht="16.5" thickBot="1" x14ac:dyDescent="0.3">
      <c r="A70" s="58" t="s">
        <v>67</v>
      </c>
      <c r="B70" s="139">
        <f>SUM(B71:B72)</f>
        <v>250000000</v>
      </c>
      <c r="C70" s="140">
        <f>SUM(C71:C72)</f>
        <v>250000000</v>
      </c>
      <c r="D70" s="140">
        <f>SUM(D71:D72)</f>
        <v>1500000000</v>
      </c>
      <c r="E70" s="140">
        <f t="shared" ref="E70:M70" si="18">SUM(E71:E72)</f>
        <v>0</v>
      </c>
      <c r="F70" s="140">
        <f t="shared" si="18"/>
        <v>0</v>
      </c>
      <c r="G70" s="141">
        <f t="shared" si="18"/>
        <v>0</v>
      </c>
      <c r="H70" s="140">
        <f t="shared" si="18"/>
        <v>0</v>
      </c>
      <c r="I70" s="142">
        <f t="shared" si="18"/>
        <v>500000000</v>
      </c>
      <c r="J70" s="140">
        <f t="shared" si="18"/>
        <v>0</v>
      </c>
      <c r="K70" s="141">
        <f t="shared" si="18"/>
        <v>0</v>
      </c>
      <c r="L70" s="140">
        <f t="shared" si="18"/>
        <v>500000000</v>
      </c>
      <c r="M70" s="142">
        <f t="shared" si="18"/>
        <v>0</v>
      </c>
      <c r="N70" s="143">
        <f>SUM(B70:M70)</f>
        <v>3000000000</v>
      </c>
    </row>
    <row r="71" spans="1:16" ht="15.75" x14ac:dyDescent="0.25">
      <c r="A71" s="45" t="s">
        <v>68</v>
      </c>
      <c r="B71" s="185"/>
      <c r="C71" s="186"/>
      <c r="D71" s="149"/>
      <c r="E71" s="149"/>
      <c r="F71" s="149"/>
      <c r="G71" s="149"/>
      <c r="H71" s="149"/>
      <c r="I71" s="149"/>
      <c r="J71" s="187"/>
      <c r="K71" s="187"/>
      <c r="L71" s="186"/>
      <c r="M71" s="188"/>
      <c r="N71" s="189">
        <f t="shared" ref="N71" si="19">SUM(B71:M71)</f>
        <v>0</v>
      </c>
    </row>
    <row r="72" spans="1:16" ht="16.5" thickBot="1" x14ac:dyDescent="0.3">
      <c r="A72" s="45" t="s">
        <v>69</v>
      </c>
      <c r="B72" s="197">
        <v>250000000</v>
      </c>
      <c r="C72" s="155">
        <v>250000000</v>
      </c>
      <c r="D72" s="145">
        <v>1500000000</v>
      </c>
      <c r="E72" s="198"/>
      <c r="F72" s="169"/>
      <c r="G72" s="199"/>
      <c r="H72" s="169"/>
      <c r="I72" s="66">
        <v>500000000</v>
      </c>
      <c r="J72" s="200"/>
      <c r="K72" s="110"/>
      <c r="L72" s="124">
        <v>500000000</v>
      </c>
      <c r="M72" s="110"/>
      <c r="N72" s="147">
        <f>SUM(B72:M72)</f>
        <v>3000000000</v>
      </c>
    </row>
    <row r="73" spans="1:16" ht="16.5" thickBot="1" x14ac:dyDescent="0.3">
      <c r="A73" s="58" t="s">
        <v>71</v>
      </c>
      <c r="B73" s="139">
        <f>SUM(B74:B75)</f>
        <v>0</v>
      </c>
      <c r="C73" s="140">
        <f>SUM(C74:C75)</f>
        <v>0</v>
      </c>
      <c r="D73" s="140">
        <f>SUM(D74:D75)</f>
        <v>0</v>
      </c>
      <c r="E73" s="140">
        <f t="shared" ref="E73:M73" si="20">SUM(E74:E75)</f>
        <v>0</v>
      </c>
      <c r="F73" s="140">
        <f t="shared" si="20"/>
        <v>0</v>
      </c>
      <c r="G73" s="141">
        <f t="shared" si="20"/>
        <v>0</v>
      </c>
      <c r="H73" s="140">
        <f t="shared" si="20"/>
        <v>0</v>
      </c>
      <c r="I73" s="142">
        <f t="shared" si="20"/>
        <v>0</v>
      </c>
      <c r="J73" s="140">
        <f t="shared" si="20"/>
        <v>0</v>
      </c>
      <c r="K73" s="141">
        <f t="shared" si="20"/>
        <v>0</v>
      </c>
      <c r="L73" s="140">
        <f t="shared" si="20"/>
        <v>0</v>
      </c>
      <c r="M73" s="142">
        <f t="shared" si="20"/>
        <v>0</v>
      </c>
      <c r="N73" s="143">
        <f>+B73+C73+D73+E73+F73+G73+H73+I73</f>
        <v>0</v>
      </c>
    </row>
    <row r="74" spans="1:16" ht="15.75" x14ac:dyDescent="0.25">
      <c r="A74" s="45" t="s">
        <v>72</v>
      </c>
      <c r="B74" s="185"/>
      <c r="C74" s="186"/>
      <c r="D74" s="186"/>
      <c r="E74" s="187"/>
      <c r="F74" s="187"/>
      <c r="G74" s="187"/>
      <c r="H74" s="186"/>
      <c r="I74" s="188"/>
      <c r="J74" s="187"/>
      <c r="K74" s="187"/>
      <c r="L74" s="186"/>
      <c r="M74" s="188"/>
      <c r="N74" s="189">
        <f t="shared" ref="N74:N75" si="21">SUM(B74:M74)</f>
        <v>0</v>
      </c>
    </row>
    <row r="75" spans="1:16" ht="16.5" thickBot="1" x14ac:dyDescent="0.3">
      <c r="A75" s="45" t="s">
        <v>73</v>
      </c>
      <c r="B75" s="180"/>
      <c r="C75" s="182"/>
      <c r="D75" s="182"/>
      <c r="E75" s="183"/>
      <c r="F75" s="183"/>
      <c r="G75" s="183"/>
      <c r="H75" s="181"/>
      <c r="I75" s="184"/>
      <c r="J75" s="183"/>
      <c r="K75" s="183"/>
      <c r="L75" s="182"/>
      <c r="M75" s="184"/>
      <c r="N75" s="171">
        <f t="shared" si="21"/>
        <v>0</v>
      </c>
    </row>
    <row r="76" spans="1:16" ht="16.5" thickBot="1" x14ac:dyDescent="0.3">
      <c r="A76" s="58" t="s">
        <v>74</v>
      </c>
      <c r="B76" s="201">
        <f>SUM(B77)</f>
        <v>0</v>
      </c>
      <c r="C76" s="140">
        <f t="shared" ref="C76:M76" si="22">SUM(C77)</f>
        <v>0</v>
      </c>
      <c r="D76" s="140">
        <f t="shared" si="22"/>
        <v>0</v>
      </c>
      <c r="E76" s="202">
        <f t="shared" si="22"/>
        <v>0</v>
      </c>
      <c r="F76" s="140">
        <f t="shared" si="22"/>
        <v>0</v>
      </c>
      <c r="G76" s="141">
        <f t="shared" si="22"/>
        <v>0</v>
      </c>
      <c r="H76" s="140">
        <f t="shared" si="22"/>
        <v>0</v>
      </c>
      <c r="I76" s="202">
        <f t="shared" si="22"/>
        <v>0</v>
      </c>
      <c r="J76" s="140">
        <f t="shared" si="22"/>
        <v>0</v>
      </c>
      <c r="K76" s="202">
        <f t="shared" si="22"/>
        <v>0</v>
      </c>
      <c r="L76" s="140">
        <f t="shared" si="22"/>
        <v>0</v>
      </c>
      <c r="M76" s="142">
        <f t="shared" si="22"/>
        <v>0</v>
      </c>
      <c r="N76" s="143">
        <f>+B76+C76+D76+E76+F76+G76+H76+I76</f>
        <v>0</v>
      </c>
    </row>
    <row r="77" spans="1:16" ht="16.5" thickBot="1" x14ac:dyDescent="0.3">
      <c r="A77" s="45" t="s">
        <v>75</v>
      </c>
      <c r="B77" s="203"/>
      <c r="C77" s="204"/>
      <c r="D77" s="204"/>
      <c r="E77" s="205"/>
      <c r="F77" s="205"/>
      <c r="G77" s="205"/>
      <c r="H77" s="206"/>
      <c r="I77" s="45"/>
      <c r="J77" s="205"/>
      <c r="K77" s="205"/>
      <c r="L77" s="204"/>
      <c r="M77" s="45"/>
      <c r="N77" s="207">
        <f>SUM(B77:M77)</f>
        <v>0</v>
      </c>
    </row>
    <row r="78" spans="1:16" ht="16.5" thickBot="1" x14ac:dyDescent="0.3">
      <c r="A78" s="208" t="s">
        <v>76</v>
      </c>
      <c r="B78" s="209">
        <f>+B11+B15+B25+B34+B42+B47+B57+B62+B70</f>
        <v>1170686822.9300001</v>
      </c>
      <c r="C78" s="210">
        <f>+C11+C15+C25+C34+C42+C47+C57+C62+C70</f>
        <v>1288009377.8599999</v>
      </c>
      <c r="D78" s="210">
        <f>+D11+D15+D25+D34+D42+D47+D57+D62+D70</f>
        <v>3399313984.9000001</v>
      </c>
      <c r="E78" s="210">
        <f t="shared" ref="E78:M78" si="23">+E11+E15+E25+E34+E42+E47+E57+E62+E70</f>
        <v>1406018481.3699996</v>
      </c>
      <c r="F78" s="210">
        <f>+F11+F15+F25+F34+F42+F47+F57+F62+F70</f>
        <v>1341546091.2099998</v>
      </c>
      <c r="G78" s="211">
        <f t="shared" si="23"/>
        <v>1283301122.2900002</v>
      </c>
      <c r="H78" s="212">
        <f t="shared" si="23"/>
        <v>1230450678.8099999</v>
      </c>
      <c r="I78" s="210">
        <f t="shared" si="23"/>
        <v>1440855404.48</v>
      </c>
      <c r="J78" s="212">
        <f t="shared" si="23"/>
        <v>1860731401.3899999</v>
      </c>
      <c r="K78" s="210">
        <f t="shared" si="23"/>
        <v>1569870655.9200003</v>
      </c>
      <c r="L78" s="212">
        <f t="shared" si="23"/>
        <v>2566267950.1199999</v>
      </c>
      <c r="M78" s="213">
        <f t="shared" si="23"/>
        <v>0</v>
      </c>
      <c r="N78" s="214">
        <f>SUM(B78:M78)</f>
        <v>18557051971.279999</v>
      </c>
    </row>
    <row r="79" spans="1:16" ht="15.75" x14ac:dyDescent="0.25">
      <c r="A79" s="58" t="s">
        <v>136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6" ht="15.75" x14ac:dyDescent="0.25">
      <c r="A80" s="5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25.5" customHeight="1" x14ac:dyDescent="0.25">
      <c r="A81" s="271" t="s">
        <v>137</v>
      </c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</row>
  </sheetData>
  <mergeCells count="6">
    <mergeCell ref="A81:N81"/>
    <mergeCell ref="A3:N3"/>
    <mergeCell ref="A4:N4"/>
    <mergeCell ref="A5:N5"/>
    <mergeCell ref="A6:N6"/>
    <mergeCell ref="A7:N7"/>
  </mergeCells>
  <printOptions horizontalCentered="1"/>
  <pageMargins left="0.35433070866141736" right="0.35433070866141736" top="0.59055118110236227" bottom="0.74803149606299213" header="0.27559055118110237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ENERO-NOV</vt:lpstr>
      <vt:lpstr>P2Presup.aprobado Ejec. E'-N</vt:lpstr>
      <vt:lpstr>P3 Ejecucion E-OCT.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Financiero</dc:creator>
  <cp:lastModifiedBy>Rafaela Villar</cp:lastModifiedBy>
  <cp:lastPrinted>2023-12-07T15:07:40Z</cp:lastPrinted>
  <dcterms:created xsi:type="dcterms:W3CDTF">2023-12-07T02:17:25Z</dcterms:created>
  <dcterms:modified xsi:type="dcterms:W3CDTF">2023-12-07T17:33:38Z</dcterms:modified>
</cp:coreProperties>
</file>