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Yfeliz\Desktop\ultimos informes enviados por K 23\Semestre 1\"/>
    </mc:Choice>
  </mc:AlternateContent>
  <xr:revisionPtr revIDLastSave="0" documentId="13_ncr:1_{91BA8F00-E1AD-4994-B8BA-5B1B95F89999}" xr6:coauthVersionLast="47" xr6:coauthVersionMax="47" xr10:uidLastSave="{00000000-0000-0000-0000-000000000000}"/>
  <bookViews>
    <workbookView xWindow="21000" yWindow="60" windowWidth="20730" windowHeight="9780" xr2:uid="{00000000-000D-0000-FFFF-FFFF00000000}"/>
  </bookViews>
  <sheets>
    <sheet name="Hoja1" sheetId="1" r:id="rId1"/>
  </sheets>
  <definedNames>
    <definedName name="_Hlk110321804" localSheetId="0">Hoja1!$B$32</definedName>
    <definedName name="_xlnm.Print_Area" localSheetId="0">Hoja1!$A$1:$J$158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5" i="1" l="1"/>
  <c r="F88" i="1"/>
  <c r="F25" i="1" l="1"/>
  <c r="F140" i="1" l="1"/>
  <c r="E140" i="1"/>
  <c r="F139" i="1"/>
  <c r="E139" i="1"/>
  <c r="F95" i="1"/>
  <c r="E95" i="1"/>
  <c r="F94" i="1"/>
  <c r="E94" i="1"/>
  <c r="E93" i="1"/>
  <c r="F92" i="1"/>
  <c r="E92" i="1"/>
  <c r="F34" i="1"/>
  <c r="E34" i="1"/>
  <c r="F33" i="1"/>
  <c r="E33" i="1"/>
  <c r="F31" i="1"/>
  <c r="E31" i="1"/>
  <c r="F30" i="1"/>
  <c r="E30" i="1"/>
  <c r="F29" i="1"/>
  <c r="E29" i="1"/>
  <c r="I25" i="1" l="1"/>
  <c r="J30" i="1" l="1"/>
  <c r="I30" i="1"/>
  <c r="I93" i="1" l="1"/>
  <c r="J93" i="1"/>
  <c r="J33" i="1"/>
  <c r="I33" i="1"/>
  <c r="I29" i="1" l="1"/>
  <c r="J139" i="1" l="1"/>
  <c r="J140" i="1"/>
  <c r="I139" i="1"/>
  <c r="I140" i="1"/>
  <c r="J95" i="1"/>
  <c r="J94" i="1"/>
  <c r="I94" i="1"/>
  <c r="I95" i="1"/>
  <c r="J92" i="1"/>
  <c r="I92" i="1"/>
  <c r="J32" i="1"/>
  <c r="J34" i="1"/>
  <c r="J31" i="1"/>
  <c r="I32" i="1"/>
  <c r="I34" i="1"/>
  <c r="J29" i="1"/>
  <c r="I31" i="1"/>
  <c r="I135" i="1"/>
  <c r="I88" i="1"/>
</calcChain>
</file>

<file path=xl/sharedStrings.xml><?xml version="1.0" encoding="utf-8"?>
<sst xmlns="http://schemas.openxmlformats.org/spreadsheetml/2006/main" count="293" uniqueCount="160">
  <si>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</si>
  <si>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</si>
  <si>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</si>
  <si>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</si>
  <si>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</si>
  <si>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</si>
  <si>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</si>
  <si>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</si>
  <si>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</si>
  <si>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</si>
  <si>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</si>
  <si>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</si>
  <si>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</si>
  <si>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</si>
  <si>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</si>
  <si>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</si>
  <si>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</si>
  <si>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</si>
  <si>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</si>
  <si>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</si>
  <si>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</si>
  <si>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</si>
  <si>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</si>
  <si>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</si>
  <si>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</si>
  <si>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</si>
  <si>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</si>
  <si>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</si>
  <si>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</si>
  <si>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</si>
  <si>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</si>
  <si>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</si>
  <si>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</si>
  <si>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</si>
  <si>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</si>
  <si>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</si>
  <si>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</si>
  <si>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</si>
  <si>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</si>
  <si>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</si>
  <si>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</si>
  <si>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</si>
  <si>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</si>
  <si>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</si>
  <si>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</si>
  <si>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</si>
  <si>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0210- Ministerio de Agricultura</t>
  </si>
  <si>
    <t>01-	Ministerio de Agricultura</t>
  </si>
  <si>
    <t>0001 - Ministerio de Agricultura</t>
  </si>
  <si>
    <t>Formular y dirigir las políticas agropecuarias de acuerdo con los planes generales de desarrollo del país, articular las actividades entre las instituciones del sector, promover el desarrollo económico y social rural para el mejoramiento de las condiciones de vida del campo, además de garantizar la seguridad alimentaria. Así como la generación y calidad de empleos para impulsar la capacidad productiva y la competitividad de los productos agropecuarios en los mercados nacionales e internacionales.</t>
  </si>
  <si>
    <t>Un sector agropecuario eficiente, competitivo, innovador y emprendedor que sirva de base a la economía dominicana, proporcionándole fuente alimentaria a la población, generador de oportunidades, beneficios económicos y sociales para los(as) productores(as) y consumidores(as).</t>
  </si>
  <si>
    <t>3-. Desarrollo Productivo.</t>
  </si>
  <si>
    <t>3.5-. Estructura productiva.</t>
  </si>
  <si>
    <t>3.5.3 Elevar la productividad, competitividad, sostenibilidad ambiental y financiera de las cadenas agroproductivas, a fin de contribuir a la seguridad alimentaria, aprovechar el potencial exportador y generar empleo e ingresos para la población rural.</t>
  </si>
  <si>
    <t xml:space="preserve">Los beneficiarios son los pequeños y medianos productores agrícolas de todo el territorio nacional. </t>
  </si>
  <si>
    <t>Producto 6234</t>
  </si>
  <si>
    <t>Productores agrícolas reciben insumos y material de siembra para el fomento y desarrollo de la producción nacional.</t>
  </si>
  <si>
    <t>Producto 6236</t>
  </si>
  <si>
    <t>Productores reciben apoyo y asistencia para la producción de frutales.</t>
  </si>
  <si>
    <t>VI. Oportunidades de Mejora</t>
  </si>
  <si>
    <r>
      <t>Programa 11:</t>
    </r>
    <r>
      <rPr>
        <sz val="10"/>
        <rFont val="Calibri"/>
        <family val="2"/>
        <scheme val="minor"/>
      </rPr>
      <t xml:space="preserve"> Fomento de la producción agrícola</t>
    </r>
  </si>
  <si>
    <r>
      <t>Beneficiarios:</t>
    </r>
    <r>
      <rPr>
        <sz val="10"/>
        <color rgb="FF000000"/>
        <rFont val="Calibri"/>
        <family val="2"/>
        <scheme val="minor"/>
      </rPr>
      <t xml:space="preserve"> </t>
    </r>
  </si>
  <si>
    <r>
      <rPr>
        <b/>
        <sz val="10"/>
        <color theme="1"/>
        <rFont val="Calibri"/>
        <family val="2"/>
        <scheme val="minor"/>
      </rPr>
      <t>Producto 6234:</t>
    </r>
    <r>
      <rPr>
        <sz val="10"/>
        <color theme="1"/>
        <rFont val="Calibri"/>
        <family val="2"/>
        <scheme val="minor"/>
      </rPr>
      <t xml:space="preserve"> Productores agrícolas reciben insumos y material de siembra para el fomento y desarrollo de la producción nacional.</t>
    </r>
  </si>
  <si>
    <r>
      <rPr>
        <b/>
        <sz val="10"/>
        <color theme="1"/>
        <rFont val="Calibri"/>
        <family val="2"/>
        <scheme val="minor"/>
      </rPr>
      <t>Producto 6236:</t>
    </r>
    <r>
      <rPr>
        <sz val="10"/>
        <color theme="1"/>
        <rFont val="Calibri"/>
        <family val="2"/>
        <scheme val="minor"/>
      </rPr>
      <t xml:space="preserve"> Productores reciben apoyo y asistencia para la producción de frutales.</t>
    </r>
  </si>
  <si>
    <r>
      <t xml:space="preserve">Programa 12: </t>
    </r>
    <r>
      <rPr>
        <sz val="10"/>
        <rFont val="Calibri"/>
        <family val="2"/>
        <scheme val="minor"/>
      </rPr>
      <t xml:space="preserve">Transferencia de tecnologías agropecuarias. </t>
    </r>
  </si>
  <si>
    <t>Son beneficiados los productores agrícolas que reciben enseñanza en el uso tecnológico y productores pecuarios que reciben tratamientos reproductivos de alto valor genético.</t>
  </si>
  <si>
    <t>Producto 6238</t>
  </si>
  <si>
    <t>Productores técnicos y agrícolas reciben asistencia técnica  para la transferencia tecnológica.</t>
  </si>
  <si>
    <r>
      <rPr>
        <b/>
        <sz val="10"/>
        <color theme="1"/>
        <rFont val="Calibri"/>
        <family val="2"/>
        <scheme val="minor"/>
      </rPr>
      <t>Producto 6238:</t>
    </r>
    <r>
      <rPr>
        <sz val="10"/>
        <color theme="1"/>
        <rFont val="Calibri"/>
        <family val="2"/>
        <scheme val="minor"/>
      </rPr>
      <t xml:space="preserve"> Productores y técnicos agrícolas reciben asistencia técnica para la transferencia tecnológica.</t>
    </r>
  </si>
  <si>
    <t>Consiste en producir y transferir embriones de razas de ganados vacunos, con rendimientos mejorados y adaptados al trópico. También, incluyen capacitar a ganaderos y técnicos pecuarios en tecnologías reproductivas.</t>
  </si>
  <si>
    <r>
      <t xml:space="preserve">Programa 14: </t>
    </r>
    <r>
      <rPr>
        <sz val="10"/>
        <rFont val="Calibri"/>
        <family val="2"/>
        <scheme val="minor"/>
      </rPr>
      <t xml:space="preserve">Inocuidad Agroalimentaria y Sanidad Vegetal. </t>
    </r>
  </si>
  <si>
    <t>Producto 6241</t>
  </si>
  <si>
    <r>
      <rPr>
        <b/>
        <sz val="10"/>
        <color theme="1"/>
        <rFont val="Calibri"/>
        <family val="2"/>
        <scheme val="minor"/>
      </rPr>
      <t>Producto 6241:</t>
    </r>
    <r>
      <rPr>
        <sz val="10"/>
        <color theme="1"/>
        <rFont val="Calibri"/>
        <family val="2"/>
        <scheme val="minor"/>
      </rPr>
      <t xml:space="preserve"> Productores reciben apoyo técnico para la prevención fitosanitaria y control de plagas y enfermedades.</t>
    </r>
  </si>
  <si>
    <t>Consiste en asistir y capacitar técnicos agrícolas y productores(as)de la República Dominicana, con el objetivo de mejorar la producción y productividad de sus cosechas mediante el conocimiento de nuevas tecnologías, por mediación de cursos, talleres, días de campo y adiestramientos.</t>
  </si>
  <si>
    <t>El objetivo general de este programa es relanzar el sector agropecuario nacional, con el fin de impulsar el crecimiento y desarrollo sostenible de la agropecuaria dominicana, a través de una estrategia que garantice la seguridad alimentaria, la rentabilidad de los productores y disminuir la pobreza en la zona rural. Utilizan, además, la asistencia en el sector agropecuario como instrumento de política, para orientar a productores para que puedan realizar las innovaciones y transformaciones tecnológicas requeridas en sus predios agrícolas en procura de aumentar la producción y productividad con el objetivo de fomentar las agroexportaciones.</t>
  </si>
  <si>
    <t>Datos financieros:</t>
  </si>
  <si>
    <r>
      <rPr>
        <b/>
        <sz val="10"/>
        <color theme="1"/>
        <rFont val="Calibri"/>
        <family val="2"/>
        <scheme val="minor"/>
      </rPr>
      <t xml:space="preserve">Producto 6800: </t>
    </r>
    <r>
      <rPr>
        <sz val="10"/>
        <color theme="1"/>
        <rFont val="Calibri"/>
        <family val="2"/>
        <scheme val="minor"/>
      </rPr>
      <t>Agroempresas Agrícolas reciben capacitación y asistencia técnica para dar valor agregado a la producción.</t>
    </r>
  </si>
  <si>
    <t>Consiste en apoyo brindado con capacitación y asistencia técnica a productores y técnicos, realizando cursos, talleres, reuniones y visitas con el objetivo de transferir conocimientos de la importancia que ofrece laborar de forma asociadas y organizadas como son las Agroempresas, que permite proporcionar valor agregado a su producción agrícola por medio del fomento de la agroindustria.</t>
  </si>
  <si>
    <t>Consiste en beneficiar con apoyo, asistencia técnica y capacitación a productores para la producción y distribución de plantas frutales como: mango, lechosa, aguacate, guayaba, cítricos. Entre otros.</t>
  </si>
  <si>
    <t xml:space="preserve">Consiste en producir y distribuir plántulas In-vitro de plátano con alto valor genético. </t>
  </si>
  <si>
    <t>Consiste en beneficiar a pequeños y medianos productores agrícolas y pecuarios en todo el país, con asistencia técnica para la transferencia de tecnología.</t>
  </si>
  <si>
    <r>
      <t>Aumentar el desarrollo de tecnologías agropecuarias, a través de la asistencia técnica a productores, de</t>
    </r>
    <r>
      <rPr>
        <b/>
        <sz val="10"/>
        <color theme="1"/>
        <rFont val="Calibri"/>
        <family val="2"/>
        <scheme val="minor"/>
      </rPr>
      <t xml:space="preserve"> 282,392</t>
    </r>
    <r>
      <rPr>
        <sz val="10"/>
        <color theme="1"/>
        <rFont val="Calibri"/>
        <family val="2"/>
        <scheme val="minor"/>
      </rPr>
      <t xml:space="preserve"> en el año 2020 a </t>
    </r>
    <r>
      <rPr>
        <b/>
        <sz val="10"/>
        <color theme="1"/>
        <rFont val="Calibri"/>
        <family val="2"/>
        <scheme val="minor"/>
      </rPr>
      <t>410,372</t>
    </r>
    <r>
      <rPr>
        <sz val="10"/>
        <color theme="1"/>
        <rFont val="Calibri"/>
        <family val="2"/>
        <scheme val="minor"/>
      </rPr>
      <t xml:space="preserve"> en el año 2024, a fin de mejorar la productividad y la competitividad de los rubros de importancia para agricultura dominicana.</t>
    </r>
  </si>
  <si>
    <t>Consiste en brindar apoyo para que mujeres y jóvenes contribuyan con su aporte al desarrollo de la producción rural, incorporándolos en actividades agrícolas.</t>
  </si>
  <si>
    <r>
      <t xml:space="preserve">Incrementar las agroexportaciones para la generación de divisas de </t>
    </r>
    <r>
      <rPr>
        <b/>
        <sz val="10"/>
        <color theme="1"/>
        <rFont val="Calibri"/>
        <family val="2"/>
        <scheme val="minor"/>
      </rPr>
      <t>0.20%</t>
    </r>
    <r>
      <rPr>
        <sz val="10"/>
        <color theme="1"/>
        <rFont val="Calibri"/>
        <family val="2"/>
        <scheme val="minor"/>
      </rPr>
      <t xml:space="preserve"> en el año 2020 a </t>
    </r>
    <r>
      <rPr>
        <b/>
        <sz val="10"/>
        <color theme="1"/>
        <rFont val="Calibri"/>
        <family val="2"/>
        <scheme val="minor"/>
      </rPr>
      <t>0.25%</t>
    </r>
    <r>
      <rPr>
        <sz val="10"/>
        <color theme="1"/>
        <rFont val="Calibri"/>
        <family val="2"/>
        <scheme val="minor"/>
      </rPr>
      <t xml:space="preserve"> en el año 2024, por medio de la reducción de las notificaciones por las intercepciones de plagas y residuos de plaguicidas recibidas.</t>
    </r>
  </si>
  <si>
    <t>Son beneficiados los productores y personas que reciben unidades de producción primaria.</t>
  </si>
  <si>
    <t xml:space="preserve">Consiste en el control de inocuidad agroalimentaria para aplicación de buenas prácticas agropecuarias (BPA) y para la prevención fitosanitaria y control de plagas y enfermedades.	</t>
  </si>
  <si>
    <r>
      <rPr>
        <b/>
        <sz val="10"/>
        <color theme="1"/>
        <rFont val="Calibri"/>
        <family val="2"/>
        <scheme val="minor"/>
      </rPr>
      <t>Producto 6806:</t>
    </r>
    <r>
      <rPr>
        <sz val="10"/>
        <color theme="1"/>
        <rFont val="Calibri"/>
        <family val="2"/>
        <scheme val="minor"/>
      </rPr>
      <t xml:space="preserve"> Unidades productivas reciben Programas de Control de Inocuidad Agroalimentaria para la aplicación de buenas prácticas.</t>
    </r>
  </si>
  <si>
    <t>Datos financieros</t>
  </si>
  <si>
    <t>Producto 6800</t>
  </si>
  <si>
    <t>Agroempresas Agrícolas reciben capacitación y asistencia técnica para dar valor agregado a la producción.</t>
  </si>
  <si>
    <t>Distribución de plántulas In-vitro</t>
  </si>
  <si>
    <t>Políticas y Acciones interinstitucionales Coordinadas para la población rural</t>
  </si>
  <si>
    <t>Producto 6802</t>
  </si>
  <si>
    <t>Productores reciben Transferencia de Embriones Bovinos.</t>
  </si>
  <si>
    <t>Mujeres y jóvenes involucrados en actividades agropecuarias.</t>
  </si>
  <si>
    <t>Producto 6806</t>
  </si>
  <si>
    <t>Unidades productivas reciben Programas de Control de Inocuidad Agroalimentaria para la aplicación de buenas prácticas.</t>
  </si>
  <si>
    <t>Productores reciben apoyo técnico para la prevención fitosanitaria y control de plagas y enfermedades.</t>
  </si>
  <si>
    <t xml:space="preserve">Este producto tiene el propósito de dinamizar e incentivar la producción agrícola, con este fin, el Ministerio de Agricultura (MARD) hizo entrega de semillas y otros materiales de siembre como: plantas de cacao, cepas y plantas de plátano y banano, además de camionadas de esquejes de yuca y abanas de batata a productores agrícolas. </t>
  </si>
  <si>
    <r>
      <rPr>
        <b/>
        <sz val="10"/>
        <color theme="1"/>
        <rFont val="Calibri"/>
        <family val="2"/>
        <scheme val="minor"/>
      </rPr>
      <t>Producto 6802:</t>
    </r>
    <r>
      <rPr>
        <sz val="10"/>
        <color theme="1"/>
        <rFont val="Calibri"/>
        <family val="2"/>
        <scheme val="minor"/>
      </rPr>
      <t xml:space="preserve"> Políticas y acciones interinstitucionales coordinadas para la población rural</t>
    </r>
  </si>
  <si>
    <t>Consiste en propiciar la participación y apoyo de los programas de capacitación para jóvenes profesionales agropecuarios, identificar y coordinar con las comunidades rurales y otras instancias, obras de infraestructura tendientes a mejorar la calidad de vida de la población rural, así como impulsar un modelo económico que priorice la seguridad alimentaria y nutricional, favoreciendo el mejoramiento de las condiciones de vida de la población dominicana.</t>
  </si>
  <si>
    <t>Consiste en el aumento de inspecciones en las unidades productivas con condiciones inocuas, con el objetivo de crear la base para garantizar la seguridad alimentaria en República Dominicana, además de asegurar alta calidad en la canasta básica.</t>
  </si>
  <si>
    <t>Consiste en brindar apoyo técnico a productores agrícolas para la producción fitosanitaria y control de plagas y enfermedades, además, forma parte del proyecto Mejoramiento de la Sanidad Agroalimentaria en República Dominicana.</t>
  </si>
  <si>
    <r>
      <rPr>
        <b/>
        <sz val="10"/>
        <color theme="1"/>
        <rFont val="Calibri"/>
        <family val="2"/>
        <scheme val="minor"/>
      </rPr>
      <t>1.</t>
    </r>
    <r>
      <rPr>
        <sz val="10"/>
        <color theme="1"/>
        <rFont val="Calibri"/>
        <family val="2"/>
        <scheme val="minor"/>
      </rPr>
      <t xml:space="preserve">Elevar la productividad, competitividad y sostenibilidad ambiental y financiera de las cadenas productivas, a fin de contribuir a la seguridad alimentaria, aprovechar el potencial exportador y generar empleos e ingresos para la población rural.           
</t>
    </r>
    <r>
      <rPr>
        <b/>
        <sz val="10"/>
        <color theme="1"/>
        <rFont val="Calibri"/>
        <family val="2"/>
        <scheme val="minor"/>
      </rPr>
      <t xml:space="preserve"> 2.</t>
    </r>
    <r>
      <rPr>
        <sz val="10"/>
        <color theme="1"/>
        <rFont val="Calibri"/>
        <family val="2"/>
        <scheme val="minor"/>
      </rPr>
      <t>Aumentar el dinamismo de la producción agropecuaria, medido como la tasa de crecimiento promedio cuatrienal, de</t>
    </r>
    <r>
      <rPr>
        <b/>
        <sz val="10"/>
        <color theme="1"/>
        <rFont val="Calibri"/>
        <family val="2"/>
        <scheme val="minor"/>
      </rPr>
      <t xml:space="preserve"> 5%</t>
    </r>
    <r>
      <rPr>
        <sz val="10"/>
        <color theme="1"/>
        <rFont val="Calibri"/>
        <family val="2"/>
        <scheme val="minor"/>
      </rPr>
      <t xml:space="preserve"> en el año 2021 a</t>
    </r>
    <r>
      <rPr>
        <b/>
        <sz val="10"/>
        <color theme="1"/>
        <rFont val="Calibri"/>
        <family val="2"/>
        <scheme val="minor"/>
      </rPr>
      <t xml:space="preserve"> 14%</t>
    </r>
    <r>
      <rPr>
        <sz val="10"/>
        <color theme="1"/>
        <rFont val="Calibri"/>
        <family val="2"/>
        <scheme val="minor"/>
      </rPr>
      <t xml:space="preserve"> en el año 2024.</t>
    </r>
  </si>
  <si>
    <t>Producto 7754</t>
  </si>
  <si>
    <r>
      <rPr>
        <b/>
        <sz val="10"/>
        <color theme="1"/>
        <rFont val="Calibri"/>
        <family val="2"/>
        <scheme val="minor"/>
      </rPr>
      <t xml:space="preserve">Producto 7754: </t>
    </r>
    <r>
      <rPr>
        <sz val="10"/>
        <color theme="1"/>
        <rFont val="Calibri"/>
        <family val="2"/>
        <scheme val="minor"/>
      </rPr>
      <t>Distribución de plántulas In-vitro</t>
    </r>
  </si>
  <si>
    <t>Producto 7772</t>
  </si>
  <si>
    <t xml:space="preserve">
Producto 7771</t>
  </si>
  <si>
    <r>
      <rPr>
        <b/>
        <sz val="10"/>
        <color theme="1"/>
        <rFont val="Calibri"/>
        <family val="2"/>
        <scheme val="minor"/>
      </rPr>
      <t xml:space="preserve">Producto 7772: </t>
    </r>
    <r>
      <rPr>
        <sz val="10"/>
        <color theme="1"/>
        <rFont val="Calibri"/>
        <family val="2"/>
        <scheme val="minor"/>
      </rPr>
      <t>Productores reciben Transferencia de Embriones Bovinos.</t>
    </r>
  </si>
  <si>
    <r>
      <rPr>
        <b/>
        <sz val="10"/>
        <color theme="1"/>
        <rFont val="Calibri"/>
        <family val="2"/>
        <scheme val="minor"/>
      </rPr>
      <t xml:space="preserve">Producto 7771: </t>
    </r>
    <r>
      <rPr>
        <sz val="10"/>
        <color theme="1"/>
        <rFont val="Calibri"/>
        <family val="2"/>
        <scheme val="minor"/>
      </rPr>
      <t>Mujeres y jóvenes involucrados en actividades agropecuarias.</t>
    </r>
  </si>
  <si>
    <t>Producto 7753</t>
  </si>
  <si>
    <t>Producto 7753: Produvtores reciben apoyo en infraestructuras productivas para mejorar la producción agrícola</t>
  </si>
  <si>
    <t>Consiste en la cantidad de productores con mejor acceso debido a infraestructuras productivas mejoradas</t>
  </si>
  <si>
    <t>Producto 7755</t>
  </si>
  <si>
    <t>Organizaciones agrícolas y jóvenes reciben asesorías técnicas para fortalecer su estructura institucional</t>
  </si>
  <si>
    <t>Producto 7755: Organizaciones agrícolas y jóvenes reciben asesorías técnicas para fortalecer su estructura institucional</t>
  </si>
  <si>
    <t>Consiste en la cantidad de organizaciones rurales y jóvenes asistidos.</t>
  </si>
  <si>
    <t>Semestral</t>
  </si>
  <si>
    <t>Programación Semestral</t>
  </si>
  <si>
    <t>IV.II - Formulación y Ejecución Semestral de las Metas por Producto</t>
  </si>
  <si>
    <t>Ejecución Semestral</t>
  </si>
  <si>
    <t>Productores reciben apoyo en infraestructuras productivas para mejorar la producción agrícola</t>
  </si>
  <si>
    <t>El producto 6234 tuvo una asignación presupuestaria de RD$490,126,263.00, para el primer semestre del año 2023, de los cuales ejecutó un monto ascendente a RD$454,859,940.03, equivalente a un 92.80% del presupuesto semestral del producto.</t>
  </si>
  <si>
    <t>El Departamento de Frutales (DEFRUT), para el primer semestre del año 2023, presentó un superávit de 2,233 productores favorecidos con distribución de plantas, por encima de lo establecido en la programación, indicando el 85.92%. Este superávit se debió a las ejecuciones del Programa Siembra RD, Siembra Tu Patio, así como a la entrega de plantas a los pequeños y medianos productores en las ocho (8) direcciones regionales del país. El Departamento de Frutales tomando medidas preventivas para duplicar las plantas requeridas solicitó y fue apoyado por el ministerio con la compra de 3 millones de plantas frutales de diferentes especies, las cuales fueron contratadas en viveros privados, que se tradujo en un notable apoyo a los productores y provocando un incremento en las solicitudes de capacitación y asistencia técnica desde que se iniciaron las lluvias. Las plantas distribuidas son donadas o subsidiadas, mientras que la asistencia técnica es gratis.</t>
  </si>
  <si>
    <t xml:space="preserve">Este producto 6236, tuvo una asignación presupuestaria de RD$18,486,325.00 en el primer semestre del año 2023, de los cuales ejecutó un monto ascendente a RD$10,249,445.96, equivalente a un 55.44% del presupuesto semestral del producto. </t>
  </si>
  <si>
    <t>Para el primer semestre del año 2023, este producto presentó un desvío 38 agro empresas no asistidas 6.75% con relación a la programación. Esto fue debido a que el departamento no contó con el apoyo logístico necesario para ejecutar las capacitaciones y asistencias pautadas.</t>
  </si>
  <si>
    <t xml:space="preserve">El Viceministerio de Desarrollo Rural, en el primer semestre del año 2023, contó con una programación de 2,475 beneficiados en asistencia y capacitación con el objetivo de fomentar el empoderamiento de los territorios rurales, así como el fortalecimiento de las organizaciones rurales, logrando favorecer a 4,499 pobladores rurales (de los cuales 2,319 son hombres y 2,180 mujeres) representando un 181.78% con relación a la programación del primer trimestre del 2023. Presentando un desvío positivo de 2,024 pobladores beneficiados por encima de la meta establecida. </t>
  </si>
  <si>
    <t xml:space="preserve">Las desviaciones positivas en las estadísticas de Viceministerio de Desarrollo Rural en el semestre Enero - Junio 2023, tuvieron su origen en las siguientes razones:
1. Aumento de las actividades de capacitación y asistencia técnica a los productores y productoras, realizadas de manera extraordinaria en los territorios priorizados como resultado de la articulación en el nivel central y en los territorios acompañados.
2. El fortalecimiento a las organizaciones a través del suministro de insumos y animales tuvieron una mayor actividad en citado periodo, a consecuencia de la distribución de botiquines, para atender a las necesidades de salud animal en ovinos y caprino, dentro del programa que está llevando a cabo en Viceministerio de Desarrollo Rural en este sector.
3. Incremento de la distribución de insumos a las asociaciones y cooperativa de productores y productoras.
4. Esto se pudo lograr, gracias al apoyo financiero recibido por parte de SUPERATE, SIUBEN, AECID y de los proyectos de inversión pública SNIP 14130 y 14131 y PRORURAL del Ministerio de Economía, Planificación y Desarrollo. 
</t>
  </si>
  <si>
    <t xml:space="preserve">Con relación a la programación financiera, este producto tuvo un presupuesto asignado de RD$27,548,246.00, en el primer semestre del año 2023, de los cuales ejecutó un monto ascendente a RD$7,396,900.00, equivalente a un 26.85%, del presupuesto semestral. </t>
  </si>
  <si>
    <t xml:space="preserve">Las unidades responsables del reporte de este producto son: Departamento de Construcción y Reconstrucción de Caminos Vecinales, Programa de Servicios de Maquinarias Agrícolas y Departamento de Transportación; los cuales programaron beneficiar 16,775 productores con mejor acceso debido a infraestructura productivas mejoradas. Logrando beneficiar a 14,757 productores (11,178 hombres y 3,579 mujeres) para un 88% de la meta establecida. Presentando un desvío negativo de 2,018 productores que no pudieron ser beneficiados, representando un 12% con relación a la programación.
</t>
  </si>
  <si>
    <t xml:space="preserve">La principal causa de este desvío negativo es debido los proyectos se encuentran en el proceso de registro y certificación de contrato por parte de la Contraloría, esto ha impedido que los proveedores aún no reciban el 20% para el inicio de los trabajos.
</t>
  </si>
  <si>
    <t>Este producto 7753, tuvo una asignación presupuestaria de RD$536,959,830.00 en el primer semestre del año 2023, de los cuales ejecutó un monto ascendente a RD$384,698,114.07 equivalente a un 71.64% del presupuesto semestral del producto.</t>
  </si>
  <si>
    <t xml:space="preserve">El Laboratorio de Micro propagación de Plántulas In-Vitro (BIOVEGA), como unidad ejecutora de este producto, tuvo como meta de beneficiar a 396 productores de plántulas In-vitro, durante el primer semestre del año 2023, de los cuales resultaron beneficiados 127 agricultores (123 hombres y 4 mujeres) para un 32 % de la meta establecida. </t>
  </si>
  <si>
    <t xml:space="preserve">El desvío negativo de 269 productores, indicando el 68% de la programación fue debido, a que el Laboratorio de Micro propagación de Plántulas In-Vitro (BIOVEGA) fue debido a que la producción de medio de cultivo se redujo en más de un 70% por defecto en la autoclave. Esta cantidad de medio afecta en la misma proporción, la producción de plantas, y, en consecuencia, la distribución de las mismas y la cantidad de productores beneficiados. Adicionalmente, el mercado de musáceas parece estar limitado por grupos restringidos de productores que tiene una capacidad limitada para comprar las plantas, establecerlas, esperar su cosecha, para nuevamente establecer una plantación nueva.
</t>
  </si>
  <si>
    <t>Con relación a la programación financiera, este producto tuvo un presupuesto asignado de RD$17,726,500.00, en el primer semestre del año 2023, de los cuales ejecutó un monto ascendente a RD$99,295.58, equivalente a un 0.56%, del presupuesto semestral del producto.</t>
  </si>
  <si>
    <t>Las unidades ejecutoras de este producto son: Departamento de Organización Rural, Departamento Extensión y Capacitación y el Departamento de Agricultura Orgánica. Estas unidades ejecutoras tenían programadas, dotar de asistencia técnica a 131,072 productores (as) para la transferencia de tecnología, logrando asistir a 308,856 productores(as), equivalente a 236%, con relación a la meta, de los cuales 272,660 fueron masculinos y 36,196 femeninos. Presentando un desvío positivo o superávit de 177,784 productores.</t>
  </si>
  <si>
    <t xml:space="preserve">1. Cumplimiento efectivo del programa de asistencia técnica a los productores: El MARD provee un servicio de asistencia técnica a los productores a través de 840 agentes de extensión (extensionistas), quienes tienen el compromiso de realizar entre 3 a 5 visitas a productores.
2. Apoyo de instituciones nacionales: El Departamento de Extensión y Capacitación (DECA) del MARD, ha mantenido el acuerdo de colaboración que desde hace algunos años se ejecuta con el Centro para el Desarrollo Agropecuario y Forestal (CEDAF), quien apoya con la provisión de toda la logística necesaria para hacer posible las capacitaciones a técnicos y productores, así como con el desarrollo de las actividades de transferencia de tecnología, tales como: cursos sobre la metodología de Escuelas de Campo, tanto para el personal técnico como para los productores; cursos sobre metodología de Extensión Rural, dirigidos principalmente al personal técnico que brinda asesoría a los productores; sesiones de transferencia de tecnología con grupos de productores de las escuelas de campo, entre otras.
3. Apoyo de instituciones internacionales: Por otra parte, se coordinan actividades con organizaciones internacionales, como son:  la Organización de las Naciones Unidas para la Alimentación y la Agricultura (FAO), y la Agencia Española de Cooperación Internacional para el Desarrollo (AECID), con las cuales hemos continuado la ejecución de actividades, tanto de asistencia técnica como de capacitación, que han favorecido a nuestros agricultores a nivel nacional. 
</t>
  </si>
  <si>
    <t xml:space="preserve">Tuvo una asignación presupuestaria de RD$75,896,370.00, en el primer semestre del año 2023, ejecutando RD$40,299,700.04, equivalente a 53%, del presupuesto semestral del producto. </t>
  </si>
  <si>
    <t xml:space="preserve">El Departamento de Organización de Rural, como unidad ejecutora de este producto, tenía como meta involucrar 82 organizaciones con fortalecimiento de las organizaciones rurales y comunitarias y jóvenes con formación y capacitación en zonas rurales. Durante el primer semestre del año 2023, se lograron beneficiar 2,023 (1,354 hombres y 669 mujeres) y 89 organizaciones.
</t>
  </si>
  <si>
    <t xml:space="preserve">La justificación para el desvío positivo es que las direcciones regionales apoyaron y participaron activa y masivamente en todas las actividades realizadas, generando una alta participación de las organizaciones rurales comunitarias. </t>
  </si>
  <si>
    <t xml:space="preserve">La Oficina Sectorial Agropecuaria de la Mujer (OSAM) como unidad ejecutora de este producto, tenía como meta incorporar 3,025 mujeres en actividades agrícolas. Durante el primer semestre del año 2023, se lograron beneficiar 3,108 por medios de capacitación y asistencia técnica, para una ejecución de 103% con respecto a lo programado, presentando un superávit de 83 mujeres beneficiadas por encima de la meta establecida, equivalente a 3%. </t>
  </si>
  <si>
    <t xml:space="preserve">Tuvo una asignación presupuestaria para el primer semestre del año 2023 de RD$12,233,089.00, ejecutando en el año 2023, RD$2,207,999.35, equivalente a 18%, del presupuesto semestral del producto. </t>
  </si>
  <si>
    <t xml:space="preserve">Para el primer semestre del año 2023, el Centro de Biotecnologías de la Reproducción Animal (CEBIORA), tuvo una programación de beneficiar a 107 productores con transferencia de tecnología, capacitaciones biotecnológicas y transferencia de embriones bovinos. Un total de 358 productores fueron beneficiados (171 hombres y 187 mujeres), lo que representa una ejecución de 335% con respecto a la programación semestral, que se traduce en un desvío positivo de 251 productores que fueron beneficiados por encima de la meta establecida. </t>
  </si>
  <si>
    <t>El CEBIORA, como unidad ejecutora tuvo una asignación presupuestaria para el primer semestre de RD$20,347,250.00, en el año 2023, la cual ejecutó RD$10,131,469.47 equivalente a 50% del presupuesto semestral del producto.</t>
  </si>
  <si>
    <t xml:space="preserve">El producto 6241, donde productores reciben apoyo técnico para la prevención fitosanitaria y control de plagas y enfermedades, este producto cuya unidad ejecutora es el departamento de Sanidad Vegetal y sus respectivas subdirecciones, está conformado por las actividades: Registro, Inspección y Seguimiento de Plagas, Monitoreo Fitosanitario, Prevención y Control de Plagas, formación y Capacitación para el Manejo Integrado de Plagas y Sistema de Cuarentena Vegetal. 
Todas estas actividades en conjunto presentaron una meta para favorecer 25,355 productores para el primer semestre del año 2023, con la prevención sanitaria de sus respectivos cultivos, protegiéndolos de forma preventiva de plagas y enfermedades. logrando beneficiar 4,169 productores agrícolas, en los cuales fueron 3,666 hombres y 503 mujeres, equivalente a 16% de la programación, presentando un desvío negativo de 21,186 productores por beneficiar, igual a 84%. 
</t>
  </si>
  <si>
    <t xml:space="preserve">El desvío físico negativo fue debido a la falta de disponibilidad de recursos económicos para cubrir las actividades de logística y transporte. 
Las actividades que este producto ha ejecutado hasta la fecha han sido con recursos provistos por organismos y programas internaciones, como el Proyecto TRADE SAFE-IES del Departamento de Agricultura de los EE. UU., así como el Organismo Internacional Regional de Sanidad Vegetal (OISA), entre otros.
</t>
  </si>
  <si>
    <t>En la programación financiera para este producto 6241, para el primer semestre del año 2023, ascendió a RD$7,489,460.00, ejecutándose de este, el gasto de RD$3,903,087.22, equivalente a 52%.</t>
  </si>
  <si>
    <t>Este producto tuvo como meta dotar de apoyo técnico para la prevención fitosanitarias y control de plagas y enfermedades a 1,232 unidades productivas que garantizan la calidad de alimentos de la canasta básica, durante primer trimestre del año 2023, de las cuales se beneficiaron unas 385 unidades productivas en BPAyG, equivalente a 31% de la meta establecida. Esto registra un desvío negativo de 847 unidades productivas que no recibieron programas de control inocuidad agroalimentaria, representando 69% con relación a la meta.</t>
  </si>
  <si>
    <t>Los programas ejecutados por el Departamento de Inocuidad Agroalimentaria (DIA) a través de inspecciones, toma de muestras, certificaciones, perfiles y registros, exceptuando las capacitaciones, presentan un nivel de atraso debido a la falta de disponibilidad de vehículos, insuficiencia de técnicos, disponibilidad de viáticos y recursos económicos para el pago de los servicios como el análisis de muestras. Adicionalmente, las emisiones de certificaciones dependen de la demanda de los usuarios, por lo que este número puede ser menor o mayor a lo programado.</t>
  </si>
  <si>
    <t xml:space="preserve">En lo relativo al presupuesto asignado para este producto para el primer semestre del año 2023, fue de RD$8,222,500.00 y se tuvo una ejecución de RD$2,153,929.40 equivalente a 26% del presupuesto semestral asignado a este producto. </t>
  </si>
  <si>
    <t xml:space="preserve">
Se necesita disponer de recursos económicos de forma continua y oportuna, para poder realizar las actividades relevantes (visitas a fincas, cursos, talleres, giras, días de campo, parcelas demostrativas, etc.), con el objetivo de formar un nuevo productor/a, que garantice la introducción de nuevas y modernas tecnologías, que asegure la transformación de los tradicionales sistemas productivos agrícolas. "                                                                                                                                                                                                                  Crear conciencia del Art.23 Certificación de semillas en reglamento No.271, de la Ley de Semillas No.231-71.1.                                                                                                                            Obtención de sustrato;
2. Obtención de equipo y maquinaria necesaria;
3. Apoyo económico a tiempo.
4. Asignación de obreros para los viveros.</t>
  </si>
  <si>
    <t>Se necesita disponer de recursos económicos de forma continua y oportuna, para poder realizar las actividades relevantes (visitas a fincas, cursos, talleres, giras, días de campo, parcelas demostrativas, etc.), con el objetivo de formar un nuevo productor/a, que garantice la introducción de nuevas y modernas tecnologías, que asegure la transformación de los tradicionales sistemas productivos agrícolas.</t>
  </si>
  <si>
    <t>17/7/2023</t>
  </si>
  <si>
    <t xml:space="preserve">Tuvo una asignación presupuestaria para el primer semestre del año 2023 de RD$6,303,000.00, ejecutando en el año 2023, RD$1,405,297.75, equivalente a 22%, del presupuesto semestral del producto. </t>
  </si>
  <si>
    <t>Informe de Autoevaluación Primer Semestre de las Metas Físicas-Financieras, Año 2023</t>
  </si>
  <si>
    <t xml:space="preserve">Las unidades responsables del reporte de este producto son: Bioarroz, los departamentos de Producción, Semillas y Cacao, los cuales programaron beneficiar a 35,438 productores con la entrega de material de siembra de alta calidad genética e insumos agrícolas, con el objetivo de incrementar la producción y productividad de sus predios. Logrando la ejecución de 27,989
 productores beneficiados, de los cuales 25,148 fueron hombres y 2,841 mujeres, cumpliendo con un 78.98% de la programación. Con un desvío negativo de 7,449  productores beneficiados, igual a un 21.02%.
</t>
  </si>
  <si>
    <t>La causa del desvío en el producto 6234 para el primer semestre del año 2023, de 7,449 productores no beneficiados, fue debido a que no se contó con el suficiente material de siembra para ser distribuido entre los beneficiarios programados para el segundo trimestre del año 2023.</t>
  </si>
  <si>
    <t>Respecto a este producto, el Departamento de Frutales tuvo como meta apoyar, asistir y capacitar 2,599 productores y técnicos para la producción de frutas en el primer semestre del año 2023, de los cuales fueron beneficiados 4,832 (3,750 fueron hombres y 1,082 mujeres), equivalentes a 185.92% de la meta programada, indicándose un superávit de 2,233, igual a 85.92% productores frutales beneficiados.</t>
  </si>
  <si>
    <t xml:space="preserve">Para el fomento y desarrollo de la agro empresas a nivel nacional, este departamento tiene como meta asistir y capacitar 563 agro empresas para el primer semestre del año 2023, de las cuales, fueron visitadas 525, equivalentes a 93.25% de la meta establecida. Con un desvío negativo de 38, equivalente a 6.75% agro empresas no asistidas. </t>
  </si>
  <si>
    <t>Con respecto a lo financiero la programación presentada para este producto fue de RD$9,550,750.00 para el primer semestre del año 2023, de los cuales se ejecutó un monto ascendente RD$918,808.68 equivalente a un 9.62% del presupuesto semestral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</si>
</sst>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dd/mm/yyyy;@"/>
    <numFmt numFmtId="165" formatCode="[$-10409]0.00%"/>
  </numFmts>
  <fonts count="14" x14ac:knownFonts="1">
    <font>
      <sz val="11"/>
      <color theme="1"/>
      <name val="Calibri"/>
      <family val="2"/>
      <scheme val="minor"/>
    </font>
    <font>
      <sz val="11"/>
      <color theme="1"/>
      <name val="Calibri"/>
      <family val="2"/>
      <scheme val="minor"/>
    </font>
    <font>
      <sz val="10"/>
      <color theme="1"/>
      <name val="Calibri"/>
      <family val="2"/>
      <scheme val="minor"/>
    </font>
    <font>
      <sz val="11"/>
      <name val="Calibri"/>
      <family val="2"/>
    </font>
    <font>
      <sz val="10"/>
      <name val="Calibri"/>
      <family val="2"/>
    </font>
    <font>
      <b/>
      <sz val="10"/>
      <name val="Calibri"/>
      <family val="2"/>
    </font>
    <font>
      <sz val="8"/>
      <name val="Calibri"/>
      <family val="2"/>
      <scheme val="minor"/>
    </font>
    <font>
      <b/>
      <sz val="10"/>
      <color rgb="FF000000"/>
      <name val="Calibri"/>
      <family val="2"/>
      <scheme val="minor"/>
    </font>
    <font>
      <sz val="10"/>
      <color rgb="FF000000"/>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3" fillId="0" borderId="0" xfId="0" applyFont="1" applyProtection="1">
      <protection locked="0"/>
    </xf>
    <xf numFmtId="0" fontId="7" fillId="9" borderId="1" xfId="0" applyFont="1" applyFill="1" applyBorder="1" applyAlignment="1">
      <alignment vertical="top" wrapText="1"/>
    </xf>
    <xf numFmtId="0" fontId="7" fillId="9" borderId="5" xfId="0" applyFont="1" applyFill="1" applyBorder="1" applyAlignment="1">
      <alignment vertical="top"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9" borderId="9" xfId="0" applyFont="1" applyFill="1" applyBorder="1" applyAlignment="1">
      <alignment vertical="top" wrapText="1"/>
    </xf>
    <xf numFmtId="164" fontId="8" fillId="0" borderId="12"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7" fillId="0" borderId="17" xfId="0" applyFont="1" applyBorder="1" applyAlignment="1">
      <alignment vertical="center"/>
    </xf>
    <xf numFmtId="0" fontId="7" fillId="0" borderId="33" xfId="0" applyFont="1" applyBorder="1" applyAlignment="1" applyProtection="1">
      <alignment vertical="center" wrapText="1"/>
      <protection locked="0"/>
    </xf>
    <xf numFmtId="0" fontId="2" fillId="6" borderId="33" xfId="0" applyFont="1" applyFill="1" applyBorder="1" applyAlignment="1">
      <alignment horizontal="center" vertical="center" wrapText="1"/>
    </xf>
    <xf numFmtId="0" fontId="2" fillId="6" borderId="33" xfId="0" applyFont="1" applyFill="1" applyBorder="1" applyAlignment="1">
      <alignment horizontal="center" vertical="center"/>
    </xf>
    <xf numFmtId="0" fontId="7" fillId="0" borderId="33" xfId="0" applyFont="1" applyBorder="1" applyAlignment="1">
      <alignment vertical="center"/>
    </xf>
    <xf numFmtId="0" fontId="10" fillId="0" borderId="33" xfId="0" applyFont="1" applyBorder="1"/>
    <xf numFmtId="0" fontId="7" fillId="0" borderId="33" xfId="0" applyFont="1" applyBorder="1" applyAlignment="1">
      <alignment vertical="center" wrapText="1"/>
    </xf>
    <xf numFmtId="0" fontId="2" fillId="0" borderId="33" xfId="0" applyFont="1" applyBorder="1"/>
    <xf numFmtId="0" fontId="7" fillId="8" borderId="33" xfId="0" applyFont="1" applyFill="1" applyBorder="1" applyAlignment="1">
      <alignment horizontal="center" vertical="center" wrapText="1" readingOrder="1"/>
    </xf>
    <xf numFmtId="0" fontId="2" fillId="0" borderId="33" xfId="0" applyFont="1" applyBorder="1" applyAlignment="1">
      <alignment horizontal="left" vertical="center" wrapText="1"/>
    </xf>
    <xf numFmtId="4" fontId="12" fillId="0" borderId="33" xfId="0" applyNumberFormat="1" applyFont="1" applyBorder="1" applyAlignment="1" applyProtection="1">
      <alignment horizontal="center" vertical="center" wrapText="1" readingOrder="1"/>
      <protection locked="0"/>
    </xf>
    <xf numFmtId="4" fontId="12" fillId="0" borderId="33" xfId="0" applyNumberFormat="1" applyFont="1" applyBorder="1" applyAlignment="1" applyProtection="1">
      <alignment horizontal="center" vertical="center" wrapText="1"/>
      <protection locked="0"/>
    </xf>
    <xf numFmtId="165" fontId="12" fillId="6" borderId="33" xfId="0" applyNumberFormat="1" applyFont="1" applyFill="1" applyBorder="1" applyAlignment="1" applyProtection="1">
      <alignment horizontal="center" vertical="center" wrapText="1" readingOrder="1"/>
      <protection locked="0"/>
    </xf>
    <xf numFmtId="10" fontId="12" fillId="6" borderId="33" xfId="2" applyNumberFormat="1" applyFont="1" applyFill="1" applyBorder="1" applyAlignment="1" applyProtection="1">
      <alignment horizontal="center" vertical="center" wrapText="1" readingOrder="1"/>
      <protection locked="0"/>
    </xf>
    <xf numFmtId="4" fontId="13" fillId="0" borderId="33" xfId="0" applyNumberFormat="1" applyFont="1" applyBorder="1" applyAlignment="1" applyProtection="1">
      <alignment horizontal="center" vertical="center" wrapText="1" readingOrder="1"/>
      <protection locked="0"/>
    </xf>
    <xf numFmtId="4" fontId="13" fillId="0" borderId="33" xfId="0" applyNumberFormat="1" applyFont="1" applyBorder="1" applyAlignment="1" applyProtection="1">
      <alignment horizontal="center" vertical="center" wrapText="1"/>
      <protection locked="0"/>
    </xf>
    <xf numFmtId="0" fontId="10" fillId="0" borderId="33" xfId="0" applyFont="1" applyBorder="1" applyAlignment="1">
      <alignment horizontal="justify" vertical="center"/>
    </xf>
    <xf numFmtId="0" fontId="7" fillId="8" borderId="37" xfId="0" applyFont="1" applyFill="1" applyBorder="1" applyAlignment="1">
      <alignment horizontal="center" vertical="center" wrapText="1" readingOrder="1"/>
    </xf>
    <xf numFmtId="0" fontId="11" fillId="0" borderId="33" xfId="0" applyFont="1" applyBorder="1" applyAlignment="1" applyProtection="1">
      <alignment vertical="center" wrapText="1"/>
      <protection locked="0"/>
    </xf>
    <xf numFmtId="10" fontId="12" fillId="7" borderId="33" xfId="2" applyNumberFormat="1" applyFont="1" applyFill="1" applyBorder="1" applyAlignment="1" applyProtection="1">
      <alignment horizontal="center" vertical="center" wrapText="1" readingOrder="1"/>
      <protection locked="0"/>
    </xf>
    <xf numFmtId="165" fontId="12" fillId="7" borderId="33" xfId="0" applyNumberFormat="1" applyFont="1" applyFill="1" applyBorder="1" applyAlignment="1" applyProtection="1">
      <alignment horizontal="center" vertical="center" wrapText="1" readingOrder="1"/>
      <protection locked="0"/>
    </xf>
    <xf numFmtId="0" fontId="10" fillId="0" borderId="33" xfId="0" applyFont="1" applyBorder="1" applyAlignment="1">
      <alignment horizontal="justify" vertical="center" wrapText="1"/>
    </xf>
    <xf numFmtId="0" fontId="0" fillId="9" borderId="0" xfId="0" applyFill="1" applyProtection="1">
      <protection locked="0"/>
    </xf>
    <xf numFmtId="0" fontId="0" fillId="9" borderId="0" xfId="0" applyFill="1"/>
    <xf numFmtId="0" fontId="3" fillId="9" borderId="0" xfId="0" applyFont="1" applyFill="1" applyProtection="1">
      <protection locked="0"/>
    </xf>
    <xf numFmtId="4" fontId="11" fillId="0" borderId="33" xfId="0" applyNumberFormat="1" applyFont="1" applyBorder="1" applyAlignment="1" applyProtection="1">
      <alignment horizontal="center" vertical="center" wrapText="1" readingOrder="1"/>
      <protection locked="0"/>
    </xf>
    <xf numFmtId="4" fontId="2" fillId="0" borderId="33" xfId="0" applyNumberFormat="1" applyFont="1" applyBorder="1" applyAlignment="1" applyProtection="1">
      <alignment horizontal="center" vertical="center" wrapText="1"/>
      <protection locked="0"/>
    </xf>
    <xf numFmtId="0" fontId="12" fillId="0" borderId="33" xfId="0" applyFont="1" applyBorder="1" applyAlignment="1" applyProtection="1">
      <alignment vertical="top" wrapText="1"/>
      <protection locked="0"/>
    </xf>
    <xf numFmtId="4" fontId="12" fillId="9" borderId="33" xfId="0" applyNumberFormat="1" applyFont="1" applyFill="1" applyBorder="1" applyAlignment="1" applyProtection="1">
      <alignment horizontal="center" vertical="center" wrapText="1"/>
      <protection locked="0"/>
    </xf>
    <xf numFmtId="0" fontId="2" fillId="0" borderId="33" xfId="0" applyFont="1" applyBorder="1" applyAlignment="1" applyProtection="1">
      <alignment horizontal="left" vertical="center" wrapText="1"/>
      <protection locked="0"/>
    </xf>
    <xf numFmtId="0" fontId="9" fillId="4" borderId="17" xfId="0" applyFont="1" applyFill="1" applyBorder="1" applyAlignment="1">
      <alignment horizontal="left" vertical="center"/>
    </xf>
    <xf numFmtId="0" fontId="9" fillId="4" borderId="0" xfId="0" applyFont="1" applyFill="1" applyAlignment="1">
      <alignment horizontal="left" vertical="center"/>
    </xf>
    <xf numFmtId="0" fontId="9" fillId="4" borderId="18"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0" xfId="0" applyFont="1" applyFill="1" applyAlignment="1">
      <alignment horizontal="left" vertical="center"/>
    </xf>
    <xf numFmtId="0" fontId="10" fillId="5" borderId="18" xfId="0" applyFont="1" applyFill="1" applyBorder="1" applyAlignment="1">
      <alignment horizontal="left" vertical="center"/>
    </xf>
    <xf numFmtId="0" fontId="10" fillId="0" borderId="33" xfId="0" applyFont="1" applyBorder="1" applyAlignment="1" applyProtection="1">
      <alignment horizontal="left" vertical="center" wrapText="1"/>
      <protection locked="0"/>
    </xf>
    <xf numFmtId="0" fontId="2" fillId="0" borderId="33" xfId="0" applyFont="1" applyBorder="1" applyAlignment="1" applyProtection="1">
      <alignment vertical="top" wrapText="1"/>
      <protection locked="0"/>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10" fillId="5" borderId="1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8" xfId="0" applyFont="1" applyFill="1" applyBorder="1" applyAlignment="1">
      <alignment horizontal="left" vertical="center" wrapText="1"/>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3" xfId="0" applyFont="1" applyBorder="1" applyAlignment="1" applyProtection="1">
      <alignment horizontal="left" vertical="top" wrapText="1"/>
      <protection locked="0"/>
    </xf>
    <xf numFmtId="0" fontId="9" fillId="4" borderId="34" xfId="0" applyFont="1" applyFill="1" applyBorder="1" applyAlignment="1">
      <alignment horizontal="left" vertical="center"/>
    </xf>
    <xf numFmtId="0" fontId="9" fillId="4" borderId="35" xfId="0" applyFont="1" applyFill="1" applyBorder="1" applyAlignment="1">
      <alignment horizontal="left" vertical="center"/>
    </xf>
    <xf numFmtId="0" fontId="9" fillId="4" borderId="36" xfId="0" applyFont="1" applyFill="1" applyBorder="1" applyAlignment="1">
      <alignment horizontal="left" vertical="center"/>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7" fillId="8" borderId="33" xfId="0" applyFont="1" applyFill="1" applyBorder="1" applyAlignment="1">
      <alignment horizontal="center" vertical="center" wrapText="1" readingOrder="1"/>
    </xf>
    <xf numFmtId="0" fontId="12" fillId="6" borderId="33" xfId="0" applyFont="1" applyFill="1" applyBorder="1" applyAlignment="1">
      <alignment vertical="top" wrapText="1"/>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25" xfId="0" applyFont="1" applyFill="1" applyBorder="1" applyAlignment="1">
      <alignment horizontal="center" vertical="center" wrapText="1" readingOrder="1"/>
    </xf>
    <xf numFmtId="39" fontId="12" fillId="0" borderId="26" xfId="1" applyNumberFormat="1" applyFont="1" applyFill="1" applyBorder="1" applyAlignment="1" applyProtection="1">
      <alignment horizontal="center" vertical="center" wrapText="1" readingOrder="1"/>
      <protection locked="0"/>
    </xf>
    <xf numFmtId="39" fontId="12" fillId="0" borderId="27" xfId="1" applyNumberFormat="1" applyFont="1" applyFill="1" applyBorder="1" applyAlignment="1" applyProtection="1">
      <alignment horizontal="center" vertical="center" wrapText="1" readingOrder="1"/>
      <protection locked="0"/>
    </xf>
    <xf numFmtId="39" fontId="12" fillId="0" borderId="24" xfId="1" applyNumberFormat="1" applyFont="1" applyFill="1" applyBorder="1" applyAlignment="1" applyProtection="1">
      <alignment horizontal="center" vertical="center" wrapText="1" readingOrder="1"/>
      <protection locked="0"/>
    </xf>
    <xf numFmtId="39" fontId="12" fillId="0" borderId="32" xfId="1" applyNumberFormat="1" applyFont="1" applyFill="1" applyBorder="1" applyAlignment="1" applyProtection="1">
      <alignment horizontal="center" vertical="center" wrapText="1" readingOrder="1"/>
      <protection locked="0"/>
    </xf>
    <xf numFmtId="39" fontId="12" fillId="0" borderId="23" xfId="1" applyNumberFormat="1" applyFont="1" applyFill="1" applyBorder="1" applyAlignment="1" applyProtection="1">
      <alignment horizontal="center" vertical="center" wrapText="1" readingOrder="1"/>
      <protection locked="0"/>
    </xf>
    <xf numFmtId="10" fontId="12" fillId="0" borderId="27" xfId="2" applyNumberFormat="1" applyFont="1" applyFill="1" applyBorder="1" applyAlignment="1" applyProtection="1">
      <alignment horizontal="center" vertical="center" wrapText="1" readingOrder="1"/>
    </xf>
    <xf numFmtId="10" fontId="12" fillId="0" borderId="28" xfId="2" applyNumberFormat="1" applyFont="1" applyFill="1" applyBorder="1" applyAlignment="1" applyProtection="1">
      <alignment horizontal="center" vertical="center" wrapText="1" readingOrder="1"/>
    </xf>
    <xf numFmtId="0" fontId="2" fillId="0" borderId="33" xfId="0" applyFont="1" applyBorder="1" applyAlignment="1" applyProtection="1">
      <alignment vertical="center" wrapText="1"/>
      <protection locked="0"/>
    </xf>
    <xf numFmtId="0" fontId="11" fillId="0" borderId="33" xfId="0" applyFont="1" applyBorder="1" applyAlignment="1" applyProtection="1">
      <alignment horizontal="left" vertical="center" wrapText="1"/>
      <protection locked="0"/>
    </xf>
    <xf numFmtId="10" fontId="12" fillId="7" borderId="27" xfId="2" applyNumberFormat="1" applyFont="1" applyFill="1" applyBorder="1" applyAlignment="1" applyProtection="1">
      <alignment horizontal="center" vertical="center" wrapText="1" readingOrder="1"/>
    </xf>
    <xf numFmtId="10" fontId="12" fillId="7" borderId="28" xfId="2" applyNumberFormat="1" applyFont="1" applyFill="1" applyBorder="1" applyAlignment="1" applyProtection="1">
      <alignment horizontal="center" vertical="center" wrapText="1" readingOrder="1"/>
    </xf>
    <xf numFmtId="0" fontId="12" fillId="0" borderId="33" xfId="0" applyFont="1" applyBorder="1" applyAlignment="1" applyProtection="1">
      <alignment horizontal="left" vertical="top" wrapText="1"/>
      <protection locked="0"/>
    </xf>
    <xf numFmtId="0" fontId="4" fillId="0" borderId="0" xfId="0" applyFont="1" applyAlignment="1">
      <alignment horizontal="left" vertical="center" wrapText="1"/>
    </xf>
    <xf numFmtId="49" fontId="2" fillId="0" borderId="19" xfId="0" quotePrefix="1" applyNumberFormat="1" applyFont="1" applyBorder="1" applyAlignment="1" applyProtection="1">
      <alignment horizontal="left" vertical="center" wrapText="1"/>
      <protection locked="0"/>
    </xf>
    <xf numFmtId="49" fontId="2" fillId="0" borderId="20" xfId="0" quotePrefix="1" applyNumberFormat="1" applyFont="1" applyBorder="1" applyAlignment="1" applyProtection="1">
      <alignment horizontal="left" vertical="center" wrapText="1"/>
      <protection locked="0"/>
    </xf>
    <xf numFmtId="49" fontId="2" fillId="0" borderId="21" xfId="0" quotePrefix="1" applyNumberFormat="1" applyFont="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16" xfId="0" applyFont="1" applyBorder="1" applyAlignment="1">
      <alignment horizontal="center"/>
    </xf>
    <xf numFmtId="0" fontId="2" fillId="3" borderId="17" xfId="0"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cellXfs>
  <cellStyles count="3">
    <cellStyle name="Millares" xfId="1" builtinId="3"/>
    <cellStyle name="Normal" xfId="0" builtinId="0"/>
    <cellStyle name="Porcentaje" xfId="2" builtinId="5"/>
  </cellStyles>
  <dxfs count="45">
    <dxf>
      <font>
        <b val="0"/>
        <i val="0"/>
        <strike val="0"/>
        <condense val="0"/>
        <extend val="0"/>
        <outline val="0"/>
        <shadow val="0"/>
        <u val="none"/>
        <vertAlign val="baseline"/>
        <sz val="10"/>
        <color auto="1"/>
        <name val="Calibri"/>
        <scheme val="minor"/>
      </font>
      <numFmt numFmtId="165"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165" formatCode="[$-10409]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4" formatCode="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165" formatCode="[$-10409]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4" formatCode="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xr9:uid="{00000000-0011-0000-FFFF-FFFF00000000}"/>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23999" cy="578374"/>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0" y="0"/>
          <a:ext cx="1523999" cy="5783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4"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calculatedColumnFormula>IF(G29&gt;0,G29/E29,0)</calculatedColumnFormula>
    </tableColumn>
    <tableColumn id="8" xr3:uid="{00000000-0010-0000-0000-000008000000}" name="Financiero _x000a_(%) _x000a_H=F/D" dataDxfId="30">
      <calculatedColumnFormula>IF(H29&gt;0,H29/F29,0)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91:J95" totalsRowShown="0" headerRowDxfId="29" dataDxfId="27" headerRowBorderDxfId="28" tableBorderDxfId="26" totalsRowBorderDxfId="25">
  <tableColumns count="10">
    <tableColumn id="1" xr3:uid="{00000000-0010-0000-0100-000001000000}" name="Producto" dataDxfId="24"/>
    <tableColumn id="2" xr3:uid="{00000000-0010-0000-0100-000002000000}" name="Indicador" dataDxfId="23"/>
    <tableColumn id="3" xr3:uid="{00000000-0010-0000-0100-000003000000}" name="Física_x000a_(A)" dataDxfId="22"/>
    <tableColumn id="4" xr3:uid="{00000000-0010-0000-0100-000004000000}" name="Financiera_x000a_(B)" dataDxfId="21"/>
    <tableColumn id="9" xr3:uid="{00000000-0010-0000-0100-000009000000}" name="Física_x000a_(C)" dataDxfId="20"/>
    <tableColumn id="10" xr3:uid="{00000000-0010-0000-0100-00000A000000}" name="Financiera_x000a_(D)" dataDxfId="19"/>
    <tableColumn id="5" xr3:uid="{00000000-0010-0000-0100-000005000000}" name="Física _x000a_(E)" dataDxfId="18"/>
    <tableColumn id="6" xr3:uid="{00000000-0010-0000-0100-000006000000}" name="Financiera _x000a_ (F)" dataDxfId="17"/>
    <tableColumn id="7" xr3:uid="{00000000-0010-0000-0100-000007000000}" name="Física _x000a_(%)_x000a_ G=E/C" dataDxfId="16">
      <calculatedColumnFormula>IF(G92&gt;0,G92/E92,0)</calculatedColumnFormula>
    </tableColumn>
    <tableColumn id="8" xr3:uid="{00000000-0010-0000-0100-000008000000}" name="Financiero _x000a_(%) _x000a_H=F/D" dataDxfId="15">
      <calculatedColumnFormula>IF(H92&gt;0,H92/F92,0)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34" displayName="Tabla134" ref="A138:J140" totalsRowShown="0" headerRowDxfId="14" dataDxfId="12" headerRowBorderDxfId="13" tableBorderDxfId="11" totalsRowBorderDxfId="1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tableColumn id="9" xr3:uid="{00000000-0010-0000-0200-000009000000}" name="Física_x000a_(C)" dataDxfId="5"/>
    <tableColumn id="10" xr3:uid="{00000000-0010-0000-0200-00000A000000}" name="Financiera_x000a_(D)" dataDxfId="4"/>
    <tableColumn id="5" xr3:uid="{00000000-0010-0000-0200-000005000000}" name="Física _x000a_(E)" dataDxfId="3"/>
    <tableColumn id="6" xr3:uid="{00000000-0010-0000-0200-000006000000}" name="Financiera _x000a_ (F)" dataDxfId="2"/>
    <tableColumn id="7" xr3:uid="{00000000-0010-0000-0200-000007000000}" name="Física _x000a_(%)_x000a_ G=E/C" dataDxfId="1">
      <calculatedColumnFormula>IF(G139&gt;0,G139/E139,0)</calculatedColumnFormula>
    </tableColumn>
    <tableColumn id="8" xr3:uid="{00000000-0010-0000-0200-000008000000}" name="Financiero _x000a_(%) _x000a_H=F/D" dataDxfId="0">
      <calculatedColumnFormula>IF(H139&gt;0,H139/F139,0)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532"/>
  <sheetViews>
    <sheetView tabSelected="1" topLeftCell="A152" zoomScale="90" zoomScaleNormal="90" workbookViewId="0">
      <selection activeCell="L157" sqref="L157"/>
    </sheetView>
  </sheetViews>
  <sheetFormatPr baseColWidth="10" defaultColWidth="11.42578125" defaultRowHeight="15" x14ac:dyDescent="0.25"/>
  <cols>
    <col min="1" max="1" width="23" style="1" customWidth="1"/>
    <col min="2" max="2" width="20.7109375" style="1" customWidth="1"/>
    <col min="3" max="3" width="12.7109375" style="1" customWidth="1"/>
    <col min="4" max="4" width="14.42578125" style="1" customWidth="1"/>
    <col min="5" max="5" width="12.7109375" style="1" customWidth="1"/>
    <col min="6" max="6" width="14.5703125" style="1" customWidth="1"/>
    <col min="7" max="7" width="12.7109375" style="1" customWidth="1"/>
    <col min="8" max="8" width="15.7109375" style="1" customWidth="1"/>
    <col min="9" max="10" width="12.7109375" style="1" customWidth="1"/>
    <col min="11" max="11" width="11.42578125" style="33"/>
    <col min="12" max="83" width="11.42578125" style="32"/>
  </cols>
  <sheetData>
    <row r="1" spans="1:11" ht="16.5" customHeight="1" thickBot="1" x14ac:dyDescent="0.3">
      <c r="A1" s="2"/>
      <c r="B1" s="86" t="s">
        <v>154</v>
      </c>
      <c r="C1" s="87"/>
      <c r="D1" s="87"/>
      <c r="E1" s="87"/>
      <c r="F1" s="87"/>
      <c r="G1" s="87"/>
      <c r="H1" s="87"/>
      <c r="I1" s="87"/>
      <c r="J1" s="88"/>
      <c r="K1" s="31"/>
    </row>
    <row r="2" spans="1:11" ht="15.75" thickBot="1" x14ac:dyDescent="0.3">
      <c r="A2" s="3"/>
      <c r="B2" s="89" t="s">
        <v>0</v>
      </c>
      <c r="C2" s="90"/>
      <c r="D2" s="89" t="s">
        <v>1</v>
      </c>
      <c r="E2" s="90"/>
      <c r="F2" s="90"/>
      <c r="G2" s="90"/>
      <c r="H2" s="91"/>
      <c r="I2" s="4" t="s">
        <v>2</v>
      </c>
      <c r="J2" s="5" t="s">
        <v>3</v>
      </c>
      <c r="K2" s="31"/>
    </row>
    <row r="3" spans="1:11" ht="15.75" thickBot="1" x14ac:dyDescent="0.3">
      <c r="A3" s="6"/>
      <c r="B3" s="92" t="s">
        <v>4</v>
      </c>
      <c r="C3" s="93"/>
      <c r="D3" s="92"/>
      <c r="E3" s="93"/>
      <c r="F3" s="93"/>
      <c r="G3" s="93"/>
      <c r="H3" s="94"/>
      <c r="I3" s="7" t="s">
        <v>152</v>
      </c>
      <c r="J3" s="8" t="s">
        <v>117</v>
      </c>
      <c r="K3" s="31"/>
    </row>
    <row r="4" spans="1:11" x14ac:dyDescent="0.25">
      <c r="A4" s="95"/>
      <c r="B4" s="96"/>
      <c r="C4" s="96"/>
      <c r="D4" s="97"/>
      <c r="E4" s="97"/>
      <c r="F4" s="97"/>
      <c r="G4" s="97"/>
      <c r="H4" s="97"/>
      <c r="I4" s="96"/>
      <c r="J4" s="98"/>
      <c r="K4" s="31"/>
    </row>
    <row r="5" spans="1:11" ht="3" customHeight="1" x14ac:dyDescent="0.25">
      <c r="A5" s="99"/>
      <c r="B5" s="100"/>
      <c r="C5" s="100"/>
      <c r="D5" s="100"/>
      <c r="E5" s="100"/>
      <c r="F5" s="100"/>
      <c r="G5" s="100"/>
      <c r="H5" s="100"/>
      <c r="I5" s="100"/>
      <c r="J5" s="101"/>
      <c r="K5" s="31"/>
    </row>
    <row r="6" spans="1:11" x14ac:dyDescent="0.25">
      <c r="A6" s="39" t="s">
        <v>5</v>
      </c>
      <c r="B6" s="40"/>
      <c r="C6" s="40"/>
      <c r="D6" s="40"/>
      <c r="E6" s="40"/>
      <c r="F6" s="40"/>
      <c r="G6" s="40"/>
      <c r="H6" s="40"/>
      <c r="I6" s="40"/>
      <c r="J6" s="41"/>
      <c r="K6" s="31"/>
    </row>
    <row r="7" spans="1:11" x14ac:dyDescent="0.25">
      <c r="A7" s="42" t="s">
        <v>6</v>
      </c>
      <c r="B7" s="43"/>
      <c r="C7" s="43"/>
      <c r="D7" s="43"/>
      <c r="E7" s="43"/>
      <c r="F7" s="43"/>
      <c r="G7" s="43"/>
      <c r="H7" s="43"/>
      <c r="I7" s="43"/>
      <c r="J7" s="44"/>
      <c r="K7" s="31"/>
    </row>
    <row r="8" spans="1:11" x14ac:dyDescent="0.25">
      <c r="A8" s="13" t="s">
        <v>7</v>
      </c>
      <c r="B8" s="83" t="s">
        <v>46</v>
      </c>
      <c r="C8" s="84"/>
      <c r="D8" s="84"/>
      <c r="E8" s="84"/>
      <c r="F8" s="84"/>
      <c r="G8" s="84"/>
      <c r="H8" s="84"/>
      <c r="I8" s="84"/>
      <c r="J8" s="85"/>
      <c r="K8" s="31"/>
    </row>
    <row r="9" spans="1:11" ht="15" customHeight="1" x14ac:dyDescent="0.25">
      <c r="A9" s="14" t="s">
        <v>33</v>
      </c>
      <c r="B9" s="83" t="s">
        <v>47</v>
      </c>
      <c r="C9" s="84"/>
      <c r="D9" s="84"/>
      <c r="E9" s="84"/>
      <c r="F9" s="84"/>
      <c r="G9" s="84"/>
      <c r="H9" s="84"/>
      <c r="I9" s="84"/>
      <c r="J9" s="85"/>
      <c r="K9" s="31"/>
    </row>
    <row r="10" spans="1:11" x14ac:dyDescent="0.25">
      <c r="A10" s="14" t="s">
        <v>34</v>
      </c>
      <c r="B10" s="83" t="s">
        <v>48</v>
      </c>
      <c r="C10" s="84"/>
      <c r="D10" s="84"/>
      <c r="E10" s="84"/>
      <c r="F10" s="84"/>
      <c r="G10" s="84"/>
      <c r="H10" s="84"/>
      <c r="I10" s="84"/>
      <c r="J10" s="85"/>
      <c r="K10" s="31"/>
    </row>
    <row r="11" spans="1:11" ht="57" customHeight="1" x14ac:dyDescent="0.25">
      <c r="A11" s="13" t="s">
        <v>8</v>
      </c>
      <c r="B11" s="38" t="s">
        <v>49</v>
      </c>
      <c r="C11" s="38"/>
      <c r="D11" s="38"/>
      <c r="E11" s="38"/>
      <c r="F11" s="38"/>
      <c r="G11" s="38"/>
      <c r="H11" s="38"/>
      <c r="I11" s="38"/>
      <c r="J11" s="38"/>
    </row>
    <row r="12" spans="1:11" ht="44.25" customHeight="1" x14ac:dyDescent="0.25">
      <c r="A12" s="13" t="s">
        <v>9</v>
      </c>
      <c r="B12" s="38" t="s">
        <v>50</v>
      </c>
      <c r="C12" s="38"/>
      <c r="D12" s="38"/>
      <c r="E12" s="38"/>
      <c r="F12" s="38"/>
      <c r="G12" s="38"/>
      <c r="H12" s="38"/>
      <c r="I12" s="38"/>
      <c r="J12" s="38"/>
    </row>
    <row r="13" spans="1:11" x14ac:dyDescent="0.25">
      <c r="A13" s="39" t="s">
        <v>10</v>
      </c>
      <c r="B13" s="40"/>
      <c r="C13" s="40"/>
      <c r="D13" s="40"/>
      <c r="E13" s="40"/>
      <c r="F13" s="40"/>
      <c r="G13" s="40"/>
      <c r="H13" s="40"/>
      <c r="I13" s="40"/>
      <c r="J13" s="41"/>
    </row>
    <row r="14" spans="1:11" ht="27.75" customHeight="1" x14ac:dyDescent="0.25">
      <c r="A14" s="9" t="s">
        <v>11</v>
      </c>
      <c r="B14" s="11">
        <v>3</v>
      </c>
      <c r="C14" s="38" t="s">
        <v>51</v>
      </c>
      <c r="D14" s="38"/>
      <c r="E14" s="38"/>
      <c r="F14" s="38"/>
      <c r="G14" s="38"/>
      <c r="H14" s="38"/>
      <c r="I14" s="38"/>
      <c r="J14" s="38"/>
    </row>
    <row r="15" spans="1:11" ht="26.25" customHeight="1" x14ac:dyDescent="0.25">
      <c r="A15" s="9" t="s">
        <v>12</v>
      </c>
      <c r="B15" s="12">
        <v>3</v>
      </c>
      <c r="C15" s="38" t="s">
        <v>52</v>
      </c>
      <c r="D15" s="38"/>
      <c r="E15" s="38"/>
      <c r="F15" s="38"/>
      <c r="G15" s="38"/>
      <c r="H15" s="38"/>
      <c r="I15" s="38"/>
      <c r="J15" s="38"/>
    </row>
    <row r="16" spans="1:11" ht="38.25" customHeight="1" x14ac:dyDescent="0.25">
      <c r="A16" s="9" t="s">
        <v>13</v>
      </c>
      <c r="B16" s="12">
        <v>3</v>
      </c>
      <c r="C16" s="38" t="s">
        <v>53</v>
      </c>
      <c r="D16" s="38"/>
      <c r="E16" s="38"/>
      <c r="F16" s="38"/>
      <c r="G16" s="38"/>
      <c r="H16" s="38"/>
      <c r="I16" s="38"/>
      <c r="J16" s="38"/>
    </row>
    <row r="17" spans="1:11" x14ac:dyDescent="0.25">
      <c r="A17" s="39" t="s">
        <v>14</v>
      </c>
      <c r="B17" s="40"/>
      <c r="C17" s="40"/>
      <c r="D17" s="40"/>
      <c r="E17" s="40"/>
      <c r="F17" s="40"/>
      <c r="G17" s="40"/>
      <c r="H17" s="40"/>
      <c r="I17" s="40"/>
      <c r="J17" s="41"/>
    </row>
    <row r="18" spans="1:11" ht="18" customHeight="1" x14ac:dyDescent="0.25">
      <c r="A18" s="13" t="s">
        <v>15</v>
      </c>
      <c r="B18" s="78" t="s">
        <v>60</v>
      </c>
      <c r="C18" s="78"/>
      <c r="D18" s="78"/>
      <c r="E18" s="78"/>
      <c r="F18" s="78"/>
      <c r="G18" s="78"/>
      <c r="H18" s="78"/>
      <c r="I18" s="78"/>
      <c r="J18" s="78"/>
    </row>
    <row r="19" spans="1:11" ht="79.5" customHeight="1" x14ac:dyDescent="0.25">
      <c r="A19" s="15" t="s">
        <v>16</v>
      </c>
      <c r="B19" s="38" t="s">
        <v>74</v>
      </c>
      <c r="C19" s="38"/>
      <c r="D19" s="38"/>
      <c r="E19" s="38"/>
      <c r="F19" s="38"/>
      <c r="G19" s="38"/>
      <c r="H19" s="38"/>
      <c r="I19" s="38"/>
      <c r="J19" s="38"/>
    </row>
    <row r="20" spans="1:11" ht="24.75" customHeight="1" x14ac:dyDescent="0.25">
      <c r="A20" s="15" t="s">
        <v>61</v>
      </c>
      <c r="B20" s="38" t="s">
        <v>54</v>
      </c>
      <c r="C20" s="38"/>
      <c r="D20" s="38"/>
      <c r="E20" s="38"/>
      <c r="F20" s="38"/>
      <c r="G20" s="38"/>
      <c r="H20" s="38"/>
      <c r="I20" s="38"/>
      <c r="J20" s="38"/>
    </row>
    <row r="21" spans="1:11" ht="75" customHeight="1" x14ac:dyDescent="0.25">
      <c r="A21" s="15" t="s">
        <v>35</v>
      </c>
      <c r="B21" s="38" t="s">
        <v>103</v>
      </c>
      <c r="C21" s="38"/>
      <c r="D21" s="38"/>
      <c r="E21" s="38"/>
      <c r="F21" s="38"/>
      <c r="G21" s="38"/>
      <c r="H21" s="38"/>
      <c r="I21" s="38"/>
      <c r="J21" s="38"/>
      <c r="K21" s="31"/>
    </row>
    <row r="22" spans="1:11" x14ac:dyDescent="0.25">
      <c r="A22" s="39" t="s">
        <v>17</v>
      </c>
      <c r="B22" s="40"/>
      <c r="C22" s="40"/>
      <c r="D22" s="40"/>
      <c r="E22" s="40"/>
      <c r="F22" s="40"/>
      <c r="G22" s="40"/>
      <c r="H22" s="40"/>
      <c r="I22" s="40"/>
      <c r="J22" s="41"/>
    </row>
    <row r="23" spans="1:11" x14ac:dyDescent="0.25">
      <c r="A23" s="42" t="s">
        <v>18</v>
      </c>
      <c r="B23" s="43"/>
      <c r="C23" s="43"/>
      <c r="D23" s="43"/>
      <c r="E23" s="43"/>
      <c r="F23" s="43"/>
      <c r="G23" s="43"/>
      <c r="H23" s="43"/>
      <c r="I23" s="43"/>
      <c r="J23" s="44"/>
      <c r="K23" s="31"/>
    </row>
    <row r="24" spans="1:11" ht="29.25" customHeight="1" x14ac:dyDescent="0.25">
      <c r="A24" s="65" t="s">
        <v>19</v>
      </c>
      <c r="B24" s="66"/>
      <c r="C24" s="67" t="s">
        <v>20</v>
      </c>
      <c r="D24" s="68"/>
      <c r="E24" s="68"/>
      <c r="F24" s="68" t="s">
        <v>21</v>
      </c>
      <c r="G24" s="68"/>
      <c r="H24" s="66"/>
      <c r="I24" s="67" t="s">
        <v>22</v>
      </c>
      <c r="J24" s="69"/>
    </row>
    <row r="25" spans="1:11" x14ac:dyDescent="0.25">
      <c r="A25" s="70">
        <v>17278527043</v>
      </c>
      <c r="B25" s="71"/>
      <c r="C25" s="72">
        <v>17360075508.48</v>
      </c>
      <c r="D25" s="73"/>
      <c r="E25" s="74"/>
      <c r="F25" s="72">
        <f>SUM(Tabla1[Financiera 
 (F)])</f>
        <v>858222504.32000005</v>
      </c>
      <c r="G25" s="73"/>
      <c r="H25" s="74"/>
      <c r="I25" s="75">
        <f>IF(F25&gt;0,F25/C25,0)</f>
        <v>4.9436565175121384E-2</v>
      </c>
      <c r="J25" s="76"/>
    </row>
    <row r="26" spans="1:11" x14ac:dyDescent="0.25">
      <c r="A26" s="42" t="s">
        <v>119</v>
      </c>
      <c r="B26" s="43"/>
      <c r="C26" s="43"/>
      <c r="D26" s="43"/>
      <c r="E26" s="43"/>
      <c r="F26" s="43"/>
      <c r="G26" s="43"/>
      <c r="H26" s="43"/>
      <c r="I26" s="43"/>
      <c r="J26" s="44"/>
      <c r="K26" s="31"/>
    </row>
    <row r="27" spans="1:11" x14ac:dyDescent="0.25">
      <c r="A27" s="16"/>
      <c r="B27" s="16"/>
      <c r="C27" s="63" t="s">
        <v>45</v>
      </c>
      <c r="D27" s="64"/>
      <c r="E27" s="63" t="s">
        <v>118</v>
      </c>
      <c r="F27" s="64"/>
      <c r="G27" s="63" t="s">
        <v>120</v>
      </c>
      <c r="H27" s="63"/>
      <c r="I27" s="63" t="s">
        <v>23</v>
      </c>
      <c r="J27" s="64"/>
    </row>
    <row r="28" spans="1:11" ht="38.25" x14ac:dyDescent="0.25">
      <c r="A28" s="26" t="s">
        <v>24</v>
      </c>
      <c r="B28" s="26" t="s">
        <v>25</v>
      </c>
      <c r="C28" s="26" t="s">
        <v>36</v>
      </c>
      <c r="D28" s="26" t="s">
        <v>37</v>
      </c>
      <c r="E28" s="26" t="s">
        <v>39</v>
      </c>
      <c r="F28" s="26" t="s">
        <v>40</v>
      </c>
      <c r="G28" s="26" t="s">
        <v>41</v>
      </c>
      <c r="H28" s="26" t="s">
        <v>42</v>
      </c>
      <c r="I28" s="26" t="s">
        <v>43</v>
      </c>
      <c r="J28" s="26" t="s">
        <v>44</v>
      </c>
    </row>
    <row r="29" spans="1:11" ht="94.5" customHeight="1" x14ac:dyDescent="0.25">
      <c r="A29" s="25" t="s">
        <v>55</v>
      </c>
      <c r="B29" s="18" t="s">
        <v>56</v>
      </c>
      <c r="C29" s="34">
        <v>70875</v>
      </c>
      <c r="D29" s="34">
        <v>891138660</v>
      </c>
      <c r="E29" s="19">
        <f>7088+28350</f>
        <v>35438</v>
      </c>
      <c r="F29" s="19">
        <f>356455464+133670799</f>
        <v>490126263</v>
      </c>
      <c r="G29" s="37">
        <v>27989</v>
      </c>
      <c r="H29" s="19">
        <v>454859940.02999997</v>
      </c>
      <c r="I29" s="21">
        <f>IF(G29&gt;0,G29/E29,0)</f>
        <v>0.78980190755685986</v>
      </c>
      <c r="J29" s="21">
        <f t="shared" ref="J29:J31" si="0">IF(H29&gt;0,H29/F29,0)</f>
        <v>0.92804645326667579</v>
      </c>
    </row>
    <row r="30" spans="1:11" ht="94.5" customHeight="1" x14ac:dyDescent="0.25">
      <c r="A30" s="25" t="s">
        <v>57</v>
      </c>
      <c r="B30" s="18" t="s">
        <v>58</v>
      </c>
      <c r="C30" s="34">
        <v>4725</v>
      </c>
      <c r="D30" s="34">
        <v>33611500</v>
      </c>
      <c r="E30" s="19">
        <f>709+1890</f>
        <v>2599</v>
      </c>
      <c r="F30" s="19">
        <f>5041725+13444600</f>
        <v>18486325</v>
      </c>
      <c r="G30" s="35">
        <v>4832</v>
      </c>
      <c r="H30" s="19">
        <v>10249445.960000001</v>
      </c>
      <c r="I30" s="21">
        <f>IF(G30&gt;0,G30/E30,0)</f>
        <v>1.8591766063870721</v>
      </c>
      <c r="J30" s="21">
        <f t="shared" si="0"/>
        <v>0.55443393751867942</v>
      </c>
    </row>
    <row r="31" spans="1:11" ht="79.5" customHeight="1" x14ac:dyDescent="0.25">
      <c r="A31" s="25" t="s">
        <v>88</v>
      </c>
      <c r="B31" s="18" t="s">
        <v>89</v>
      </c>
      <c r="C31" s="34">
        <v>1126</v>
      </c>
      <c r="D31" s="34">
        <v>17450500</v>
      </c>
      <c r="E31" s="19">
        <f>113+450</f>
        <v>563</v>
      </c>
      <c r="F31" s="19">
        <f>2604750+6946000</f>
        <v>9550750</v>
      </c>
      <c r="G31" s="20">
        <v>525</v>
      </c>
      <c r="H31" s="19">
        <v>918808.68</v>
      </c>
      <c r="I31" s="21">
        <f t="shared" ref="I31" si="1">IF(G31&gt;0,G31/E31,0)</f>
        <v>0.93250444049733572</v>
      </c>
      <c r="J31" s="21">
        <f t="shared" si="0"/>
        <v>9.6202777792319977E-2</v>
      </c>
    </row>
    <row r="32" spans="1:11" ht="88.5" customHeight="1" x14ac:dyDescent="0.25">
      <c r="A32" s="25" t="s">
        <v>92</v>
      </c>
      <c r="B32" s="18" t="s">
        <v>91</v>
      </c>
      <c r="C32" s="34">
        <v>4500</v>
      </c>
      <c r="D32" s="34">
        <v>50087720</v>
      </c>
      <c r="E32" s="19">
        <v>2475</v>
      </c>
      <c r="F32" s="19">
        <v>27548245</v>
      </c>
      <c r="G32" s="20">
        <v>4499</v>
      </c>
      <c r="H32" s="19">
        <v>7396900</v>
      </c>
      <c r="I32" s="22">
        <f t="shared" ref="I32:J34" si="2">IF(G32&gt;0,G32/E32,0)</f>
        <v>1.8177777777777777</v>
      </c>
      <c r="J32" s="21">
        <f t="shared" si="2"/>
        <v>0.26850712268603683</v>
      </c>
    </row>
    <row r="33" spans="1:11" ht="71.25" customHeight="1" x14ac:dyDescent="0.25">
      <c r="A33" s="27" t="s">
        <v>110</v>
      </c>
      <c r="B33" s="36" t="s">
        <v>121</v>
      </c>
      <c r="C33" s="34">
        <v>30500</v>
      </c>
      <c r="D33" s="34">
        <v>976290600</v>
      </c>
      <c r="E33" s="23">
        <f>4575+12200</f>
        <v>16775</v>
      </c>
      <c r="F33" s="23">
        <f>146443590+390516240</f>
        <v>536959830</v>
      </c>
      <c r="G33" s="24">
        <v>14757</v>
      </c>
      <c r="H33" s="23">
        <v>384698114.06999999</v>
      </c>
      <c r="I33" s="22">
        <f t="shared" si="2"/>
        <v>0.87970193740685543</v>
      </c>
      <c r="J33" s="21">
        <f t="shared" si="2"/>
        <v>0.71643741780460557</v>
      </c>
    </row>
    <row r="34" spans="1:11" ht="56.25" customHeight="1" x14ac:dyDescent="0.25">
      <c r="A34" s="25" t="s">
        <v>104</v>
      </c>
      <c r="B34" s="18" t="s">
        <v>90</v>
      </c>
      <c r="C34" s="34">
        <v>720</v>
      </c>
      <c r="D34" s="34">
        <v>32230000</v>
      </c>
      <c r="E34" s="19">
        <f>108+288</f>
        <v>396</v>
      </c>
      <c r="F34" s="19">
        <f>4834500+12892000</f>
        <v>17726500</v>
      </c>
      <c r="G34" s="20">
        <v>127</v>
      </c>
      <c r="H34" s="19">
        <v>99295.58</v>
      </c>
      <c r="I34" s="22">
        <f t="shared" si="2"/>
        <v>0.32070707070707072</v>
      </c>
      <c r="J34" s="21">
        <f t="shared" si="2"/>
        <v>5.6015332976052804E-3</v>
      </c>
    </row>
    <row r="35" spans="1:11" x14ac:dyDescent="0.25">
      <c r="A35" s="39" t="s">
        <v>26</v>
      </c>
      <c r="B35" s="40"/>
      <c r="C35" s="40"/>
      <c r="D35" s="40"/>
      <c r="E35" s="40"/>
      <c r="F35" s="40"/>
      <c r="G35" s="40"/>
      <c r="H35" s="40"/>
      <c r="I35" s="40"/>
      <c r="J35" s="41"/>
    </row>
    <row r="36" spans="1:11" x14ac:dyDescent="0.25">
      <c r="A36" s="42" t="s">
        <v>27</v>
      </c>
      <c r="B36" s="43"/>
      <c r="C36" s="43"/>
      <c r="D36" s="43"/>
      <c r="E36" s="43"/>
      <c r="F36" s="43"/>
      <c r="G36" s="43"/>
      <c r="H36" s="43"/>
      <c r="I36" s="43"/>
      <c r="J36" s="44"/>
      <c r="K36" s="31"/>
    </row>
    <row r="37" spans="1:11" x14ac:dyDescent="0.25">
      <c r="A37" s="10" t="s">
        <v>28</v>
      </c>
      <c r="B37" s="38" t="s">
        <v>62</v>
      </c>
      <c r="C37" s="38"/>
      <c r="D37" s="38"/>
      <c r="E37" s="38"/>
      <c r="F37" s="38"/>
      <c r="G37" s="38"/>
      <c r="H37" s="38"/>
      <c r="I37" s="38"/>
      <c r="J37" s="38"/>
    </row>
    <row r="38" spans="1:11" ht="48.75" customHeight="1" x14ac:dyDescent="0.25">
      <c r="A38" s="10" t="s">
        <v>29</v>
      </c>
      <c r="B38" s="38" t="s">
        <v>98</v>
      </c>
      <c r="C38" s="38"/>
      <c r="D38" s="38"/>
      <c r="E38" s="38"/>
      <c r="F38" s="38"/>
      <c r="G38" s="38"/>
      <c r="H38" s="38"/>
      <c r="I38" s="38"/>
      <c r="J38" s="38"/>
    </row>
    <row r="39" spans="1:11" ht="78" customHeight="1" x14ac:dyDescent="0.25">
      <c r="A39" s="10" t="s">
        <v>30</v>
      </c>
      <c r="B39" s="38" t="s">
        <v>155</v>
      </c>
      <c r="C39" s="38"/>
      <c r="D39" s="38"/>
      <c r="E39" s="38"/>
      <c r="F39" s="38"/>
      <c r="G39" s="38"/>
      <c r="H39" s="38"/>
      <c r="I39" s="38"/>
      <c r="J39" s="38"/>
    </row>
    <row r="40" spans="1:11" ht="54" customHeight="1" x14ac:dyDescent="0.25">
      <c r="A40" s="10" t="s">
        <v>31</v>
      </c>
      <c r="B40" s="38" t="s">
        <v>156</v>
      </c>
      <c r="C40" s="38"/>
      <c r="D40" s="38"/>
      <c r="E40" s="38"/>
      <c r="F40" s="38"/>
      <c r="G40" s="38"/>
      <c r="H40" s="38"/>
      <c r="I40" s="38"/>
      <c r="J40" s="38"/>
    </row>
    <row r="41" spans="1:11" ht="54" customHeight="1" x14ac:dyDescent="0.25">
      <c r="A41" s="10" t="s">
        <v>75</v>
      </c>
      <c r="B41" s="59" t="s">
        <v>122</v>
      </c>
      <c r="C41" s="59"/>
      <c r="D41" s="59"/>
      <c r="E41" s="59"/>
      <c r="F41" s="59"/>
      <c r="G41" s="59"/>
      <c r="H41" s="59"/>
      <c r="I41" s="59"/>
      <c r="J41" s="60"/>
    </row>
    <row r="42" spans="1:11" x14ac:dyDescent="0.25">
      <c r="A42" s="39" t="s">
        <v>26</v>
      </c>
      <c r="B42" s="40"/>
      <c r="C42" s="40"/>
      <c r="D42" s="40"/>
      <c r="E42" s="40"/>
      <c r="F42" s="40"/>
      <c r="G42" s="40"/>
      <c r="H42" s="40"/>
      <c r="I42" s="40"/>
      <c r="J42" s="41"/>
    </row>
    <row r="43" spans="1:11" x14ac:dyDescent="0.25">
      <c r="A43" s="42" t="s">
        <v>27</v>
      </c>
      <c r="B43" s="43"/>
      <c r="C43" s="43"/>
      <c r="D43" s="43"/>
      <c r="E43" s="43"/>
      <c r="F43" s="43"/>
      <c r="G43" s="43"/>
      <c r="H43" s="43"/>
      <c r="I43" s="43"/>
      <c r="J43" s="44"/>
      <c r="K43" s="31"/>
    </row>
    <row r="44" spans="1:11" x14ac:dyDescent="0.25">
      <c r="A44" s="10" t="s">
        <v>28</v>
      </c>
      <c r="B44" s="38" t="s">
        <v>63</v>
      </c>
      <c r="C44" s="38"/>
      <c r="D44" s="38"/>
      <c r="E44" s="38"/>
      <c r="F44" s="38"/>
      <c r="G44" s="38"/>
      <c r="H44" s="38"/>
      <c r="I44" s="38"/>
      <c r="J44" s="38"/>
    </row>
    <row r="45" spans="1:11" ht="33.75" customHeight="1" x14ac:dyDescent="0.25">
      <c r="A45" s="10" t="s">
        <v>29</v>
      </c>
      <c r="B45" s="38" t="s">
        <v>78</v>
      </c>
      <c r="C45" s="38"/>
      <c r="D45" s="38"/>
      <c r="E45" s="38"/>
      <c r="F45" s="38"/>
      <c r="G45" s="38"/>
      <c r="H45" s="38"/>
      <c r="I45" s="38"/>
      <c r="J45" s="38"/>
    </row>
    <row r="46" spans="1:11" ht="37.5" customHeight="1" x14ac:dyDescent="0.25">
      <c r="A46" s="10" t="s">
        <v>30</v>
      </c>
      <c r="B46" s="81" t="s">
        <v>157</v>
      </c>
      <c r="C46" s="81"/>
      <c r="D46" s="81"/>
      <c r="E46" s="81"/>
      <c r="F46" s="81"/>
      <c r="G46" s="81"/>
      <c r="H46" s="81"/>
      <c r="I46" s="81"/>
      <c r="J46" s="81"/>
    </row>
    <row r="47" spans="1:11" ht="101.25" customHeight="1" x14ac:dyDescent="0.25">
      <c r="A47" s="10" t="s">
        <v>31</v>
      </c>
      <c r="B47" s="38" t="s">
        <v>123</v>
      </c>
      <c r="C47" s="38"/>
      <c r="D47" s="38"/>
      <c r="E47" s="38"/>
      <c r="F47" s="38"/>
      <c r="G47" s="38"/>
      <c r="H47" s="38"/>
      <c r="I47" s="38"/>
      <c r="J47" s="38"/>
    </row>
    <row r="48" spans="1:11" ht="36" customHeight="1" x14ac:dyDescent="0.25">
      <c r="A48" s="10" t="s">
        <v>75</v>
      </c>
      <c r="B48" s="59" t="s">
        <v>124</v>
      </c>
      <c r="C48" s="59"/>
      <c r="D48" s="59"/>
      <c r="E48" s="59"/>
      <c r="F48" s="59"/>
      <c r="G48" s="59"/>
      <c r="H48" s="59"/>
      <c r="I48" s="59"/>
      <c r="J48" s="60"/>
    </row>
    <row r="49" spans="1:11" x14ac:dyDescent="0.25">
      <c r="A49" s="39" t="s">
        <v>26</v>
      </c>
      <c r="B49" s="40"/>
      <c r="C49" s="40"/>
      <c r="D49" s="40"/>
      <c r="E49" s="40"/>
      <c r="F49" s="40"/>
      <c r="G49" s="40"/>
      <c r="H49" s="40"/>
      <c r="I49" s="40"/>
      <c r="J49" s="41"/>
    </row>
    <row r="50" spans="1:11" x14ac:dyDescent="0.25">
      <c r="A50" s="42" t="s">
        <v>27</v>
      </c>
      <c r="B50" s="43"/>
      <c r="C50" s="43"/>
      <c r="D50" s="43"/>
      <c r="E50" s="43"/>
      <c r="F50" s="43"/>
      <c r="G50" s="43"/>
      <c r="H50" s="43"/>
      <c r="I50" s="43"/>
      <c r="J50" s="44"/>
      <c r="K50" s="31"/>
    </row>
    <row r="51" spans="1:11" ht="20.25" customHeight="1" x14ac:dyDescent="0.25">
      <c r="A51" s="10" t="s">
        <v>28</v>
      </c>
      <c r="B51" s="38" t="s">
        <v>76</v>
      </c>
      <c r="C51" s="38"/>
      <c r="D51" s="38"/>
      <c r="E51" s="38"/>
      <c r="F51" s="38"/>
      <c r="G51" s="38"/>
      <c r="H51" s="38"/>
      <c r="I51" s="38"/>
      <c r="J51" s="38"/>
    </row>
    <row r="52" spans="1:11" ht="47.25" customHeight="1" x14ac:dyDescent="0.25">
      <c r="A52" s="10" t="s">
        <v>29</v>
      </c>
      <c r="B52" s="38" t="s">
        <v>77</v>
      </c>
      <c r="C52" s="38"/>
      <c r="D52" s="38"/>
      <c r="E52" s="38"/>
      <c r="F52" s="38"/>
      <c r="G52" s="38"/>
      <c r="H52" s="38"/>
      <c r="I52" s="38"/>
      <c r="J52" s="38"/>
    </row>
    <row r="53" spans="1:11" ht="53.25" customHeight="1" x14ac:dyDescent="0.25">
      <c r="A53" s="10" t="s">
        <v>30</v>
      </c>
      <c r="B53" s="38" t="s">
        <v>158</v>
      </c>
      <c r="C53" s="38"/>
      <c r="D53" s="38"/>
      <c r="E53" s="38"/>
      <c r="F53" s="38"/>
      <c r="G53" s="38"/>
      <c r="H53" s="38"/>
      <c r="I53" s="38"/>
      <c r="J53" s="38"/>
    </row>
    <row r="54" spans="1:11" ht="30" customHeight="1" x14ac:dyDescent="0.25">
      <c r="A54" s="10" t="s">
        <v>31</v>
      </c>
      <c r="B54" s="38" t="s">
        <v>125</v>
      </c>
      <c r="C54" s="38"/>
      <c r="D54" s="38"/>
      <c r="E54" s="38"/>
      <c r="F54" s="38"/>
      <c r="G54" s="38"/>
      <c r="H54" s="38"/>
      <c r="I54" s="38"/>
      <c r="J54" s="38"/>
    </row>
    <row r="55" spans="1:11" ht="52.5" customHeight="1" x14ac:dyDescent="0.25">
      <c r="A55" s="10" t="s">
        <v>75</v>
      </c>
      <c r="B55" s="59" t="s">
        <v>159</v>
      </c>
      <c r="C55" s="59"/>
      <c r="D55" s="59"/>
      <c r="E55" s="59"/>
      <c r="F55" s="59"/>
      <c r="G55" s="59"/>
      <c r="H55" s="59"/>
      <c r="I55" s="59"/>
      <c r="J55" s="60"/>
    </row>
    <row r="56" spans="1:11" x14ac:dyDescent="0.25">
      <c r="A56" s="39" t="s">
        <v>26</v>
      </c>
      <c r="B56" s="40"/>
      <c r="C56" s="40"/>
      <c r="D56" s="40"/>
      <c r="E56" s="40"/>
      <c r="F56" s="40"/>
      <c r="G56" s="40"/>
      <c r="H56" s="40"/>
      <c r="I56" s="40"/>
      <c r="J56" s="41"/>
    </row>
    <row r="57" spans="1:11" x14ac:dyDescent="0.25">
      <c r="A57" s="42" t="s">
        <v>27</v>
      </c>
      <c r="B57" s="43"/>
      <c r="C57" s="43"/>
      <c r="D57" s="43"/>
      <c r="E57" s="43"/>
      <c r="F57" s="43"/>
      <c r="G57" s="43"/>
      <c r="H57" s="43"/>
      <c r="I57" s="43"/>
      <c r="J57" s="44"/>
      <c r="K57" s="31"/>
    </row>
    <row r="58" spans="1:11" x14ac:dyDescent="0.25">
      <c r="A58" s="10" t="s">
        <v>28</v>
      </c>
      <c r="B58" s="38" t="s">
        <v>99</v>
      </c>
      <c r="C58" s="38"/>
      <c r="D58" s="38"/>
      <c r="E58" s="38"/>
      <c r="F58" s="38"/>
      <c r="G58" s="38"/>
      <c r="H58" s="38"/>
      <c r="I58" s="38"/>
      <c r="J58" s="38"/>
    </row>
    <row r="59" spans="1:11" ht="47.25" customHeight="1" x14ac:dyDescent="0.25">
      <c r="A59" s="10" t="s">
        <v>29</v>
      </c>
      <c r="B59" s="38" t="s">
        <v>100</v>
      </c>
      <c r="C59" s="38"/>
      <c r="D59" s="38"/>
      <c r="E59" s="38"/>
      <c r="F59" s="38"/>
      <c r="G59" s="38"/>
      <c r="H59" s="38"/>
      <c r="I59" s="38"/>
      <c r="J59" s="38"/>
    </row>
    <row r="60" spans="1:11" ht="76.5" customHeight="1" x14ac:dyDescent="0.25">
      <c r="A60" s="10" t="s">
        <v>30</v>
      </c>
      <c r="B60" s="38" t="s">
        <v>126</v>
      </c>
      <c r="C60" s="38"/>
      <c r="D60" s="38"/>
      <c r="E60" s="38"/>
      <c r="F60" s="38"/>
      <c r="G60" s="38"/>
      <c r="H60" s="38"/>
      <c r="I60" s="38"/>
      <c r="J60" s="38"/>
    </row>
    <row r="61" spans="1:11" ht="145.5" customHeight="1" x14ac:dyDescent="0.25">
      <c r="A61" s="10" t="s">
        <v>31</v>
      </c>
      <c r="B61" s="38" t="s">
        <v>127</v>
      </c>
      <c r="C61" s="38"/>
      <c r="D61" s="38"/>
      <c r="E61" s="38"/>
      <c r="F61" s="38"/>
      <c r="G61" s="38"/>
      <c r="H61" s="38"/>
      <c r="I61" s="38"/>
      <c r="J61" s="38"/>
    </row>
    <row r="62" spans="1:11" ht="47.25" customHeight="1" x14ac:dyDescent="0.25">
      <c r="A62" s="10" t="s">
        <v>75</v>
      </c>
      <c r="B62" s="38" t="s">
        <v>128</v>
      </c>
      <c r="C62" s="38"/>
      <c r="D62" s="38"/>
      <c r="E62" s="38"/>
      <c r="F62" s="38"/>
      <c r="G62" s="38"/>
      <c r="H62" s="38"/>
      <c r="I62" s="38"/>
      <c r="J62" s="38"/>
    </row>
    <row r="63" spans="1:11" x14ac:dyDescent="0.25">
      <c r="A63" s="39" t="s">
        <v>26</v>
      </c>
      <c r="B63" s="40"/>
      <c r="C63" s="40"/>
      <c r="D63" s="40"/>
      <c r="E63" s="40"/>
      <c r="F63" s="40"/>
      <c r="G63" s="40"/>
      <c r="H63" s="40"/>
      <c r="I63" s="40"/>
      <c r="J63" s="41"/>
    </row>
    <row r="64" spans="1:11" x14ac:dyDescent="0.25">
      <c r="A64" s="42" t="s">
        <v>27</v>
      </c>
      <c r="B64" s="43"/>
      <c r="C64" s="43"/>
      <c r="D64" s="43"/>
      <c r="E64" s="43"/>
      <c r="F64" s="43"/>
      <c r="G64" s="43"/>
      <c r="H64" s="43"/>
      <c r="I64" s="43"/>
      <c r="J64" s="44"/>
      <c r="K64" s="31"/>
    </row>
    <row r="65" spans="1:11" x14ac:dyDescent="0.25">
      <c r="A65" s="10" t="s">
        <v>28</v>
      </c>
      <c r="B65" s="45" t="s">
        <v>111</v>
      </c>
      <c r="C65" s="38"/>
      <c r="D65" s="38"/>
      <c r="E65" s="38"/>
      <c r="F65" s="38"/>
      <c r="G65" s="38"/>
      <c r="H65" s="38"/>
      <c r="I65" s="38"/>
      <c r="J65" s="38"/>
    </row>
    <row r="66" spans="1:11" ht="26.25" customHeight="1" x14ac:dyDescent="0.25">
      <c r="A66" s="10" t="s">
        <v>29</v>
      </c>
      <c r="B66" s="38" t="s">
        <v>112</v>
      </c>
      <c r="C66" s="38"/>
      <c r="D66" s="38"/>
      <c r="E66" s="38"/>
      <c r="F66" s="38"/>
      <c r="G66" s="38"/>
      <c r="H66" s="38"/>
      <c r="I66" s="38"/>
      <c r="J66" s="38"/>
    </row>
    <row r="67" spans="1:11" ht="63" customHeight="1" x14ac:dyDescent="0.25">
      <c r="A67" s="10" t="s">
        <v>30</v>
      </c>
      <c r="B67" s="38" t="s">
        <v>129</v>
      </c>
      <c r="C67" s="38"/>
      <c r="D67" s="38"/>
      <c r="E67" s="38"/>
      <c r="F67" s="38"/>
      <c r="G67" s="38"/>
      <c r="H67" s="38"/>
      <c r="I67" s="38"/>
      <c r="J67" s="38"/>
    </row>
    <row r="68" spans="1:11" ht="44.25" customHeight="1" x14ac:dyDescent="0.25">
      <c r="A68" s="10" t="s">
        <v>31</v>
      </c>
      <c r="B68" s="46" t="s">
        <v>130</v>
      </c>
      <c r="C68" s="46"/>
      <c r="D68" s="46"/>
      <c r="E68" s="46"/>
      <c r="F68" s="46"/>
      <c r="G68" s="46"/>
      <c r="H68" s="46"/>
      <c r="I68" s="46"/>
      <c r="J68" s="46"/>
    </row>
    <row r="69" spans="1:11" ht="60.75" customHeight="1" x14ac:dyDescent="0.25">
      <c r="A69" s="10" t="s">
        <v>75</v>
      </c>
      <c r="B69" s="47" t="s">
        <v>131</v>
      </c>
      <c r="C69" s="47"/>
      <c r="D69" s="47"/>
      <c r="E69" s="47"/>
      <c r="F69" s="47"/>
      <c r="G69" s="47"/>
      <c r="H69" s="47"/>
      <c r="I69" s="47"/>
      <c r="J69" s="48"/>
    </row>
    <row r="70" spans="1:11" x14ac:dyDescent="0.25">
      <c r="A70" s="39" t="s">
        <v>26</v>
      </c>
      <c r="B70" s="40"/>
      <c r="C70" s="40"/>
      <c r="D70" s="40"/>
      <c r="E70" s="40"/>
      <c r="F70" s="40"/>
      <c r="G70" s="40"/>
      <c r="H70" s="40"/>
      <c r="I70" s="40"/>
      <c r="J70" s="41"/>
    </row>
    <row r="71" spans="1:11" x14ac:dyDescent="0.25">
      <c r="A71" s="42" t="s">
        <v>27</v>
      </c>
      <c r="B71" s="43"/>
      <c r="C71" s="43"/>
      <c r="D71" s="43"/>
      <c r="E71" s="43"/>
      <c r="F71" s="43"/>
      <c r="G71" s="43"/>
      <c r="H71" s="43"/>
      <c r="I71" s="43"/>
      <c r="J71" s="44"/>
      <c r="K71" s="31"/>
    </row>
    <row r="72" spans="1:11" x14ac:dyDescent="0.25">
      <c r="A72" s="10" t="s">
        <v>28</v>
      </c>
      <c r="B72" s="38" t="s">
        <v>105</v>
      </c>
      <c r="C72" s="38"/>
      <c r="D72" s="38"/>
      <c r="E72" s="38"/>
      <c r="F72" s="38"/>
      <c r="G72" s="38"/>
      <c r="H72" s="38"/>
      <c r="I72" s="38"/>
      <c r="J72" s="38"/>
    </row>
    <row r="73" spans="1:11" ht="26.25" customHeight="1" x14ac:dyDescent="0.25">
      <c r="A73" s="10" t="s">
        <v>29</v>
      </c>
      <c r="B73" s="38" t="s">
        <v>79</v>
      </c>
      <c r="C73" s="38"/>
      <c r="D73" s="38"/>
      <c r="E73" s="38"/>
      <c r="F73" s="38"/>
      <c r="G73" s="38"/>
      <c r="H73" s="38"/>
      <c r="I73" s="38"/>
      <c r="J73" s="38"/>
    </row>
    <row r="74" spans="1:11" ht="63" customHeight="1" x14ac:dyDescent="0.25">
      <c r="A74" s="10" t="s">
        <v>30</v>
      </c>
      <c r="B74" s="38" t="s">
        <v>132</v>
      </c>
      <c r="C74" s="38"/>
      <c r="D74" s="38"/>
      <c r="E74" s="38"/>
      <c r="F74" s="38"/>
      <c r="G74" s="38"/>
      <c r="H74" s="38"/>
      <c r="I74" s="38"/>
      <c r="J74" s="38"/>
    </row>
    <row r="75" spans="1:11" ht="73.5" customHeight="1" x14ac:dyDescent="0.25">
      <c r="A75" s="10" t="s">
        <v>31</v>
      </c>
      <c r="B75" s="55" t="s">
        <v>133</v>
      </c>
      <c r="C75" s="55"/>
      <c r="D75" s="55"/>
      <c r="E75" s="55"/>
      <c r="F75" s="55"/>
      <c r="G75" s="55"/>
      <c r="H75" s="55"/>
      <c r="I75" s="55"/>
      <c r="J75" s="55"/>
    </row>
    <row r="76" spans="1:11" ht="60.75" customHeight="1" x14ac:dyDescent="0.25">
      <c r="A76" s="10" t="s">
        <v>75</v>
      </c>
      <c r="B76" s="47" t="s">
        <v>134</v>
      </c>
      <c r="C76" s="47"/>
      <c r="D76" s="47"/>
      <c r="E76" s="47"/>
      <c r="F76" s="47"/>
      <c r="G76" s="47"/>
      <c r="H76" s="47"/>
      <c r="I76" s="47"/>
      <c r="J76" s="48"/>
    </row>
    <row r="77" spans="1:11" x14ac:dyDescent="0.25">
      <c r="A77" s="56" t="s">
        <v>59</v>
      </c>
      <c r="B77" s="57"/>
      <c r="C77" s="57"/>
      <c r="D77" s="57"/>
      <c r="E77" s="57"/>
      <c r="F77" s="57"/>
      <c r="G77" s="57"/>
      <c r="H77" s="57"/>
      <c r="I77" s="57"/>
      <c r="J77" s="58"/>
    </row>
    <row r="78" spans="1:11" ht="15" customHeight="1" x14ac:dyDescent="0.25">
      <c r="A78" s="49" t="s">
        <v>32</v>
      </c>
      <c r="B78" s="50"/>
      <c r="C78" s="50"/>
      <c r="D78" s="50"/>
      <c r="E78" s="50"/>
      <c r="F78" s="50"/>
      <c r="G78" s="50"/>
      <c r="H78" s="50"/>
      <c r="I78" s="50"/>
      <c r="J78" s="51"/>
      <c r="K78" s="31"/>
    </row>
    <row r="79" spans="1:11" ht="150" customHeight="1" x14ac:dyDescent="0.25">
      <c r="A79" s="52" t="s">
        <v>150</v>
      </c>
      <c r="B79" s="53"/>
      <c r="C79" s="53"/>
      <c r="D79" s="53"/>
      <c r="E79" s="53"/>
      <c r="F79" s="53"/>
      <c r="G79" s="53"/>
      <c r="H79" s="53"/>
      <c r="I79" s="53"/>
      <c r="J79" s="54"/>
    </row>
    <row r="80" spans="1:11" x14ac:dyDescent="0.25">
      <c r="A80" s="39" t="s">
        <v>14</v>
      </c>
      <c r="B80" s="40"/>
      <c r="C80" s="40"/>
      <c r="D80" s="40"/>
      <c r="E80" s="40"/>
      <c r="F80" s="40"/>
      <c r="G80" s="40"/>
      <c r="H80" s="40"/>
      <c r="I80" s="40"/>
      <c r="J80" s="41"/>
    </row>
    <row r="81" spans="1:11" ht="21" customHeight="1" x14ac:dyDescent="0.25">
      <c r="A81" s="13" t="s">
        <v>15</v>
      </c>
      <c r="B81" s="78" t="s">
        <v>64</v>
      </c>
      <c r="C81" s="78"/>
      <c r="D81" s="78"/>
      <c r="E81" s="78"/>
      <c r="F81" s="78"/>
      <c r="G81" s="78"/>
      <c r="H81" s="78"/>
      <c r="I81" s="78"/>
      <c r="J81" s="78"/>
    </row>
    <row r="82" spans="1:11" ht="39" customHeight="1" x14ac:dyDescent="0.25">
      <c r="A82" s="15" t="s">
        <v>16</v>
      </c>
      <c r="B82" s="38" t="s">
        <v>80</v>
      </c>
      <c r="C82" s="38"/>
      <c r="D82" s="38"/>
      <c r="E82" s="38"/>
      <c r="F82" s="38"/>
      <c r="G82" s="38"/>
      <c r="H82" s="38"/>
      <c r="I82" s="38"/>
      <c r="J82" s="38"/>
    </row>
    <row r="83" spans="1:11" ht="32.25" customHeight="1" x14ac:dyDescent="0.25">
      <c r="A83" s="15" t="s">
        <v>61</v>
      </c>
      <c r="B83" s="38" t="s">
        <v>65</v>
      </c>
      <c r="C83" s="38"/>
      <c r="D83" s="38"/>
      <c r="E83" s="38"/>
      <c r="F83" s="38"/>
      <c r="G83" s="38"/>
      <c r="H83" s="38"/>
      <c r="I83" s="38"/>
      <c r="J83" s="38"/>
    </row>
    <row r="84" spans="1:11" ht="38.25" customHeight="1" x14ac:dyDescent="0.25">
      <c r="A84" s="15" t="s">
        <v>35</v>
      </c>
      <c r="B84" s="38" t="s">
        <v>81</v>
      </c>
      <c r="C84" s="38"/>
      <c r="D84" s="38"/>
      <c r="E84" s="38"/>
      <c r="F84" s="38"/>
      <c r="G84" s="38"/>
      <c r="H84" s="38"/>
      <c r="I84" s="38"/>
      <c r="J84" s="38"/>
      <c r="K84" s="31"/>
    </row>
    <row r="85" spans="1:11" x14ac:dyDescent="0.25">
      <c r="A85" s="39" t="s">
        <v>17</v>
      </c>
      <c r="B85" s="40"/>
      <c r="C85" s="40"/>
      <c r="D85" s="40"/>
      <c r="E85" s="40"/>
      <c r="F85" s="40"/>
      <c r="G85" s="40"/>
      <c r="H85" s="40"/>
      <c r="I85" s="40"/>
      <c r="J85" s="41"/>
    </row>
    <row r="86" spans="1:11" x14ac:dyDescent="0.25">
      <c r="A86" s="42" t="s">
        <v>18</v>
      </c>
      <c r="B86" s="43"/>
      <c r="C86" s="43"/>
      <c r="D86" s="43"/>
      <c r="E86" s="43"/>
      <c r="F86" s="43"/>
      <c r="G86" s="43"/>
      <c r="H86" s="43"/>
      <c r="I86" s="43"/>
      <c r="J86" s="44"/>
      <c r="K86" s="31"/>
    </row>
    <row r="87" spans="1:11" ht="26.25" customHeight="1" x14ac:dyDescent="0.25">
      <c r="A87" s="65" t="s">
        <v>19</v>
      </c>
      <c r="B87" s="66"/>
      <c r="C87" s="67" t="s">
        <v>20</v>
      </c>
      <c r="D87" s="68"/>
      <c r="E87" s="68"/>
      <c r="F87" s="68" t="s">
        <v>21</v>
      </c>
      <c r="G87" s="68"/>
      <c r="H87" s="66"/>
      <c r="I87" s="67" t="s">
        <v>22</v>
      </c>
      <c r="J87" s="69"/>
    </row>
    <row r="88" spans="1:11" x14ac:dyDescent="0.25">
      <c r="A88" s="70">
        <v>17278527043</v>
      </c>
      <c r="B88" s="71"/>
      <c r="C88" s="72">
        <v>17410075508.48</v>
      </c>
      <c r="D88" s="73"/>
      <c r="E88" s="74"/>
      <c r="F88" s="72">
        <f>SUM(Tabla13[Financiera 
 (F)])</f>
        <v>50188825.770000003</v>
      </c>
      <c r="G88" s="73"/>
      <c r="H88" s="74"/>
      <c r="I88" s="79">
        <f>IF(F88&gt;0,F88/C88,0)</f>
        <v>2.8827460136835316E-3</v>
      </c>
      <c r="J88" s="80"/>
    </row>
    <row r="89" spans="1:11" x14ac:dyDescent="0.25">
      <c r="A89" s="42" t="s">
        <v>119</v>
      </c>
      <c r="B89" s="43"/>
      <c r="C89" s="43"/>
      <c r="D89" s="43"/>
      <c r="E89" s="43"/>
      <c r="F89" s="43"/>
      <c r="G89" s="43"/>
      <c r="H89" s="43"/>
      <c r="I89" s="43"/>
      <c r="J89" s="44"/>
      <c r="K89" s="31"/>
    </row>
    <row r="90" spans="1:11" x14ac:dyDescent="0.25">
      <c r="A90" s="16"/>
      <c r="B90" s="16"/>
      <c r="C90" s="63" t="s">
        <v>45</v>
      </c>
      <c r="D90" s="64"/>
      <c r="E90" s="63" t="s">
        <v>118</v>
      </c>
      <c r="F90" s="64"/>
      <c r="G90" s="63" t="s">
        <v>120</v>
      </c>
      <c r="H90" s="63"/>
      <c r="I90" s="63" t="s">
        <v>23</v>
      </c>
      <c r="J90" s="64"/>
    </row>
    <row r="91" spans="1:11" ht="38.25" x14ac:dyDescent="0.25">
      <c r="A91" s="17" t="s">
        <v>24</v>
      </c>
      <c r="B91" s="17" t="s">
        <v>25</v>
      </c>
      <c r="C91" s="17" t="s">
        <v>36</v>
      </c>
      <c r="D91" s="17" t="s">
        <v>37</v>
      </c>
      <c r="E91" s="17" t="s">
        <v>39</v>
      </c>
      <c r="F91" s="17" t="s">
        <v>40</v>
      </c>
      <c r="G91" s="17" t="s">
        <v>41</v>
      </c>
      <c r="H91" s="17" t="s">
        <v>42</v>
      </c>
      <c r="I91" s="17" t="s">
        <v>43</v>
      </c>
      <c r="J91" s="17" t="s">
        <v>44</v>
      </c>
    </row>
    <row r="92" spans="1:11" ht="79.5" customHeight="1" x14ac:dyDescent="0.25">
      <c r="A92" s="25" t="s">
        <v>66</v>
      </c>
      <c r="B92" s="18" t="s">
        <v>67</v>
      </c>
      <c r="C92" s="34">
        <v>238314</v>
      </c>
      <c r="D92" s="34">
        <v>137993400</v>
      </c>
      <c r="E92" s="19">
        <f>35747+95325</f>
        <v>131072</v>
      </c>
      <c r="F92" s="19">
        <f>20699010+55197360</f>
        <v>75896370</v>
      </c>
      <c r="G92" s="20">
        <v>308856</v>
      </c>
      <c r="H92" s="19">
        <v>40299700</v>
      </c>
      <c r="I92" s="22">
        <f t="shared" ref="I92:I95" si="3">IF(G92&gt;0,G92/E92,0)</f>
        <v>2.35638427734375</v>
      </c>
      <c r="J92" s="21">
        <f t="shared" ref="J92:J95" si="4">IF(H92&gt;0,H92/F92,0)</f>
        <v>0.53098323411251425</v>
      </c>
    </row>
    <row r="93" spans="1:11" ht="71.25" customHeight="1" x14ac:dyDescent="0.25">
      <c r="A93" s="25" t="s">
        <v>113</v>
      </c>
      <c r="B93" s="18" t="s">
        <v>114</v>
      </c>
      <c r="C93" s="34">
        <v>150</v>
      </c>
      <c r="D93" s="34">
        <v>10050500</v>
      </c>
      <c r="E93" s="19">
        <f>22+60</f>
        <v>82</v>
      </c>
      <c r="F93" s="19">
        <v>6303000</v>
      </c>
      <c r="G93" s="20">
        <v>2112</v>
      </c>
      <c r="H93" s="19">
        <v>1405297.75</v>
      </c>
      <c r="I93" s="22">
        <f>IF(G93&gt;0,G93/E93,0)</f>
        <v>25.756097560975611</v>
      </c>
      <c r="J93" s="21">
        <f>IF(H93&gt;0,H93/F93,0)</f>
        <v>0.22295696493733144</v>
      </c>
    </row>
    <row r="94" spans="1:11" ht="62.25" customHeight="1" x14ac:dyDescent="0.25">
      <c r="A94" s="30" t="s">
        <v>107</v>
      </c>
      <c r="B94" s="18" t="s">
        <v>94</v>
      </c>
      <c r="C94" s="34">
        <v>5500</v>
      </c>
      <c r="D94" s="34">
        <v>22241980</v>
      </c>
      <c r="E94" s="19">
        <f>825+2200</f>
        <v>3025</v>
      </c>
      <c r="F94" s="19">
        <f>3336297+8896792</f>
        <v>12233089</v>
      </c>
      <c r="G94" s="20">
        <v>3108</v>
      </c>
      <c r="H94" s="19">
        <v>2207999.35</v>
      </c>
      <c r="I94" s="22">
        <f>IF(G94&gt;0,G94/E94,0)</f>
        <v>1.0274380165289256</v>
      </c>
      <c r="J94" s="21">
        <f>IF(H94&gt;0,H94/F94,0)</f>
        <v>0.18049401504395171</v>
      </c>
    </row>
    <row r="95" spans="1:11" ht="53.25" customHeight="1" x14ac:dyDescent="0.25">
      <c r="A95" s="25" t="s">
        <v>106</v>
      </c>
      <c r="B95" s="18" t="s">
        <v>93</v>
      </c>
      <c r="C95" s="34">
        <v>196</v>
      </c>
      <c r="D95" s="34">
        <v>36995000</v>
      </c>
      <c r="E95" s="19">
        <f>29+78</f>
        <v>107</v>
      </c>
      <c r="F95" s="19">
        <f>5549250+14798000</f>
        <v>20347250</v>
      </c>
      <c r="G95" s="20">
        <v>358</v>
      </c>
      <c r="H95" s="19">
        <v>6275828.6699999999</v>
      </c>
      <c r="I95" s="22">
        <f t="shared" si="3"/>
        <v>3.3457943925233646</v>
      </c>
      <c r="J95" s="21">
        <f t="shared" si="4"/>
        <v>0.30843620980722208</v>
      </c>
    </row>
    <row r="96" spans="1:11" ht="37.5" customHeight="1" x14ac:dyDescent="0.25">
      <c r="A96" s="39" t="s">
        <v>26</v>
      </c>
      <c r="B96" s="40"/>
      <c r="C96" s="40"/>
      <c r="D96" s="40"/>
      <c r="E96" s="40"/>
      <c r="F96" s="40"/>
      <c r="G96" s="40"/>
      <c r="H96" s="40"/>
      <c r="I96" s="40"/>
      <c r="J96" s="41"/>
    </row>
    <row r="97" spans="1:11" x14ac:dyDescent="0.25">
      <c r="A97" s="42" t="s">
        <v>27</v>
      </c>
      <c r="B97" s="43"/>
      <c r="C97" s="43"/>
      <c r="D97" s="43"/>
      <c r="E97" s="43"/>
      <c r="F97" s="43"/>
      <c r="G97" s="43"/>
      <c r="H97" s="43"/>
      <c r="I97" s="43"/>
      <c r="J97" s="44"/>
    </row>
    <row r="98" spans="1:11" x14ac:dyDescent="0.25">
      <c r="A98" s="10" t="s">
        <v>28</v>
      </c>
      <c r="B98" s="38" t="s">
        <v>68</v>
      </c>
      <c r="C98" s="38"/>
      <c r="D98" s="38"/>
      <c r="E98" s="38"/>
      <c r="F98" s="38"/>
      <c r="G98" s="38"/>
      <c r="H98" s="38"/>
      <c r="I98" s="38"/>
      <c r="J98" s="38"/>
      <c r="K98" s="31"/>
    </row>
    <row r="99" spans="1:11" ht="43.5" customHeight="1" x14ac:dyDescent="0.25">
      <c r="A99" s="10" t="s">
        <v>29</v>
      </c>
      <c r="B99" s="38" t="s">
        <v>73</v>
      </c>
      <c r="C99" s="38"/>
      <c r="D99" s="38"/>
      <c r="E99" s="38"/>
      <c r="F99" s="38"/>
      <c r="G99" s="38"/>
      <c r="H99" s="38"/>
      <c r="I99" s="38"/>
      <c r="J99" s="38"/>
    </row>
    <row r="100" spans="1:11" ht="77.25" customHeight="1" x14ac:dyDescent="0.25">
      <c r="A100" s="10" t="s">
        <v>30</v>
      </c>
      <c r="B100" s="38" t="s">
        <v>135</v>
      </c>
      <c r="C100" s="38"/>
      <c r="D100" s="38"/>
      <c r="E100" s="38"/>
      <c r="F100" s="38"/>
      <c r="G100" s="38"/>
      <c r="H100" s="38"/>
      <c r="I100" s="38"/>
      <c r="J100" s="38"/>
    </row>
    <row r="101" spans="1:11" ht="183" customHeight="1" x14ac:dyDescent="0.25">
      <c r="A101" s="10" t="s">
        <v>31</v>
      </c>
      <c r="B101" s="55" t="s">
        <v>136</v>
      </c>
      <c r="C101" s="55"/>
      <c r="D101" s="55"/>
      <c r="E101" s="55"/>
      <c r="F101" s="55"/>
      <c r="G101" s="55"/>
      <c r="H101" s="55"/>
      <c r="I101" s="55"/>
      <c r="J101" s="55"/>
    </row>
    <row r="102" spans="1:11" ht="56.25" customHeight="1" x14ac:dyDescent="0.25">
      <c r="A102" s="10" t="s">
        <v>75</v>
      </c>
      <c r="B102" s="59" t="s">
        <v>137</v>
      </c>
      <c r="C102" s="59"/>
      <c r="D102" s="59"/>
      <c r="E102" s="59"/>
      <c r="F102" s="59"/>
      <c r="G102" s="59"/>
      <c r="H102" s="59"/>
      <c r="I102" s="59"/>
      <c r="J102" s="60"/>
    </row>
    <row r="103" spans="1:11" ht="42" customHeight="1" x14ac:dyDescent="0.25">
      <c r="A103" s="39" t="s">
        <v>26</v>
      </c>
      <c r="B103" s="40"/>
      <c r="C103" s="40"/>
      <c r="D103" s="40"/>
      <c r="E103" s="40"/>
      <c r="F103" s="40"/>
      <c r="G103" s="40"/>
      <c r="H103" s="40"/>
      <c r="I103" s="40"/>
      <c r="J103" s="41"/>
    </row>
    <row r="104" spans="1:11" x14ac:dyDescent="0.25">
      <c r="A104" s="42" t="s">
        <v>27</v>
      </c>
      <c r="B104" s="43"/>
      <c r="C104" s="43"/>
      <c r="D104" s="43"/>
      <c r="E104" s="43"/>
      <c r="F104" s="43"/>
      <c r="G104" s="43"/>
      <c r="H104" s="43"/>
      <c r="I104" s="43"/>
      <c r="J104" s="44"/>
    </row>
    <row r="105" spans="1:11" x14ac:dyDescent="0.25">
      <c r="A105" s="10" t="s">
        <v>28</v>
      </c>
      <c r="B105" s="45" t="s">
        <v>115</v>
      </c>
      <c r="C105" s="38"/>
      <c r="D105" s="38"/>
      <c r="E105" s="38"/>
      <c r="F105" s="38"/>
      <c r="G105" s="38"/>
      <c r="H105" s="38"/>
      <c r="I105" s="38"/>
      <c r="J105" s="38"/>
      <c r="K105" s="31"/>
    </row>
    <row r="106" spans="1:11" ht="38.25" customHeight="1" x14ac:dyDescent="0.25">
      <c r="A106" s="10" t="s">
        <v>29</v>
      </c>
      <c r="B106" s="38" t="s">
        <v>116</v>
      </c>
      <c r="C106" s="38"/>
      <c r="D106" s="38"/>
      <c r="E106" s="38"/>
      <c r="F106" s="38"/>
      <c r="G106" s="38"/>
      <c r="H106" s="38"/>
      <c r="I106" s="38"/>
      <c r="J106" s="38"/>
    </row>
    <row r="107" spans="1:11" ht="59.25" customHeight="1" x14ac:dyDescent="0.25">
      <c r="A107" s="10" t="s">
        <v>30</v>
      </c>
      <c r="B107" s="55" t="s">
        <v>138</v>
      </c>
      <c r="C107" s="55"/>
      <c r="D107" s="55"/>
      <c r="E107" s="55"/>
      <c r="F107" s="55"/>
      <c r="G107" s="55"/>
      <c r="H107" s="55"/>
      <c r="I107" s="55"/>
      <c r="J107" s="55"/>
    </row>
    <row r="108" spans="1:11" ht="40.5" customHeight="1" x14ac:dyDescent="0.25">
      <c r="A108" s="10" t="s">
        <v>31</v>
      </c>
      <c r="B108" s="38" t="s">
        <v>139</v>
      </c>
      <c r="C108" s="38"/>
      <c r="D108" s="38"/>
      <c r="E108" s="38"/>
      <c r="F108" s="38"/>
      <c r="G108" s="38"/>
      <c r="H108" s="38"/>
      <c r="I108" s="38"/>
      <c r="J108" s="38"/>
    </row>
    <row r="109" spans="1:11" ht="54" customHeight="1" x14ac:dyDescent="0.25">
      <c r="A109" s="10" t="s">
        <v>75</v>
      </c>
      <c r="B109" s="59" t="s">
        <v>153</v>
      </c>
      <c r="C109" s="59"/>
      <c r="D109" s="59"/>
      <c r="E109" s="59"/>
      <c r="F109" s="59"/>
      <c r="G109" s="59"/>
      <c r="H109" s="59"/>
      <c r="I109" s="59"/>
      <c r="J109" s="60"/>
    </row>
    <row r="110" spans="1:11" ht="48.75" customHeight="1" x14ac:dyDescent="0.25">
      <c r="A110" s="39" t="s">
        <v>26</v>
      </c>
      <c r="B110" s="40"/>
      <c r="C110" s="40"/>
      <c r="D110" s="40"/>
      <c r="E110" s="40"/>
      <c r="F110" s="40"/>
      <c r="G110" s="40"/>
      <c r="H110" s="40"/>
      <c r="I110" s="40"/>
      <c r="J110" s="41"/>
    </row>
    <row r="111" spans="1:11" x14ac:dyDescent="0.25">
      <c r="A111" s="42" t="s">
        <v>27</v>
      </c>
      <c r="B111" s="43"/>
      <c r="C111" s="43"/>
      <c r="D111" s="43"/>
      <c r="E111" s="43"/>
      <c r="F111" s="43"/>
      <c r="G111" s="43"/>
      <c r="H111" s="43"/>
      <c r="I111" s="43"/>
      <c r="J111" s="44"/>
    </row>
    <row r="112" spans="1:11" x14ac:dyDescent="0.25">
      <c r="A112" s="10" t="s">
        <v>28</v>
      </c>
      <c r="B112" s="38" t="s">
        <v>109</v>
      </c>
      <c r="C112" s="38"/>
      <c r="D112" s="38"/>
      <c r="E112" s="38"/>
      <c r="F112" s="38"/>
      <c r="G112" s="38"/>
      <c r="H112" s="38"/>
      <c r="I112" s="38"/>
      <c r="J112" s="38"/>
      <c r="K112" s="31"/>
    </row>
    <row r="113" spans="1:11" ht="35.25" customHeight="1" x14ac:dyDescent="0.25">
      <c r="A113" s="10" t="s">
        <v>29</v>
      </c>
      <c r="B113" s="38" t="s">
        <v>82</v>
      </c>
      <c r="C113" s="38"/>
      <c r="D113" s="38"/>
      <c r="E113" s="38"/>
      <c r="F113" s="38"/>
      <c r="G113" s="38"/>
      <c r="H113" s="38"/>
      <c r="I113" s="38"/>
      <c r="J113" s="38"/>
    </row>
    <row r="114" spans="1:11" ht="80.25" customHeight="1" x14ac:dyDescent="0.25">
      <c r="A114" s="10" t="s">
        <v>30</v>
      </c>
      <c r="B114" s="38" t="s">
        <v>140</v>
      </c>
      <c r="C114" s="38"/>
      <c r="D114" s="38"/>
      <c r="E114" s="38"/>
      <c r="F114" s="38"/>
      <c r="G114" s="38"/>
      <c r="H114" s="38"/>
      <c r="I114" s="38"/>
      <c r="J114" s="38"/>
    </row>
    <row r="115" spans="1:11" ht="60" customHeight="1" x14ac:dyDescent="0.25">
      <c r="A115" s="10" t="s">
        <v>75</v>
      </c>
      <c r="B115" s="59" t="s">
        <v>141</v>
      </c>
      <c r="C115" s="59"/>
      <c r="D115" s="59"/>
      <c r="E115" s="59"/>
      <c r="F115" s="59"/>
      <c r="G115" s="59"/>
      <c r="H115" s="59"/>
      <c r="I115" s="59"/>
      <c r="J115" s="60"/>
    </row>
    <row r="116" spans="1:11" ht="42" customHeight="1" x14ac:dyDescent="0.25">
      <c r="A116" s="39" t="s">
        <v>26</v>
      </c>
      <c r="B116" s="40"/>
      <c r="C116" s="40"/>
      <c r="D116" s="40"/>
      <c r="E116" s="40"/>
      <c r="F116" s="40"/>
      <c r="G116" s="40"/>
      <c r="H116" s="40"/>
      <c r="I116" s="40"/>
      <c r="J116" s="41"/>
    </row>
    <row r="117" spans="1:11" x14ac:dyDescent="0.25">
      <c r="A117" s="42" t="s">
        <v>27</v>
      </c>
      <c r="B117" s="43"/>
      <c r="C117" s="43"/>
      <c r="D117" s="43"/>
      <c r="E117" s="43"/>
      <c r="F117" s="43"/>
      <c r="G117" s="43"/>
      <c r="H117" s="43"/>
      <c r="I117" s="43"/>
      <c r="J117" s="44"/>
    </row>
    <row r="118" spans="1:11" x14ac:dyDescent="0.25">
      <c r="A118" s="10" t="s">
        <v>28</v>
      </c>
      <c r="B118" s="38" t="s">
        <v>108</v>
      </c>
      <c r="C118" s="38"/>
      <c r="D118" s="38"/>
      <c r="E118" s="38"/>
      <c r="F118" s="38"/>
      <c r="G118" s="38"/>
      <c r="H118" s="38"/>
      <c r="I118" s="38"/>
      <c r="J118" s="38"/>
      <c r="K118" s="31"/>
    </row>
    <row r="119" spans="1:11" ht="38.25" customHeight="1" x14ac:dyDescent="0.25">
      <c r="A119" s="10" t="s">
        <v>29</v>
      </c>
      <c r="B119" s="38" t="s">
        <v>69</v>
      </c>
      <c r="C119" s="38"/>
      <c r="D119" s="38"/>
      <c r="E119" s="38"/>
      <c r="F119" s="38"/>
      <c r="G119" s="38"/>
      <c r="H119" s="38"/>
      <c r="I119" s="38"/>
      <c r="J119" s="38"/>
    </row>
    <row r="120" spans="1:11" ht="72" customHeight="1" x14ac:dyDescent="0.25">
      <c r="A120" s="10" t="s">
        <v>30</v>
      </c>
      <c r="B120" s="77" t="s">
        <v>142</v>
      </c>
      <c r="C120" s="77"/>
      <c r="D120" s="77"/>
      <c r="E120" s="77"/>
      <c r="F120" s="77"/>
      <c r="G120" s="77"/>
      <c r="H120" s="77"/>
      <c r="I120" s="77"/>
      <c r="J120" s="77"/>
    </row>
    <row r="121" spans="1:11" ht="49.5" customHeight="1" x14ac:dyDescent="0.25">
      <c r="A121" s="10" t="s">
        <v>75</v>
      </c>
      <c r="B121" s="59" t="s">
        <v>143</v>
      </c>
      <c r="C121" s="59"/>
      <c r="D121" s="59"/>
      <c r="E121" s="59"/>
      <c r="F121" s="59"/>
      <c r="G121" s="59"/>
      <c r="H121" s="59"/>
      <c r="I121" s="59"/>
      <c r="J121" s="60"/>
    </row>
    <row r="122" spans="1:11" ht="48.75" customHeight="1" x14ac:dyDescent="0.25">
      <c r="A122" s="39" t="s">
        <v>26</v>
      </c>
      <c r="B122" s="40"/>
      <c r="C122" s="40"/>
      <c r="D122" s="40"/>
      <c r="E122" s="40"/>
      <c r="F122" s="40"/>
      <c r="G122" s="40"/>
      <c r="H122" s="40"/>
      <c r="I122" s="40"/>
      <c r="J122" s="41"/>
    </row>
    <row r="123" spans="1:11" x14ac:dyDescent="0.25">
      <c r="A123" s="42" t="s">
        <v>27</v>
      </c>
      <c r="B123" s="43"/>
      <c r="C123" s="43"/>
      <c r="D123" s="43"/>
      <c r="E123" s="43"/>
      <c r="F123" s="43"/>
      <c r="G123" s="43"/>
      <c r="H123" s="43"/>
      <c r="I123" s="43"/>
      <c r="J123" s="44"/>
    </row>
    <row r="124" spans="1:11" x14ac:dyDescent="0.25">
      <c r="A124" s="56" t="s">
        <v>59</v>
      </c>
      <c r="B124" s="57"/>
      <c r="C124" s="57"/>
      <c r="D124" s="57"/>
      <c r="E124" s="57"/>
      <c r="F124" s="57"/>
      <c r="G124" s="57"/>
      <c r="H124" s="57"/>
      <c r="I124" s="57"/>
      <c r="J124" s="58"/>
      <c r="K124" s="31"/>
    </row>
    <row r="125" spans="1:11" x14ac:dyDescent="0.25">
      <c r="A125" s="49" t="s">
        <v>32</v>
      </c>
      <c r="B125" s="50"/>
      <c r="C125" s="50"/>
      <c r="D125" s="50"/>
      <c r="E125" s="50"/>
      <c r="F125" s="50"/>
      <c r="G125" s="50"/>
      <c r="H125" s="50"/>
      <c r="I125" s="50"/>
      <c r="J125" s="51"/>
    </row>
    <row r="126" spans="1:11" ht="49.5" customHeight="1" x14ac:dyDescent="0.25">
      <c r="A126" s="52" t="s">
        <v>151</v>
      </c>
      <c r="B126" s="53"/>
      <c r="C126" s="53"/>
      <c r="D126" s="53"/>
      <c r="E126" s="53"/>
      <c r="F126" s="53"/>
      <c r="G126" s="53"/>
      <c r="H126" s="53"/>
      <c r="I126" s="53"/>
      <c r="J126" s="54"/>
      <c r="K126" s="31"/>
    </row>
    <row r="127" spans="1:11" ht="27.75" customHeight="1" x14ac:dyDescent="0.25">
      <c r="A127" s="39" t="s">
        <v>14</v>
      </c>
      <c r="B127" s="40"/>
      <c r="C127" s="40"/>
      <c r="D127" s="40"/>
      <c r="E127" s="40"/>
      <c r="F127" s="40"/>
      <c r="G127" s="40"/>
      <c r="H127" s="40"/>
      <c r="I127" s="40"/>
      <c r="J127" s="41"/>
    </row>
    <row r="128" spans="1:11" x14ac:dyDescent="0.25">
      <c r="A128" s="13" t="s">
        <v>15</v>
      </c>
      <c r="B128" s="78" t="s">
        <v>70</v>
      </c>
      <c r="C128" s="78"/>
      <c r="D128" s="78"/>
      <c r="E128" s="78"/>
      <c r="F128" s="78"/>
      <c r="G128" s="78"/>
      <c r="H128" s="78"/>
      <c r="I128" s="78"/>
      <c r="J128" s="78"/>
    </row>
    <row r="129" spans="1:11" ht="40.5" customHeight="1" x14ac:dyDescent="0.25">
      <c r="A129" s="15" t="s">
        <v>16</v>
      </c>
      <c r="B129" s="77" t="s">
        <v>85</v>
      </c>
      <c r="C129" s="77"/>
      <c r="D129" s="77"/>
      <c r="E129" s="77"/>
      <c r="F129" s="77"/>
      <c r="G129" s="77"/>
      <c r="H129" s="77"/>
      <c r="I129" s="77"/>
      <c r="J129" s="77"/>
    </row>
    <row r="130" spans="1:11" ht="41.25" customHeight="1" x14ac:dyDescent="0.25">
      <c r="A130" s="15" t="s">
        <v>61</v>
      </c>
      <c r="B130" s="38" t="s">
        <v>84</v>
      </c>
      <c r="C130" s="38"/>
      <c r="D130" s="38"/>
      <c r="E130" s="38"/>
      <c r="F130" s="38"/>
      <c r="G130" s="38"/>
      <c r="H130" s="38"/>
      <c r="I130" s="38"/>
      <c r="J130" s="38"/>
    </row>
    <row r="131" spans="1:11" ht="43.5" customHeight="1" x14ac:dyDescent="0.25">
      <c r="A131" s="15" t="s">
        <v>35</v>
      </c>
      <c r="B131" s="38" t="s">
        <v>83</v>
      </c>
      <c r="C131" s="38"/>
      <c r="D131" s="38"/>
      <c r="E131" s="38"/>
      <c r="F131" s="38"/>
      <c r="G131" s="38"/>
      <c r="H131" s="38"/>
      <c r="I131" s="38"/>
      <c r="J131" s="38"/>
    </row>
    <row r="132" spans="1:11" ht="38.25" customHeight="1" x14ac:dyDescent="0.25">
      <c r="A132" s="39" t="s">
        <v>17</v>
      </c>
      <c r="B132" s="40"/>
      <c r="C132" s="40"/>
      <c r="D132" s="40"/>
      <c r="E132" s="40"/>
      <c r="F132" s="40"/>
      <c r="G132" s="40"/>
      <c r="H132" s="40"/>
      <c r="I132" s="40"/>
      <c r="J132" s="41"/>
      <c r="K132" s="31"/>
    </row>
    <row r="133" spans="1:11" x14ac:dyDescent="0.25">
      <c r="A133" s="42" t="s">
        <v>18</v>
      </c>
      <c r="B133" s="43"/>
      <c r="C133" s="43"/>
      <c r="D133" s="43"/>
      <c r="E133" s="43"/>
      <c r="F133" s="43"/>
      <c r="G133" s="43"/>
      <c r="H133" s="43"/>
      <c r="I133" s="43"/>
      <c r="J133" s="44"/>
    </row>
    <row r="134" spans="1:11" x14ac:dyDescent="0.25">
      <c r="A134" s="65" t="s">
        <v>19</v>
      </c>
      <c r="B134" s="66"/>
      <c r="C134" s="67" t="s">
        <v>20</v>
      </c>
      <c r="D134" s="68"/>
      <c r="E134" s="68"/>
      <c r="F134" s="68" t="s">
        <v>21</v>
      </c>
      <c r="G134" s="68"/>
      <c r="H134" s="66"/>
      <c r="I134" s="67" t="s">
        <v>22</v>
      </c>
      <c r="J134" s="69"/>
      <c r="K134" s="31"/>
    </row>
    <row r="135" spans="1:11" ht="15" customHeight="1" x14ac:dyDescent="0.25">
      <c r="A135" s="70">
        <v>17278527043</v>
      </c>
      <c r="B135" s="71"/>
      <c r="C135" s="72">
        <v>17410075508.48</v>
      </c>
      <c r="D135" s="73"/>
      <c r="E135" s="74"/>
      <c r="F135" s="72">
        <f>SUM(Tabla134[Financiera 
 (F)])</f>
        <v>6057016.6200000001</v>
      </c>
      <c r="G135" s="73"/>
      <c r="H135" s="74"/>
      <c r="I135" s="75">
        <f>IF(F135&gt;0,F135/C135,0)</f>
        <v>3.4790294947599645E-4</v>
      </c>
      <c r="J135" s="76"/>
    </row>
    <row r="136" spans="1:11" x14ac:dyDescent="0.25">
      <c r="A136" s="42" t="s">
        <v>119</v>
      </c>
      <c r="B136" s="43"/>
      <c r="C136" s="43"/>
      <c r="D136" s="43"/>
      <c r="E136" s="43"/>
      <c r="F136" s="43"/>
      <c r="G136" s="43"/>
      <c r="H136" s="43"/>
      <c r="I136" s="43"/>
      <c r="J136" s="44"/>
    </row>
    <row r="137" spans="1:11" x14ac:dyDescent="0.25">
      <c r="A137" s="16"/>
      <c r="B137" s="16"/>
      <c r="C137" s="63" t="s">
        <v>45</v>
      </c>
      <c r="D137" s="64"/>
      <c r="E137" s="63" t="s">
        <v>118</v>
      </c>
      <c r="F137" s="64"/>
      <c r="G137" s="63" t="s">
        <v>120</v>
      </c>
      <c r="H137" s="63"/>
      <c r="I137" s="63" t="s">
        <v>23</v>
      </c>
      <c r="J137" s="64"/>
      <c r="K137" s="31"/>
    </row>
    <row r="138" spans="1:11" ht="38.25" x14ac:dyDescent="0.25">
      <c r="A138" s="17" t="s">
        <v>24</v>
      </c>
      <c r="B138" s="17" t="s">
        <v>25</v>
      </c>
      <c r="C138" s="17" t="s">
        <v>36</v>
      </c>
      <c r="D138" s="17" t="s">
        <v>37</v>
      </c>
      <c r="E138" s="17" t="s">
        <v>39</v>
      </c>
      <c r="F138" s="17" t="s">
        <v>40</v>
      </c>
      <c r="G138" s="17" t="s">
        <v>41</v>
      </c>
      <c r="H138" s="17" t="s">
        <v>42</v>
      </c>
      <c r="I138" s="17" t="s">
        <v>43</v>
      </c>
      <c r="J138" s="17" t="s">
        <v>44</v>
      </c>
    </row>
    <row r="139" spans="1:11" ht="91.5" customHeight="1" x14ac:dyDescent="0.25">
      <c r="A139" s="25" t="s">
        <v>71</v>
      </c>
      <c r="B139" s="18" t="s">
        <v>97</v>
      </c>
      <c r="C139" s="34">
        <v>46100</v>
      </c>
      <c r="D139" s="34">
        <v>13617200</v>
      </c>
      <c r="E139" s="19">
        <f>6915+18440</f>
        <v>25355</v>
      </c>
      <c r="F139" s="19">
        <f>2042580+5446880</f>
        <v>7489460</v>
      </c>
      <c r="G139" s="20">
        <v>4169</v>
      </c>
      <c r="H139" s="19">
        <v>3903087.22</v>
      </c>
      <c r="I139" s="28">
        <f>IF(G139&gt;0,G139/E139,0)</f>
        <v>0.16442516268980478</v>
      </c>
      <c r="J139" s="29">
        <f>IF(H139&gt;0,H139/F139,0)</f>
        <v>0.52114401038259106</v>
      </c>
    </row>
    <row r="140" spans="1:11" ht="76.5" x14ac:dyDescent="0.25">
      <c r="A140" s="25" t="s">
        <v>95</v>
      </c>
      <c r="B140" s="18" t="s">
        <v>96</v>
      </c>
      <c r="C140" s="34">
        <v>2240</v>
      </c>
      <c r="D140" s="34">
        <v>14950000</v>
      </c>
      <c r="E140" s="19">
        <f>336+896</f>
        <v>1232</v>
      </c>
      <c r="F140" s="19">
        <f>2242500+5980000</f>
        <v>8222500</v>
      </c>
      <c r="G140" s="20">
        <v>385</v>
      </c>
      <c r="H140" s="19">
        <v>2153929.4</v>
      </c>
      <c r="I140" s="28">
        <f t="shared" ref="I140" si="5">IF(G140&gt;0,G140/E140,0)</f>
        <v>0.3125</v>
      </c>
      <c r="J140" s="29">
        <f t="shared" ref="J140" si="6">IF(H140&gt;0,H140/F140,0)</f>
        <v>0.26195553663727578</v>
      </c>
    </row>
    <row r="141" spans="1:11" ht="52.5" customHeight="1" x14ac:dyDescent="0.25">
      <c r="A141" s="39" t="s">
        <v>26</v>
      </c>
      <c r="B141" s="40"/>
      <c r="C141" s="40"/>
      <c r="D141" s="40"/>
      <c r="E141" s="40"/>
      <c r="F141" s="40"/>
      <c r="G141" s="40"/>
      <c r="H141" s="40"/>
      <c r="I141" s="40"/>
      <c r="J141" s="41"/>
    </row>
    <row r="142" spans="1:11" x14ac:dyDescent="0.25">
      <c r="A142" s="42" t="s">
        <v>27</v>
      </c>
      <c r="B142" s="43"/>
      <c r="C142" s="43"/>
      <c r="D142" s="43"/>
      <c r="E142" s="43"/>
      <c r="F142" s="43"/>
      <c r="G142" s="43"/>
      <c r="H142" s="43"/>
      <c r="I142" s="43"/>
      <c r="J142" s="44"/>
    </row>
    <row r="143" spans="1:11" x14ac:dyDescent="0.25">
      <c r="A143" s="10" t="s">
        <v>28</v>
      </c>
      <c r="B143" s="38" t="s">
        <v>72</v>
      </c>
      <c r="C143" s="38"/>
      <c r="D143" s="38"/>
      <c r="E143" s="38"/>
      <c r="F143" s="38"/>
      <c r="G143" s="38"/>
      <c r="H143" s="38"/>
      <c r="I143" s="38"/>
      <c r="J143" s="38"/>
      <c r="K143" s="31"/>
    </row>
    <row r="144" spans="1:11" ht="29.25" customHeight="1" x14ac:dyDescent="0.25">
      <c r="A144" s="10" t="s">
        <v>29</v>
      </c>
      <c r="B144" s="38" t="s">
        <v>102</v>
      </c>
      <c r="C144" s="38"/>
      <c r="D144" s="38"/>
      <c r="E144" s="38"/>
      <c r="F144" s="38"/>
      <c r="G144" s="38"/>
      <c r="H144" s="38"/>
      <c r="I144" s="38"/>
      <c r="J144" s="38"/>
    </row>
    <row r="145" spans="1:11" ht="123.75" customHeight="1" x14ac:dyDescent="0.25">
      <c r="A145" s="10" t="s">
        <v>30</v>
      </c>
      <c r="B145" s="55" t="s">
        <v>144</v>
      </c>
      <c r="C145" s="55"/>
      <c r="D145" s="55"/>
      <c r="E145" s="55"/>
      <c r="F145" s="55"/>
      <c r="G145" s="55"/>
      <c r="H145" s="55"/>
      <c r="I145" s="55"/>
      <c r="J145" s="55"/>
    </row>
    <row r="146" spans="1:11" ht="72.75" customHeight="1" x14ac:dyDescent="0.25">
      <c r="A146" s="10" t="s">
        <v>31</v>
      </c>
      <c r="B146" s="38" t="s">
        <v>145</v>
      </c>
      <c r="C146" s="38"/>
      <c r="D146" s="38"/>
      <c r="E146" s="38"/>
      <c r="F146" s="38"/>
      <c r="G146" s="38"/>
      <c r="H146" s="38"/>
      <c r="I146" s="38"/>
      <c r="J146" s="38"/>
    </row>
    <row r="147" spans="1:11" ht="48.75" customHeight="1" x14ac:dyDescent="0.25">
      <c r="A147" s="10" t="s">
        <v>75</v>
      </c>
      <c r="B147" s="61" t="s">
        <v>146</v>
      </c>
      <c r="C147" s="61"/>
      <c r="D147" s="61"/>
      <c r="E147" s="61"/>
      <c r="F147" s="61"/>
      <c r="G147" s="61"/>
      <c r="H147" s="61"/>
      <c r="I147" s="61"/>
      <c r="J147" s="62"/>
    </row>
    <row r="148" spans="1:11" ht="88.5" customHeight="1" x14ac:dyDescent="0.25">
      <c r="A148" s="39" t="s">
        <v>26</v>
      </c>
      <c r="B148" s="40"/>
      <c r="C148" s="40"/>
      <c r="D148" s="40"/>
      <c r="E148" s="40"/>
      <c r="F148" s="40"/>
      <c r="G148" s="40"/>
      <c r="H148" s="40"/>
      <c r="I148" s="40"/>
      <c r="J148" s="41"/>
    </row>
    <row r="149" spans="1:11" x14ac:dyDescent="0.25">
      <c r="A149" s="42" t="s">
        <v>27</v>
      </c>
      <c r="B149" s="43"/>
      <c r="C149" s="43"/>
      <c r="D149" s="43"/>
      <c r="E149" s="43"/>
      <c r="F149" s="43"/>
      <c r="G149" s="43"/>
      <c r="H149" s="43"/>
      <c r="I149" s="43"/>
      <c r="J149" s="44"/>
    </row>
    <row r="150" spans="1:11" x14ac:dyDescent="0.25">
      <c r="A150" s="10" t="s">
        <v>28</v>
      </c>
      <c r="B150" s="38" t="s">
        <v>86</v>
      </c>
      <c r="C150" s="38"/>
      <c r="D150" s="38"/>
      <c r="E150" s="38"/>
      <c r="F150" s="38"/>
      <c r="G150" s="38"/>
      <c r="H150" s="38"/>
      <c r="I150" s="38"/>
      <c r="J150" s="38"/>
      <c r="K150" s="31"/>
    </row>
    <row r="151" spans="1:11" ht="47.25" customHeight="1" x14ac:dyDescent="0.25">
      <c r="A151" s="10" t="s">
        <v>29</v>
      </c>
      <c r="B151" s="38" t="s">
        <v>101</v>
      </c>
      <c r="C151" s="38"/>
      <c r="D151" s="38"/>
      <c r="E151" s="38"/>
      <c r="F151" s="38"/>
      <c r="G151" s="38"/>
      <c r="H151" s="38"/>
      <c r="I151" s="38"/>
      <c r="J151" s="38"/>
    </row>
    <row r="152" spans="1:11" ht="54" customHeight="1" x14ac:dyDescent="0.25">
      <c r="A152" s="10" t="s">
        <v>30</v>
      </c>
      <c r="B152" s="38" t="s">
        <v>147</v>
      </c>
      <c r="C152" s="38"/>
      <c r="D152" s="38"/>
      <c r="E152" s="38"/>
      <c r="F152" s="38"/>
      <c r="G152" s="38"/>
      <c r="H152" s="38"/>
      <c r="I152" s="38"/>
      <c r="J152" s="38"/>
    </row>
    <row r="153" spans="1:11" ht="92.25" customHeight="1" x14ac:dyDescent="0.25">
      <c r="A153" s="10" t="s">
        <v>31</v>
      </c>
      <c r="B153" s="38" t="s">
        <v>148</v>
      </c>
      <c r="C153" s="38"/>
      <c r="D153" s="38"/>
      <c r="E153" s="38"/>
      <c r="F153" s="38"/>
      <c r="G153" s="38"/>
      <c r="H153" s="38"/>
      <c r="I153" s="38"/>
      <c r="J153" s="38"/>
    </row>
    <row r="154" spans="1:11" ht="69" customHeight="1" x14ac:dyDescent="0.25">
      <c r="A154" s="10" t="s">
        <v>87</v>
      </c>
      <c r="B154" s="59" t="s">
        <v>149</v>
      </c>
      <c r="C154" s="59"/>
      <c r="D154" s="59"/>
      <c r="E154" s="59"/>
      <c r="F154" s="59"/>
      <c r="G154" s="59"/>
      <c r="H154" s="59"/>
      <c r="I154" s="59"/>
      <c r="J154" s="60"/>
    </row>
    <row r="155" spans="1:11" ht="54.75" customHeight="1" x14ac:dyDescent="0.25">
      <c r="A155" s="56" t="s">
        <v>59</v>
      </c>
      <c r="B155" s="57"/>
      <c r="C155" s="57"/>
      <c r="D155" s="57"/>
      <c r="E155" s="57"/>
      <c r="F155" s="57"/>
      <c r="G155" s="57"/>
      <c r="H155" s="57"/>
      <c r="I155" s="57"/>
      <c r="J155" s="58"/>
    </row>
    <row r="156" spans="1:11" x14ac:dyDescent="0.25">
      <c r="A156" s="49" t="s">
        <v>32</v>
      </c>
      <c r="B156" s="50"/>
      <c r="C156" s="50"/>
      <c r="D156" s="50"/>
      <c r="E156" s="50"/>
      <c r="F156" s="50"/>
      <c r="G156" s="50"/>
      <c r="H156" s="50"/>
      <c r="I156" s="50"/>
      <c r="J156" s="51"/>
    </row>
    <row r="157" spans="1:11" ht="81.75" customHeight="1" x14ac:dyDescent="0.25">
      <c r="A157" s="52" t="s">
        <v>151</v>
      </c>
      <c r="B157" s="53"/>
      <c r="C157" s="53"/>
      <c r="D157" s="53"/>
      <c r="E157" s="53"/>
      <c r="F157" s="53"/>
      <c r="G157" s="53"/>
      <c r="H157" s="53"/>
      <c r="I157" s="53"/>
      <c r="J157" s="54"/>
      <c r="K157" s="31"/>
    </row>
    <row r="158" spans="1:11" ht="64.5" customHeight="1" x14ac:dyDescent="0.25">
      <c r="A158" s="82" t="s">
        <v>38</v>
      </c>
      <c r="B158" s="82"/>
      <c r="C158" s="82"/>
      <c r="D158" s="82"/>
      <c r="E158" s="82"/>
      <c r="F158" s="82"/>
      <c r="G158" s="82"/>
      <c r="H158" s="82"/>
      <c r="I158" s="82"/>
      <c r="J158" s="82"/>
    </row>
    <row r="159" spans="1:11" s="32" customFormat="1" ht="30.75" customHeight="1" x14ac:dyDescent="0.25">
      <c r="A159" s="33"/>
      <c r="B159" s="33"/>
      <c r="C159" s="33"/>
      <c r="D159" s="33"/>
      <c r="E159" s="33"/>
      <c r="F159" s="33"/>
      <c r="G159" s="33"/>
      <c r="H159" s="33"/>
      <c r="I159" s="33"/>
      <c r="J159" s="33"/>
      <c r="K159" s="33"/>
    </row>
    <row r="160" spans="1:11" s="32" customFormat="1" x14ac:dyDescent="0.25">
      <c r="A160" s="33"/>
      <c r="B160" s="33"/>
      <c r="C160" s="33"/>
      <c r="D160" s="33"/>
      <c r="E160" s="33"/>
      <c r="F160" s="33"/>
      <c r="G160" s="33"/>
      <c r="H160" s="33"/>
      <c r="I160" s="33"/>
      <c r="J160" s="33"/>
      <c r="K160" s="33"/>
    </row>
    <row r="161" spans="1:11" s="32" customFormat="1" x14ac:dyDescent="0.25">
      <c r="A161" s="33"/>
      <c r="B161" s="33"/>
      <c r="C161" s="33"/>
      <c r="D161" s="33"/>
      <c r="E161" s="33"/>
      <c r="F161" s="33"/>
      <c r="G161" s="33"/>
      <c r="H161" s="33"/>
      <c r="I161" s="33"/>
      <c r="J161" s="33"/>
      <c r="K161" s="33"/>
    </row>
    <row r="162" spans="1:11" s="32" customFormat="1" x14ac:dyDescent="0.25">
      <c r="A162" s="33"/>
      <c r="B162" s="33"/>
      <c r="C162" s="33"/>
      <c r="D162" s="33"/>
      <c r="E162" s="33"/>
      <c r="F162" s="33"/>
      <c r="G162" s="33"/>
      <c r="H162" s="33"/>
      <c r="I162" s="33"/>
      <c r="J162" s="33"/>
      <c r="K162" s="33"/>
    </row>
    <row r="163" spans="1:11" s="32" customFormat="1" x14ac:dyDescent="0.25">
      <c r="A163" s="33"/>
      <c r="B163" s="33"/>
      <c r="C163" s="33"/>
      <c r="D163" s="33"/>
      <c r="E163" s="33"/>
      <c r="F163" s="33"/>
      <c r="G163" s="33"/>
      <c r="H163" s="33"/>
      <c r="I163" s="33"/>
      <c r="J163" s="33"/>
      <c r="K163" s="33"/>
    </row>
    <row r="164" spans="1:11" s="32" customFormat="1" x14ac:dyDescent="0.25">
      <c r="A164" s="33"/>
      <c r="B164" s="33"/>
      <c r="C164" s="33"/>
      <c r="D164" s="33"/>
      <c r="E164" s="33"/>
      <c r="F164" s="33"/>
      <c r="G164" s="33"/>
      <c r="H164" s="33"/>
      <c r="I164" s="33"/>
      <c r="J164" s="33"/>
      <c r="K164" s="33"/>
    </row>
    <row r="165" spans="1:11" s="32" customFormat="1" x14ac:dyDescent="0.25">
      <c r="A165" s="33"/>
      <c r="B165" s="33"/>
      <c r="C165" s="33"/>
      <c r="D165" s="33"/>
      <c r="E165" s="33"/>
      <c r="F165" s="33"/>
      <c r="G165" s="33"/>
      <c r="H165" s="33"/>
      <c r="I165" s="33"/>
      <c r="J165" s="33"/>
      <c r="K165" s="33"/>
    </row>
    <row r="166" spans="1:11" s="32" customFormat="1" x14ac:dyDescent="0.25">
      <c r="A166" s="33"/>
      <c r="B166" s="33"/>
      <c r="C166" s="33"/>
      <c r="D166" s="33"/>
      <c r="E166" s="33"/>
      <c r="F166" s="33"/>
      <c r="G166" s="33"/>
      <c r="H166" s="33"/>
      <c r="I166" s="33"/>
      <c r="J166" s="33"/>
      <c r="K166" s="33"/>
    </row>
    <row r="167" spans="1:11" s="32" customFormat="1" x14ac:dyDescent="0.25">
      <c r="A167" s="33"/>
      <c r="B167" s="33"/>
      <c r="C167" s="33"/>
      <c r="D167" s="33"/>
      <c r="E167" s="33"/>
      <c r="F167" s="33"/>
      <c r="G167" s="33"/>
      <c r="H167" s="33"/>
      <c r="I167" s="33"/>
      <c r="J167" s="33"/>
      <c r="K167" s="33"/>
    </row>
    <row r="168" spans="1:11" s="32" customFormat="1" x14ac:dyDescent="0.25">
      <c r="A168" s="33"/>
      <c r="B168" s="33"/>
      <c r="C168" s="33"/>
      <c r="D168" s="33"/>
      <c r="E168" s="33"/>
      <c r="F168" s="33"/>
      <c r="G168" s="33"/>
      <c r="H168" s="33"/>
      <c r="I168" s="33"/>
      <c r="J168" s="33"/>
      <c r="K168" s="33"/>
    </row>
    <row r="169" spans="1:11" s="32" customFormat="1" x14ac:dyDescent="0.25">
      <c r="A169" s="33"/>
      <c r="B169" s="33"/>
      <c r="C169" s="33"/>
      <c r="D169" s="33"/>
      <c r="E169" s="33"/>
      <c r="F169" s="33"/>
      <c r="G169" s="33"/>
      <c r="H169" s="33"/>
      <c r="I169" s="33"/>
      <c r="J169" s="33"/>
      <c r="K169" s="33"/>
    </row>
    <row r="170" spans="1:11" s="32" customFormat="1" x14ac:dyDescent="0.25">
      <c r="A170" s="33"/>
      <c r="B170" s="33"/>
      <c r="C170" s="33"/>
      <c r="D170" s="33"/>
      <c r="E170" s="33"/>
      <c r="F170" s="33"/>
      <c r="G170" s="33"/>
      <c r="H170" s="33"/>
      <c r="I170" s="33"/>
      <c r="J170" s="33"/>
      <c r="K170" s="33"/>
    </row>
    <row r="171" spans="1:11" s="32" customFormat="1" x14ac:dyDescent="0.25">
      <c r="A171" s="33"/>
      <c r="B171" s="33"/>
      <c r="C171" s="33"/>
      <c r="D171" s="33"/>
      <c r="E171" s="33"/>
      <c r="F171" s="33"/>
      <c r="G171" s="33"/>
      <c r="H171" s="33"/>
      <c r="I171" s="33"/>
      <c r="J171" s="33"/>
      <c r="K171" s="33"/>
    </row>
    <row r="172" spans="1:11" s="32" customFormat="1" x14ac:dyDescent="0.25">
      <c r="A172" s="33"/>
      <c r="B172" s="33"/>
      <c r="C172" s="33"/>
      <c r="D172" s="33"/>
      <c r="E172" s="33"/>
      <c r="F172" s="33"/>
      <c r="G172" s="33"/>
      <c r="H172" s="33"/>
      <c r="I172" s="33"/>
      <c r="J172" s="33"/>
      <c r="K172" s="33"/>
    </row>
    <row r="173" spans="1:11" s="32" customFormat="1" x14ac:dyDescent="0.25">
      <c r="A173" s="33"/>
      <c r="B173" s="33"/>
      <c r="C173" s="33"/>
      <c r="D173" s="33"/>
      <c r="E173" s="33"/>
      <c r="F173" s="33"/>
      <c r="G173" s="33"/>
      <c r="H173" s="33"/>
      <c r="I173" s="33"/>
      <c r="J173" s="33"/>
      <c r="K173" s="33"/>
    </row>
    <row r="174" spans="1:11" s="32" customFormat="1" x14ac:dyDescent="0.25">
      <c r="A174" s="33"/>
      <c r="B174" s="33"/>
      <c r="C174" s="33"/>
      <c r="D174" s="33"/>
      <c r="E174" s="33"/>
      <c r="F174" s="33"/>
      <c r="G174" s="33"/>
      <c r="H174" s="33"/>
      <c r="I174" s="33"/>
      <c r="J174" s="33"/>
      <c r="K174" s="33"/>
    </row>
    <row r="175" spans="1:11" s="32" customFormat="1" x14ac:dyDescent="0.25">
      <c r="A175" s="33"/>
      <c r="B175" s="33"/>
      <c r="C175" s="33"/>
      <c r="D175" s="33"/>
      <c r="E175" s="33"/>
      <c r="F175" s="33"/>
      <c r="G175" s="33"/>
      <c r="H175" s="33"/>
      <c r="I175" s="33"/>
      <c r="J175" s="33"/>
      <c r="K175" s="33"/>
    </row>
    <row r="176" spans="1:11" s="32" customFormat="1" x14ac:dyDescent="0.25">
      <c r="A176" s="33"/>
      <c r="B176" s="33"/>
      <c r="C176" s="33"/>
      <c r="D176" s="33"/>
      <c r="E176" s="33"/>
      <c r="F176" s="33"/>
      <c r="G176" s="33"/>
      <c r="H176" s="33"/>
      <c r="I176" s="33"/>
      <c r="J176" s="33"/>
      <c r="K176" s="33"/>
    </row>
    <row r="177" spans="1:11" s="32" customFormat="1" x14ac:dyDescent="0.25">
      <c r="A177" s="33"/>
      <c r="B177" s="33"/>
      <c r="C177" s="33"/>
      <c r="D177" s="33"/>
      <c r="E177" s="33"/>
      <c r="F177" s="33"/>
      <c r="G177" s="33"/>
      <c r="H177" s="33"/>
      <c r="I177" s="33"/>
      <c r="J177" s="33"/>
      <c r="K177" s="33"/>
    </row>
    <row r="178" spans="1:11" s="32" customFormat="1" x14ac:dyDescent="0.25">
      <c r="A178" s="33"/>
      <c r="B178" s="33"/>
      <c r="C178" s="33"/>
      <c r="D178" s="33"/>
      <c r="E178" s="33"/>
      <c r="F178" s="33"/>
      <c r="G178" s="33"/>
      <c r="H178" s="33"/>
      <c r="I178" s="33"/>
      <c r="J178" s="33"/>
      <c r="K178" s="33"/>
    </row>
    <row r="179" spans="1:11" s="32" customFormat="1" x14ac:dyDescent="0.25">
      <c r="A179" s="33"/>
      <c r="B179" s="33"/>
      <c r="C179" s="33"/>
      <c r="D179" s="33"/>
      <c r="E179" s="33"/>
      <c r="F179" s="33"/>
      <c r="G179" s="33"/>
      <c r="H179" s="33"/>
      <c r="I179" s="33"/>
      <c r="J179" s="33"/>
      <c r="K179" s="33"/>
    </row>
    <row r="180" spans="1:11" s="32" customFormat="1" x14ac:dyDescent="0.25">
      <c r="A180" s="33"/>
      <c r="B180" s="33"/>
      <c r="C180" s="33"/>
      <c r="D180" s="33"/>
      <c r="E180" s="33"/>
      <c r="F180" s="33"/>
      <c r="G180" s="33"/>
      <c r="H180" s="33"/>
      <c r="I180" s="33"/>
      <c r="J180" s="33"/>
      <c r="K180" s="33"/>
    </row>
    <row r="181" spans="1:11" s="32" customFormat="1" x14ac:dyDescent="0.25">
      <c r="A181" s="33"/>
      <c r="B181" s="33"/>
      <c r="C181" s="33"/>
      <c r="D181" s="33"/>
      <c r="E181" s="33"/>
      <c r="F181" s="33"/>
      <c r="G181" s="33"/>
      <c r="H181" s="33"/>
      <c r="I181" s="33"/>
      <c r="J181" s="33"/>
      <c r="K181" s="33"/>
    </row>
    <row r="182" spans="1:11" s="32" customFormat="1" x14ac:dyDescent="0.25">
      <c r="A182" s="33"/>
      <c r="B182" s="33"/>
      <c r="C182" s="33"/>
      <c r="D182" s="33"/>
      <c r="E182" s="33"/>
      <c r="F182" s="33"/>
      <c r="G182" s="33"/>
      <c r="H182" s="33"/>
      <c r="I182" s="33"/>
      <c r="J182" s="33"/>
      <c r="K182" s="33"/>
    </row>
    <row r="183" spans="1:11" s="32" customFormat="1" x14ac:dyDescent="0.25">
      <c r="A183" s="33"/>
      <c r="B183" s="33"/>
      <c r="C183" s="33"/>
      <c r="D183" s="33"/>
      <c r="E183" s="33"/>
      <c r="F183" s="33"/>
      <c r="G183" s="33"/>
      <c r="H183" s="33"/>
      <c r="I183" s="33"/>
      <c r="J183" s="33"/>
      <c r="K183" s="33"/>
    </row>
    <row r="184" spans="1:11" s="32" customFormat="1" x14ac:dyDescent="0.25">
      <c r="A184" s="33"/>
      <c r="B184" s="33"/>
      <c r="C184" s="33"/>
      <c r="D184" s="33"/>
      <c r="E184" s="33"/>
      <c r="F184" s="33"/>
      <c r="G184" s="33"/>
      <c r="H184" s="33"/>
      <c r="I184" s="33"/>
      <c r="J184" s="33"/>
      <c r="K184" s="33"/>
    </row>
    <row r="185" spans="1:11" s="32" customFormat="1" x14ac:dyDescent="0.25">
      <c r="A185" s="33"/>
      <c r="B185" s="33"/>
      <c r="C185" s="33"/>
      <c r="D185" s="33"/>
      <c r="E185" s="33"/>
      <c r="F185" s="33"/>
      <c r="G185" s="33"/>
      <c r="H185" s="33"/>
      <c r="I185" s="33"/>
      <c r="J185" s="33"/>
      <c r="K185" s="33"/>
    </row>
    <row r="186" spans="1:11" s="32" customFormat="1" x14ac:dyDescent="0.25">
      <c r="A186" s="33"/>
      <c r="B186" s="33"/>
      <c r="C186" s="33"/>
      <c r="D186" s="33"/>
      <c r="E186" s="33"/>
      <c r="F186" s="33"/>
      <c r="G186" s="33"/>
      <c r="H186" s="33"/>
      <c r="I186" s="33"/>
      <c r="J186" s="33"/>
      <c r="K186" s="33"/>
    </row>
    <row r="187" spans="1:11" s="32" customFormat="1" x14ac:dyDescent="0.25">
      <c r="A187" s="33"/>
      <c r="B187" s="33"/>
      <c r="C187" s="33"/>
      <c r="D187" s="33"/>
      <c r="E187" s="33"/>
      <c r="F187" s="33"/>
      <c r="G187" s="33"/>
      <c r="H187" s="33"/>
      <c r="I187" s="33"/>
      <c r="J187" s="33"/>
      <c r="K187" s="33"/>
    </row>
    <row r="188" spans="1:11" s="32" customFormat="1" x14ac:dyDescent="0.25">
      <c r="A188" s="33"/>
      <c r="B188" s="33"/>
      <c r="C188" s="33"/>
      <c r="D188" s="33"/>
      <c r="E188" s="33"/>
      <c r="F188" s="33"/>
      <c r="G188" s="33"/>
      <c r="H188" s="33"/>
      <c r="I188" s="33"/>
      <c r="J188" s="33"/>
      <c r="K188" s="33"/>
    </row>
    <row r="189" spans="1:11" s="32" customFormat="1" x14ac:dyDescent="0.25">
      <c r="A189" s="33"/>
      <c r="B189" s="33"/>
      <c r="C189" s="33"/>
      <c r="D189" s="33"/>
      <c r="E189" s="33"/>
      <c r="F189" s="33"/>
      <c r="G189" s="33"/>
      <c r="H189" s="33"/>
      <c r="I189" s="33"/>
      <c r="J189" s="33"/>
      <c r="K189" s="33"/>
    </row>
    <row r="190" spans="1:11" s="32" customFormat="1" x14ac:dyDescent="0.25">
      <c r="A190" s="33"/>
      <c r="B190" s="33"/>
      <c r="C190" s="33"/>
      <c r="D190" s="33"/>
      <c r="E190" s="33"/>
      <c r="F190" s="33"/>
      <c r="G190" s="33"/>
      <c r="H190" s="33"/>
      <c r="I190" s="33"/>
      <c r="J190" s="33"/>
      <c r="K190" s="33"/>
    </row>
    <row r="191" spans="1:11" s="32" customFormat="1" x14ac:dyDescent="0.25">
      <c r="A191" s="33"/>
      <c r="B191" s="33"/>
      <c r="C191" s="33"/>
      <c r="D191" s="33"/>
      <c r="E191" s="33"/>
      <c r="F191" s="33"/>
      <c r="G191" s="33"/>
      <c r="H191" s="33"/>
      <c r="I191" s="33"/>
      <c r="J191" s="33"/>
      <c r="K191" s="33"/>
    </row>
    <row r="192" spans="1:11" s="32" customFormat="1" x14ac:dyDescent="0.25">
      <c r="A192" s="33"/>
      <c r="B192" s="33"/>
      <c r="C192" s="33"/>
      <c r="D192" s="33"/>
      <c r="E192" s="33"/>
      <c r="F192" s="33"/>
      <c r="G192" s="33"/>
      <c r="H192" s="33"/>
      <c r="I192" s="33"/>
      <c r="J192" s="33"/>
      <c r="K192" s="33"/>
    </row>
    <row r="193" spans="1:11" s="32" customFormat="1" x14ac:dyDescent="0.25">
      <c r="A193" s="33"/>
      <c r="B193" s="33"/>
      <c r="C193" s="33"/>
      <c r="D193" s="33"/>
      <c r="E193" s="33"/>
      <c r="F193" s="33"/>
      <c r="G193" s="33"/>
      <c r="H193" s="33"/>
      <c r="I193" s="33"/>
      <c r="J193" s="33"/>
      <c r="K193" s="33"/>
    </row>
    <row r="194" spans="1:11" s="32" customFormat="1" x14ac:dyDescent="0.25">
      <c r="A194" s="33"/>
      <c r="B194" s="33"/>
      <c r="C194" s="33"/>
      <c r="D194" s="33"/>
      <c r="E194" s="33"/>
      <c r="F194" s="33"/>
      <c r="G194" s="33"/>
      <c r="H194" s="33"/>
      <c r="I194" s="33"/>
      <c r="J194" s="33"/>
      <c r="K194" s="33"/>
    </row>
    <row r="195" spans="1:11" s="32" customFormat="1" x14ac:dyDescent="0.25">
      <c r="A195" s="33"/>
      <c r="B195" s="33"/>
      <c r="C195" s="33"/>
      <c r="D195" s="33"/>
      <c r="E195" s="33"/>
      <c r="F195" s="33"/>
      <c r="G195" s="33"/>
      <c r="H195" s="33"/>
      <c r="I195" s="33"/>
      <c r="J195" s="33"/>
      <c r="K195" s="33"/>
    </row>
    <row r="196" spans="1:11" s="32" customFormat="1" x14ac:dyDescent="0.25">
      <c r="A196" s="33"/>
      <c r="B196" s="33"/>
      <c r="C196" s="33"/>
      <c r="D196" s="33"/>
      <c r="E196" s="33"/>
      <c r="F196" s="33"/>
      <c r="G196" s="33"/>
      <c r="H196" s="33"/>
      <c r="I196" s="33"/>
      <c r="J196" s="33"/>
      <c r="K196" s="33"/>
    </row>
    <row r="197" spans="1:11" s="32" customFormat="1" x14ac:dyDescent="0.25">
      <c r="A197" s="33"/>
      <c r="B197" s="33"/>
      <c r="C197" s="33"/>
      <c r="D197" s="33"/>
      <c r="E197" s="33"/>
      <c r="F197" s="33"/>
      <c r="G197" s="33"/>
      <c r="H197" s="33"/>
      <c r="I197" s="33"/>
      <c r="J197" s="33"/>
      <c r="K197" s="33"/>
    </row>
    <row r="198" spans="1:11" s="32" customFormat="1" x14ac:dyDescent="0.25">
      <c r="A198" s="33"/>
      <c r="B198" s="33"/>
      <c r="C198" s="33"/>
      <c r="D198" s="33"/>
      <c r="E198" s="33"/>
      <c r="F198" s="33"/>
      <c r="G198" s="33"/>
      <c r="H198" s="33"/>
      <c r="I198" s="33"/>
      <c r="J198" s="33"/>
      <c r="K198" s="33"/>
    </row>
    <row r="199" spans="1:11" s="32" customFormat="1" x14ac:dyDescent="0.25">
      <c r="A199" s="33"/>
      <c r="B199" s="33"/>
      <c r="C199" s="33"/>
      <c r="D199" s="33"/>
      <c r="E199" s="33"/>
      <c r="F199" s="33"/>
      <c r="G199" s="33"/>
      <c r="H199" s="33"/>
      <c r="I199" s="33"/>
      <c r="J199" s="33"/>
      <c r="K199" s="33"/>
    </row>
    <row r="200" spans="1:11" s="32" customFormat="1" x14ac:dyDescent="0.25">
      <c r="A200" s="33"/>
      <c r="B200" s="33"/>
      <c r="C200" s="33"/>
      <c r="D200" s="33"/>
      <c r="E200" s="33"/>
      <c r="F200" s="33"/>
      <c r="G200" s="33"/>
      <c r="H200" s="33"/>
      <c r="I200" s="33"/>
      <c r="J200" s="33"/>
      <c r="K200" s="33"/>
    </row>
    <row r="201" spans="1:11" s="32" customFormat="1" x14ac:dyDescent="0.25">
      <c r="A201" s="33"/>
      <c r="B201" s="33"/>
      <c r="C201" s="33"/>
      <c r="D201" s="33"/>
      <c r="E201" s="33"/>
      <c r="F201" s="33"/>
      <c r="G201" s="33"/>
      <c r="H201" s="33"/>
      <c r="I201" s="33"/>
      <c r="J201" s="33"/>
      <c r="K201" s="33"/>
    </row>
    <row r="202" spans="1:11" s="32" customFormat="1" x14ac:dyDescent="0.25">
      <c r="A202" s="33"/>
      <c r="B202" s="33"/>
      <c r="C202" s="33"/>
      <c r="D202" s="33"/>
      <c r="E202" s="33"/>
      <c r="F202" s="33"/>
      <c r="G202" s="33"/>
      <c r="H202" s="33"/>
      <c r="I202" s="33"/>
      <c r="J202" s="33"/>
      <c r="K202" s="33"/>
    </row>
    <row r="203" spans="1:11" s="32" customFormat="1" x14ac:dyDescent="0.25">
      <c r="A203" s="33"/>
      <c r="B203" s="33"/>
      <c r="C203" s="33"/>
      <c r="D203" s="33"/>
      <c r="E203" s="33"/>
      <c r="F203" s="33"/>
      <c r="G203" s="33"/>
      <c r="H203" s="33"/>
      <c r="I203" s="33"/>
      <c r="J203" s="33"/>
      <c r="K203" s="33"/>
    </row>
    <row r="204" spans="1:11" s="32" customFormat="1" x14ac:dyDescent="0.25">
      <c r="A204" s="33"/>
      <c r="B204" s="33"/>
      <c r="C204" s="33"/>
      <c r="D204" s="33"/>
      <c r="E204" s="33"/>
      <c r="F204" s="33"/>
      <c r="G204" s="33"/>
      <c r="H204" s="33"/>
      <c r="I204" s="33"/>
      <c r="J204" s="33"/>
      <c r="K204" s="33"/>
    </row>
    <row r="205" spans="1:11" s="32" customFormat="1" x14ac:dyDescent="0.25">
      <c r="A205" s="33"/>
      <c r="B205" s="33"/>
      <c r="C205" s="33"/>
      <c r="D205" s="33"/>
      <c r="E205" s="33"/>
      <c r="F205" s="33"/>
      <c r="G205" s="33"/>
      <c r="H205" s="33"/>
      <c r="I205" s="33"/>
      <c r="J205" s="33"/>
      <c r="K205" s="33"/>
    </row>
    <row r="206" spans="1:11" s="32" customFormat="1" x14ac:dyDescent="0.25">
      <c r="A206" s="33"/>
      <c r="B206" s="33"/>
      <c r="C206" s="33"/>
      <c r="D206" s="33"/>
      <c r="E206" s="33"/>
      <c r="F206" s="33"/>
      <c r="G206" s="33"/>
      <c r="H206" s="33"/>
      <c r="I206" s="33"/>
      <c r="J206" s="33"/>
      <c r="K206" s="33"/>
    </row>
    <row r="207" spans="1:11" s="32" customFormat="1" x14ac:dyDescent="0.25">
      <c r="A207" s="33"/>
      <c r="B207" s="33"/>
      <c r="C207" s="33"/>
      <c r="D207" s="33"/>
      <c r="E207" s="33"/>
      <c r="F207" s="33"/>
      <c r="G207" s="33"/>
      <c r="H207" s="33"/>
      <c r="I207" s="33"/>
      <c r="J207" s="33"/>
      <c r="K207" s="33"/>
    </row>
    <row r="208" spans="1:11" s="32" customFormat="1" x14ac:dyDescent="0.25">
      <c r="A208" s="33"/>
      <c r="B208" s="33"/>
      <c r="C208" s="33"/>
      <c r="D208" s="33"/>
      <c r="E208" s="33"/>
      <c r="F208" s="33"/>
      <c r="G208" s="33"/>
      <c r="H208" s="33"/>
      <c r="I208" s="33"/>
      <c r="J208" s="33"/>
      <c r="K208" s="33"/>
    </row>
    <row r="209" spans="1:11" s="32" customFormat="1" x14ac:dyDescent="0.25">
      <c r="A209" s="33"/>
      <c r="B209" s="33"/>
      <c r="C209" s="33"/>
      <c r="D209" s="33"/>
      <c r="E209" s="33"/>
      <c r="F209" s="33"/>
      <c r="G209" s="33"/>
      <c r="H209" s="33"/>
      <c r="I209" s="33"/>
      <c r="J209" s="33"/>
      <c r="K209" s="33"/>
    </row>
    <row r="210" spans="1:11" s="32" customFormat="1" x14ac:dyDescent="0.25">
      <c r="A210" s="33"/>
      <c r="B210" s="33"/>
      <c r="C210" s="33"/>
      <c r="D210" s="33"/>
      <c r="E210" s="33"/>
      <c r="F210" s="33"/>
      <c r="G210" s="33"/>
      <c r="H210" s="33"/>
      <c r="I210" s="33"/>
      <c r="J210" s="33"/>
      <c r="K210" s="33"/>
    </row>
    <row r="211" spans="1:11" s="32" customFormat="1" x14ac:dyDescent="0.25">
      <c r="A211" s="33"/>
      <c r="B211" s="33"/>
      <c r="C211" s="33"/>
      <c r="D211" s="33"/>
      <c r="E211" s="33"/>
      <c r="F211" s="33"/>
      <c r="G211" s="33"/>
      <c r="H211" s="33"/>
      <c r="I211" s="33"/>
      <c r="J211" s="33"/>
      <c r="K211" s="33"/>
    </row>
    <row r="212" spans="1:11" s="32" customFormat="1" x14ac:dyDescent="0.25">
      <c r="A212" s="33"/>
      <c r="B212" s="33"/>
      <c r="C212" s="33"/>
      <c r="D212" s="33"/>
      <c r="E212" s="33"/>
      <c r="F212" s="33"/>
      <c r="G212" s="33"/>
      <c r="H212" s="33"/>
      <c r="I212" s="33"/>
      <c r="J212" s="33"/>
      <c r="K212" s="33"/>
    </row>
    <row r="213" spans="1:11" s="32" customFormat="1" x14ac:dyDescent="0.25">
      <c r="A213" s="33"/>
      <c r="B213" s="33"/>
      <c r="C213" s="33"/>
      <c r="D213" s="33"/>
      <c r="E213" s="33"/>
      <c r="F213" s="33"/>
      <c r="G213" s="33"/>
      <c r="H213" s="33"/>
      <c r="I213" s="33"/>
      <c r="J213" s="33"/>
      <c r="K213" s="33"/>
    </row>
    <row r="214" spans="1:11" s="32" customFormat="1" x14ac:dyDescent="0.25">
      <c r="A214" s="33"/>
      <c r="B214" s="33"/>
      <c r="C214" s="33"/>
      <c r="D214" s="33"/>
      <c r="E214" s="33"/>
      <c r="F214" s="33"/>
      <c r="G214" s="33"/>
      <c r="H214" s="33"/>
      <c r="I214" s="33"/>
      <c r="J214" s="33"/>
      <c r="K214" s="33"/>
    </row>
    <row r="215" spans="1:11" s="32" customFormat="1" x14ac:dyDescent="0.25">
      <c r="A215" s="33"/>
      <c r="B215" s="33"/>
      <c r="C215" s="33"/>
      <c r="D215" s="33"/>
      <c r="E215" s="33"/>
      <c r="F215" s="33"/>
      <c r="G215" s="33"/>
      <c r="H215" s="33"/>
      <c r="I215" s="33"/>
      <c r="J215" s="33"/>
      <c r="K215" s="33"/>
    </row>
    <row r="216" spans="1:11" s="32" customFormat="1" x14ac:dyDescent="0.25">
      <c r="A216" s="33"/>
      <c r="B216" s="33"/>
      <c r="C216" s="33"/>
      <c r="D216" s="33"/>
      <c r="E216" s="33"/>
      <c r="F216" s="33"/>
      <c r="G216" s="33"/>
      <c r="H216" s="33"/>
      <c r="I216" s="33"/>
      <c r="J216" s="33"/>
      <c r="K216" s="33"/>
    </row>
    <row r="217" spans="1:11" s="32" customFormat="1" x14ac:dyDescent="0.25">
      <c r="A217" s="33"/>
      <c r="B217" s="33"/>
      <c r="C217" s="33"/>
      <c r="D217" s="33"/>
      <c r="E217" s="33"/>
      <c r="F217" s="33"/>
      <c r="G217" s="33"/>
      <c r="H217" s="33"/>
      <c r="I217" s="33"/>
      <c r="J217" s="33"/>
      <c r="K217" s="33"/>
    </row>
    <row r="218" spans="1:11" s="32" customFormat="1" x14ac:dyDescent="0.25">
      <c r="A218" s="33"/>
      <c r="B218" s="33"/>
      <c r="C218" s="33"/>
      <c r="D218" s="33"/>
      <c r="E218" s="33"/>
      <c r="F218" s="33"/>
      <c r="G218" s="33"/>
      <c r="H218" s="33"/>
      <c r="I218" s="33"/>
      <c r="J218" s="33"/>
      <c r="K218" s="33"/>
    </row>
    <row r="219" spans="1:11" s="32" customFormat="1" x14ac:dyDescent="0.25">
      <c r="A219" s="33"/>
      <c r="B219" s="33"/>
      <c r="C219" s="33"/>
      <c r="D219" s="33"/>
      <c r="E219" s="33"/>
      <c r="F219" s="33"/>
      <c r="G219" s="33"/>
      <c r="H219" s="33"/>
      <c r="I219" s="33"/>
      <c r="J219" s="33"/>
      <c r="K219" s="33"/>
    </row>
    <row r="220" spans="1:11" s="32" customFormat="1" x14ac:dyDescent="0.25">
      <c r="A220" s="33"/>
      <c r="B220" s="33"/>
      <c r="C220" s="33"/>
      <c r="D220" s="33"/>
      <c r="E220" s="33"/>
      <c r="F220" s="33"/>
      <c r="G220" s="33"/>
      <c r="H220" s="33"/>
      <c r="I220" s="33"/>
      <c r="J220" s="33"/>
      <c r="K220" s="33"/>
    </row>
    <row r="221" spans="1:11" s="32" customFormat="1" x14ac:dyDescent="0.25">
      <c r="A221" s="33"/>
      <c r="B221" s="33"/>
      <c r="C221" s="33"/>
      <c r="D221" s="33"/>
      <c r="E221" s="33"/>
      <c r="F221" s="33"/>
      <c r="G221" s="33"/>
      <c r="H221" s="33"/>
      <c r="I221" s="33"/>
      <c r="J221" s="33"/>
      <c r="K221" s="33"/>
    </row>
    <row r="222" spans="1:11" s="32" customFormat="1" x14ac:dyDescent="0.25">
      <c r="A222" s="33"/>
      <c r="B222" s="33"/>
      <c r="C222" s="33"/>
      <c r="D222" s="33"/>
      <c r="E222" s="33"/>
      <c r="F222" s="33"/>
      <c r="G222" s="33"/>
      <c r="H222" s="33"/>
      <c r="I222" s="33"/>
      <c r="J222" s="33"/>
      <c r="K222" s="33"/>
    </row>
    <row r="223" spans="1:11" s="32" customFormat="1" x14ac:dyDescent="0.25">
      <c r="A223" s="33"/>
      <c r="B223" s="33"/>
      <c r="C223" s="33"/>
      <c r="D223" s="33"/>
      <c r="E223" s="33"/>
      <c r="F223" s="33"/>
      <c r="G223" s="33"/>
      <c r="H223" s="33"/>
      <c r="I223" s="33"/>
      <c r="J223" s="33"/>
      <c r="K223" s="33"/>
    </row>
    <row r="224" spans="1:11" s="32" customFormat="1" x14ac:dyDescent="0.25">
      <c r="A224" s="33"/>
      <c r="B224" s="33"/>
      <c r="C224" s="33"/>
      <c r="D224" s="33"/>
      <c r="E224" s="33"/>
      <c r="F224" s="33"/>
      <c r="G224" s="33"/>
      <c r="H224" s="33"/>
      <c r="I224" s="33"/>
      <c r="J224" s="33"/>
      <c r="K224" s="33"/>
    </row>
    <row r="225" spans="1:11" s="32" customFormat="1" x14ac:dyDescent="0.25">
      <c r="A225" s="33"/>
      <c r="B225" s="33"/>
      <c r="C225" s="33"/>
      <c r="D225" s="33"/>
      <c r="E225" s="33"/>
      <c r="F225" s="33"/>
      <c r="G225" s="33"/>
      <c r="H225" s="33"/>
      <c r="I225" s="33"/>
      <c r="J225" s="33"/>
      <c r="K225" s="33"/>
    </row>
    <row r="226" spans="1:11" s="32" customFormat="1" x14ac:dyDescent="0.25">
      <c r="A226" s="33"/>
      <c r="B226" s="33"/>
      <c r="C226" s="33"/>
      <c r="D226" s="33"/>
      <c r="E226" s="33"/>
      <c r="F226" s="33"/>
      <c r="G226" s="33"/>
      <c r="H226" s="33"/>
      <c r="I226" s="33"/>
      <c r="J226" s="33"/>
      <c r="K226" s="33"/>
    </row>
    <row r="227" spans="1:11" s="32" customFormat="1" x14ac:dyDescent="0.25">
      <c r="A227" s="33"/>
      <c r="B227" s="33"/>
      <c r="C227" s="33"/>
      <c r="D227" s="33"/>
      <c r="E227" s="33"/>
      <c r="F227" s="33"/>
      <c r="G227" s="33"/>
      <c r="H227" s="33"/>
      <c r="I227" s="33"/>
      <c r="J227" s="33"/>
      <c r="K227" s="33"/>
    </row>
    <row r="228" spans="1:11" s="32" customFormat="1" x14ac:dyDescent="0.25">
      <c r="A228" s="33"/>
      <c r="B228" s="33"/>
      <c r="C228" s="33"/>
      <c r="D228" s="33"/>
      <c r="E228" s="33"/>
      <c r="F228" s="33"/>
      <c r="G228" s="33"/>
      <c r="H228" s="33"/>
      <c r="I228" s="33"/>
      <c r="J228" s="33"/>
      <c r="K228" s="33"/>
    </row>
    <row r="229" spans="1:11" s="32" customFormat="1" x14ac:dyDescent="0.25">
      <c r="A229" s="33"/>
      <c r="B229" s="33"/>
      <c r="C229" s="33"/>
      <c r="D229" s="33"/>
      <c r="E229" s="33"/>
      <c r="F229" s="33"/>
      <c r="G229" s="33"/>
      <c r="H229" s="33"/>
      <c r="I229" s="33"/>
      <c r="J229" s="33"/>
      <c r="K229" s="33"/>
    </row>
    <row r="230" spans="1:11" s="32" customFormat="1" x14ac:dyDescent="0.25">
      <c r="A230" s="33"/>
      <c r="B230" s="33"/>
      <c r="C230" s="33"/>
      <c r="D230" s="33"/>
      <c r="E230" s="33"/>
      <c r="F230" s="33"/>
      <c r="G230" s="33"/>
      <c r="H230" s="33"/>
      <c r="I230" s="33"/>
      <c r="J230" s="33"/>
      <c r="K230" s="33"/>
    </row>
    <row r="231" spans="1:11" s="32" customFormat="1" x14ac:dyDescent="0.25">
      <c r="A231" s="33"/>
      <c r="B231" s="33"/>
      <c r="C231" s="33"/>
      <c r="D231" s="33"/>
      <c r="E231" s="33"/>
      <c r="F231" s="33"/>
      <c r="G231" s="33"/>
      <c r="H231" s="33"/>
      <c r="I231" s="33"/>
      <c r="J231" s="33"/>
      <c r="K231" s="33"/>
    </row>
    <row r="232" spans="1:11" s="32" customFormat="1" x14ac:dyDescent="0.25">
      <c r="A232" s="33"/>
      <c r="B232" s="33"/>
      <c r="C232" s="33"/>
      <c r="D232" s="33"/>
      <c r="E232" s="33"/>
      <c r="F232" s="33"/>
      <c r="G232" s="33"/>
      <c r="H232" s="33"/>
      <c r="I232" s="33"/>
      <c r="J232" s="33"/>
      <c r="K232" s="33"/>
    </row>
    <row r="233" spans="1:11" s="32" customFormat="1" x14ac:dyDescent="0.25">
      <c r="A233" s="33"/>
      <c r="B233" s="33"/>
      <c r="C233" s="33"/>
      <c r="D233" s="33"/>
      <c r="E233" s="33"/>
      <c r="F233" s="33"/>
      <c r="G233" s="33"/>
      <c r="H233" s="33"/>
      <c r="I233" s="33"/>
      <c r="J233" s="33"/>
      <c r="K233" s="33"/>
    </row>
    <row r="234" spans="1:11" s="32" customFormat="1" x14ac:dyDescent="0.25">
      <c r="A234" s="33"/>
      <c r="B234" s="33"/>
      <c r="C234" s="33"/>
      <c r="D234" s="33"/>
      <c r="E234" s="33"/>
      <c r="F234" s="33"/>
      <c r="G234" s="33"/>
      <c r="H234" s="33"/>
      <c r="I234" s="33"/>
      <c r="J234" s="33"/>
      <c r="K234" s="33"/>
    </row>
    <row r="235" spans="1:11" s="32" customFormat="1" x14ac:dyDescent="0.25">
      <c r="A235" s="33"/>
      <c r="B235" s="33"/>
      <c r="C235" s="33"/>
      <c r="D235" s="33"/>
      <c r="E235" s="33"/>
      <c r="F235" s="33"/>
      <c r="G235" s="33"/>
      <c r="H235" s="33"/>
      <c r="I235" s="33"/>
      <c r="J235" s="33"/>
      <c r="K235" s="33"/>
    </row>
    <row r="236" spans="1:11" s="32" customFormat="1" x14ac:dyDescent="0.25">
      <c r="A236" s="33"/>
      <c r="B236" s="33"/>
      <c r="C236" s="33"/>
      <c r="D236" s="33"/>
      <c r="E236" s="33"/>
      <c r="F236" s="33"/>
      <c r="G236" s="33"/>
      <c r="H236" s="33"/>
      <c r="I236" s="33"/>
      <c r="J236" s="33"/>
      <c r="K236" s="33"/>
    </row>
    <row r="237" spans="1:11" s="32" customFormat="1" x14ac:dyDescent="0.25">
      <c r="A237" s="33"/>
      <c r="B237" s="33"/>
      <c r="C237" s="33"/>
      <c r="D237" s="33"/>
      <c r="E237" s="33"/>
      <c r="F237" s="33"/>
      <c r="G237" s="33"/>
      <c r="H237" s="33"/>
      <c r="I237" s="33"/>
      <c r="J237" s="33"/>
      <c r="K237" s="33"/>
    </row>
    <row r="238" spans="1:11" s="32" customFormat="1" x14ac:dyDescent="0.25">
      <c r="A238" s="33"/>
      <c r="B238" s="33"/>
      <c r="C238" s="33"/>
      <c r="D238" s="33"/>
      <c r="E238" s="33"/>
      <c r="F238" s="33"/>
      <c r="G238" s="33"/>
      <c r="H238" s="33"/>
      <c r="I238" s="33"/>
      <c r="J238" s="33"/>
      <c r="K238" s="33"/>
    </row>
    <row r="239" spans="1:11" s="32" customFormat="1" x14ac:dyDescent="0.25">
      <c r="A239" s="33"/>
      <c r="B239" s="33"/>
      <c r="C239" s="33"/>
      <c r="D239" s="33"/>
      <c r="E239" s="33"/>
      <c r="F239" s="33"/>
      <c r="G239" s="33"/>
      <c r="H239" s="33"/>
      <c r="I239" s="33"/>
      <c r="J239" s="33"/>
      <c r="K239" s="33"/>
    </row>
    <row r="240" spans="1:11" s="32" customFormat="1" x14ac:dyDescent="0.25">
      <c r="A240" s="33"/>
      <c r="B240" s="33"/>
      <c r="C240" s="33"/>
      <c r="D240" s="33"/>
      <c r="E240" s="33"/>
      <c r="F240" s="33"/>
      <c r="G240" s="33"/>
      <c r="H240" s="33"/>
      <c r="I240" s="33"/>
      <c r="J240" s="33"/>
      <c r="K240" s="33"/>
    </row>
    <row r="241" spans="1:11" s="32" customFormat="1" x14ac:dyDescent="0.25">
      <c r="A241" s="33"/>
      <c r="B241" s="33"/>
      <c r="C241" s="33"/>
      <c r="D241" s="33"/>
      <c r="E241" s="33"/>
      <c r="F241" s="33"/>
      <c r="G241" s="33"/>
      <c r="H241" s="33"/>
      <c r="I241" s="33"/>
      <c r="J241" s="33"/>
      <c r="K241" s="33"/>
    </row>
    <row r="242" spans="1:11" s="32" customFormat="1" x14ac:dyDescent="0.25">
      <c r="A242" s="33"/>
      <c r="B242" s="33"/>
      <c r="C242" s="33"/>
      <c r="D242" s="33"/>
      <c r="E242" s="33"/>
      <c r="F242" s="33"/>
      <c r="G242" s="33"/>
      <c r="H242" s="33"/>
      <c r="I242" s="33"/>
      <c r="J242" s="33"/>
      <c r="K242" s="33"/>
    </row>
    <row r="243" spans="1:11" s="32" customFormat="1" x14ac:dyDescent="0.25">
      <c r="A243" s="33"/>
      <c r="B243" s="33"/>
      <c r="C243" s="33"/>
      <c r="D243" s="33"/>
      <c r="E243" s="33"/>
      <c r="F243" s="33"/>
      <c r="G243" s="33"/>
      <c r="H243" s="33"/>
      <c r="I243" s="33"/>
      <c r="J243" s="33"/>
      <c r="K243" s="33"/>
    </row>
    <row r="244" spans="1:11" s="32" customFormat="1" x14ac:dyDescent="0.25">
      <c r="A244" s="33"/>
      <c r="B244" s="33"/>
      <c r="C244" s="33"/>
      <c r="D244" s="33"/>
      <c r="E244" s="33"/>
      <c r="F244" s="33"/>
      <c r="G244" s="33"/>
      <c r="H244" s="33"/>
      <c r="I244" s="33"/>
      <c r="J244" s="33"/>
      <c r="K244" s="33"/>
    </row>
    <row r="245" spans="1:11" s="32" customFormat="1" x14ac:dyDescent="0.25">
      <c r="A245" s="33"/>
      <c r="B245" s="33"/>
      <c r="C245" s="33"/>
      <c r="D245" s="33"/>
      <c r="E245" s="33"/>
      <c r="F245" s="33"/>
      <c r="G245" s="33"/>
      <c r="H245" s="33"/>
      <c r="I245" s="33"/>
      <c r="J245" s="33"/>
      <c r="K245" s="33"/>
    </row>
    <row r="246" spans="1:11" s="32" customFormat="1" x14ac:dyDescent="0.25">
      <c r="A246" s="33"/>
      <c r="B246" s="33"/>
      <c r="C246" s="33"/>
      <c r="D246" s="33"/>
      <c r="E246" s="33"/>
      <c r="F246" s="33"/>
      <c r="G246" s="33"/>
      <c r="H246" s="33"/>
      <c r="I246" s="33"/>
      <c r="J246" s="33"/>
      <c r="K246" s="33"/>
    </row>
    <row r="247" spans="1:11" s="32" customFormat="1" x14ac:dyDescent="0.25">
      <c r="A247" s="33"/>
      <c r="B247" s="33"/>
      <c r="C247" s="33"/>
      <c r="D247" s="33"/>
      <c r="E247" s="33"/>
      <c r="F247" s="33"/>
      <c r="G247" s="33"/>
      <c r="H247" s="33"/>
      <c r="I247" s="33"/>
      <c r="J247" s="33"/>
      <c r="K247" s="33"/>
    </row>
    <row r="248" spans="1:11" s="32" customFormat="1" x14ac:dyDescent="0.25">
      <c r="A248" s="33"/>
      <c r="B248" s="33"/>
      <c r="C248" s="33"/>
      <c r="D248" s="33"/>
      <c r="E248" s="33"/>
      <c r="F248" s="33"/>
      <c r="G248" s="33"/>
      <c r="H248" s="33"/>
      <c r="I248" s="33"/>
      <c r="J248" s="33"/>
      <c r="K248" s="33"/>
    </row>
    <row r="249" spans="1:11" s="32" customFormat="1" x14ac:dyDescent="0.25">
      <c r="A249" s="33"/>
      <c r="B249" s="33"/>
      <c r="C249" s="33"/>
      <c r="D249" s="33"/>
      <c r="E249" s="33"/>
      <c r="F249" s="33"/>
      <c r="G249" s="33"/>
      <c r="H249" s="33"/>
      <c r="I249" s="33"/>
      <c r="J249" s="33"/>
      <c r="K249" s="33"/>
    </row>
    <row r="250" spans="1:11" s="32" customFormat="1" x14ac:dyDescent="0.25">
      <c r="A250" s="33"/>
      <c r="B250" s="33"/>
      <c r="C250" s="33"/>
      <c r="D250" s="33"/>
      <c r="E250" s="33"/>
      <c r="F250" s="33"/>
      <c r="G250" s="33"/>
      <c r="H250" s="33"/>
      <c r="I250" s="33"/>
      <c r="J250" s="33"/>
      <c r="K250" s="33"/>
    </row>
    <row r="251" spans="1:11" s="32" customFormat="1" x14ac:dyDescent="0.25">
      <c r="A251" s="33"/>
      <c r="B251" s="33"/>
      <c r="C251" s="33"/>
      <c r="D251" s="33"/>
      <c r="E251" s="33"/>
      <c r="F251" s="33"/>
      <c r="G251" s="33"/>
      <c r="H251" s="33"/>
      <c r="I251" s="33"/>
      <c r="J251" s="33"/>
      <c r="K251" s="33"/>
    </row>
    <row r="252" spans="1:11" s="32" customFormat="1" x14ac:dyDescent="0.25">
      <c r="A252" s="33"/>
      <c r="B252" s="33"/>
      <c r="C252" s="33"/>
      <c r="D252" s="33"/>
      <c r="E252" s="33"/>
      <c r="F252" s="33"/>
      <c r="G252" s="33"/>
      <c r="H252" s="33"/>
      <c r="I252" s="33"/>
      <c r="J252" s="33"/>
      <c r="K252" s="33"/>
    </row>
    <row r="253" spans="1:11" s="32" customFormat="1" x14ac:dyDescent="0.25">
      <c r="A253" s="33"/>
      <c r="B253" s="33"/>
      <c r="C253" s="33"/>
      <c r="D253" s="33"/>
      <c r="E253" s="33"/>
      <c r="F253" s="33"/>
      <c r="G253" s="33"/>
      <c r="H253" s="33"/>
      <c r="I253" s="33"/>
      <c r="J253" s="33"/>
      <c r="K253" s="33"/>
    </row>
    <row r="254" spans="1:11" s="32" customFormat="1" x14ac:dyDescent="0.25">
      <c r="A254" s="33"/>
      <c r="B254" s="33"/>
      <c r="C254" s="33"/>
      <c r="D254" s="33"/>
      <c r="E254" s="33"/>
      <c r="F254" s="33"/>
      <c r="G254" s="33"/>
      <c r="H254" s="33"/>
      <c r="I254" s="33"/>
      <c r="J254" s="33"/>
      <c r="K254" s="33"/>
    </row>
    <row r="255" spans="1:11" s="32" customFormat="1" x14ac:dyDescent="0.25">
      <c r="A255" s="33"/>
      <c r="B255" s="33"/>
      <c r="C255" s="33"/>
      <c r="D255" s="33"/>
      <c r="E255" s="33"/>
      <c r="F255" s="33"/>
      <c r="G255" s="33"/>
      <c r="H255" s="33"/>
      <c r="I255" s="33"/>
      <c r="J255" s="33"/>
      <c r="K255" s="33"/>
    </row>
    <row r="256" spans="1:11" s="32" customFormat="1" x14ac:dyDescent="0.25">
      <c r="A256" s="33"/>
      <c r="B256" s="33"/>
      <c r="C256" s="33"/>
      <c r="D256" s="33"/>
      <c r="E256" s="33"/>
      <c r="F256" s="33"/>
      <c r="G256" s="33"/>
      <c r="H256" s="33"/>
      <c r="I256" s="33"/>
      <c r="J256" s="33"/>
      <c r="K256" s="33"/>
    </row>
    <row r="257" spans="1:11" s="32" customFormat="1" x14ac:dyDescent="0.25">
      <c r="A257" s="33"/>
      <c r="B257" s="33"/>
      <c r="C257" s="33"/>
      <c r="D257" s="33"/>
      <c r="E257" s="33"/>
      <c r="F257" s="33"/>
      <c r="G257" s="33"/>
      <c r="H257" s="33"/>
      <c r="I257" s="33"/>
      <c r="J257" s="33"/>
      <c r="K257" s="33"/>
    </row>
    <row r="258" spans="1:11" s="32" customFormat="1" x14ac:dyDescent="0.25">
      <c r="A258" s="33"/>
      <c r="B258" s="33"/>
      <c r="C258" s="33"/>
      <c r="D258" s="33"/>
      <c r="E258" s="33"/>
      <c r="F258" s="33"/>
      <c r="G258" s="33"/>
      <c r="H258" s="33"/>
      <c r="I258" s="33"/>
      <c r="J258" s="33"/>
      <c r="K258" s="33"/>
    </row>
    <row r="259" spans="1:11" s="32" customFormat="1" x14ac:dyDescent="0.25">
      <c r="A259" s="33"/>
      <c r="B259" s="33"/>
      <c r="C259" s="33"/>
      <c r="D259" s="33"/>
      <c r="E259" s="33"/>
      <c r="F259" s="33"/>
      <c r="G259" s="33"/>
      <c r="H259" s="33"/>
      <c r="I259" s="33"/>
      <c r="J259" s="33"/>
      <c r="K259" s="33"/>
    </row>
    <row r="260" spans="1:11" s="32" customFormat="1" x14ac:dyDescent="0.25">
      <c r="A260" s="33"/>
      <c r="B260" s="33"/>
      <c r="C260" s="33"/>
      <c r="D260" s="33"/>
      <c r="E260" s="33"/>
      <c r="F260" s="33"/>
      <c r="G260" s="33"/>
      <c r="H260" s="33"/>
      <c r="I260" s="33"/>
      <c r="J260" s="33"/>
      <c r="K260" s="33"/>
    </row>
    <row r="261" spans="1:11" s="32" customFormat="1" x14ac:dyDescent="0.25">
      <c r="A261" s="33"/>
      <c r="B261" s="33"/>
      <c r="C261" s="33"/>
      <c r="D261" s="33"/>
      <c r="E261" s="33"/>
      <c r="F261" s="33"/>
      <c r="G261" s="33"/>
      <c r="H261" s="33"/>
      <c r="I261" s="33"/>
      <c r="J261" s="33"/>
      <c r="K261" s="33"/>
    </row>
    <row r="262" spans="1:11" s="32" customFormat="1" x14ac:dyDescent="0.25">
      <c r="A262" s="33"/>
      <c r="B262" s="33"/>
      <c r="C262" s="33"/>
      <c r="D262" s="33"/>
      <c r="E262" s="33"/>
      <c r="F262" s="33"/>
      <c r="G262" s="33"/>
      <c r="H262" s="33"/>
      <c r="I262" s="33"/>
      <c r="J262" s="33"/>
      <c r="K262" s="33"/>
    </row>
    <row r="263" spans="1:11" s="32" customFormat="1" x14ac:dyDescent="0.25">
      <c r="A263" s="33"/>
      <c r="B263" s="33"/>
      <c r="C263" s="33"/>
      <c r="D263" s="33"/>
      <c r="E263" s="33"/>
      <c r="F263" s="33"/>
      <c r="G263" s="33"/>
      <c r="H263" s="33"/>
      <c r="I263" s="33"/>
      <c r="J263" s="33"/>
      <c r="K263" s="33"/>
    </row>
    <row r="264" spans="1:11" s="32" customFormat="1" x14ac:dyDescent="0.25">
      <c r="A264" s="33"/>
      <c r="B264" s="33"/>
      <c r="C264" s="33"/>
      <c r="D264" s="33"/>
      <c r="E264" s="33"/>
      <c r="F264" s="33"/>
      <c r="G264" s="33"/>
      <c r="H264" s="33"/>
      <c r="I264" s="33"/>
      <c r="J264" s="33"/>
      <c r="K264" s="33"/>
    </row>
    <row r="265" spans="1:11" s="32" customFormat="1" x14ac:dyDescent="0.25">
      <c r="A265" s="33"/>
      <c r="B265" s="33"/>
      <c r="C265" s="33"/>
      <c r="D265" s="33"/>
      <c r="E265" s="33"/>
      <c r="F265" s="33"/>
      <c r="G265" s="33"/>
      <c r="H265" s="33"/>
      <c r="I265" s="33"/>
      <c r="J265" s="33"/>
      <c r="K265" s="33"/>
    </row>
    <row r="266" spans="1:11" s="32" customFormat="1" x14ac:dyDescent="0.25">
      <c r="A266" s="33"/>
      <c r="B266" s="33"/>
      <c r="C266" s="33"/>
      <c r="D266" s="33"/>
      <c r="E266" s="33"/>
      <c r="F266" s="33"/>
      <c r="G266" s="33"/>
      <c r="H266" s="33"/>
      <c r="I266" s="33"/>
      <c r="J266" s="33"/>
      <c r="K266" s="33"/>
    </row>
    <row r="267" spans="1:11" s="32" customFormat="1" x14ac:dyDescent="0.25">
      <c r="A267" s="33"/>
      <c r="B267" s="33"/>
      <c r="C267" s="33"/>
      <c r="D267" s="33"/>
      <c r="E267" s="33"/>
      <c r="F267" s="33"/>
      <c r="G267" s="33"/>
      <c r="H267" s="33"/>
      <c r="I267" s="33"/>
      <c r="J267" s="33"/>
      <c r="K267" s="33"/>
    </row>
    <row r="268" spans="1:11" s="32" customFormat="1" x14ac:dyDescent="0.25">
      <c r="A268" s="33"/>
      <c r="B268" s="33"/>
      <c r="C268" s="33"/>
      <c r="D268" s="33"/>
      <c r="E268" s="33"/>
      <c r="F268" s="33"/>
      <c r="G268" s="33"/>
      <c r="H268" s="33"/>
      <c r="I268" s="33"/>
      <c r="J268" s="33"/>
      <c r="K268" s="33"/>
    </row>
    <row r="269" spans="1:11" s="32" customFormat="1" x14ac:dyDescent="0.25">
      <c r="A269" s="33"/>
      <c r="B269" s="33"/>
      <c r="C269" s="33"/>
      <c r="D269" s="33"/>
      <c r="E269" s="33"/>
      <c r="F269" s="33"/>
      <c r="G269" s="33"/>
      <c r="H269" s="33"/>
      <c r="I269" s="33"/>
      <c r="J269" s="33"/>
      <c r="K269" s="33"/>
    </row>
    <row r="270" spans="1:11" s="32" customFormat="1" x14ac:dyDescent="0.25">
      <c r="A270" s="33"/>
      <c r="B270" s="33"/>
      <c r="C270" s="33"/>
      <c r="D270" s="33"/>
      <c r="E270" s="33"/>
      <c r="F270" s="33"/>
      <c r="G270" s="33"/>
      <c r="H270" s="33"/>
      <c r="I270" s="33"/>
      <c r="J270" s="33"/>
      <c r="K270" s="33"/>
    </row>
    <row r="271" spans="1:11" s="32" customFormat="1" x14ac:dyDescent="0.25">
      <c r="A271" s="33"/>
      <c r="B271" s="33"/>
      <c r="C271" s="33"/>
      <c r="D271" s="33"/>
      <c r="E271" s="33"/>
      <c r="F271" s="33"/>
      <c r="G271" s="33"/>
      <c r="H271" s="33"/>
      <c r="I271" s="33"/>
      <c r="J271" s="33"/>
      <c r="K271" s="33"/>
    </row>
    <row r="272" spans="1:11" s="32" customFormat="1" x14ac:dyDescent="0.25">
      <c r="A272" s="33"/>
      <c r="B272" s="33"/>
      <c r="C272" s="33"/>
      <c r="D272" s="33"/>
      <c r="E272" s="33"/>
      <c r="F272" s="33"/>
      <c r="G272" s="33"/>
      <c r="H272" s="33"/>
      <c r="I272" s="33"/>
      <c r="J272" s="33"/>
      <c r="K272" s="33"/>
    </row>
    <row r="273" spans="1:11" s="32" customFormat="1" x14ac:dyDescent="0.25">
      <c r="A273" s="33"/>
      <c r="B273" s="33"/>
      <c r="C273" s="33"/>
      <c r="D273" s="33"/>
      <c r="E273" s="33"/>
      <c r="F273" s="33"/>
      <c r="G273" s="33"/>
      <c r="H273" s="33"/>
      <c r="I273" s="33"/>
      <c r="J273" s="33"/>
      <c r="K273" s="33"/>
    </row>
    <row r="274" spans="1:11" s="32" customFormat="1" x14ac:dyDescent="0.25">
      <c r="A274" s="33"/>
      <c r="B274" s="33"/>
      <c r="C274" s="33"/>
      <c r="D274" s="33"/>
      <c r="E274" s="33"/>
      <c r="F274" s="33"/>
      <c r="G274" s="33"/>
      <c r="H274" s="33"/>
      <c r="I274" s="33"/>
      <c r="J274" s="33"/>
      <c r="K274" s="33"/>
    </row>
    <row r="275" spans="1:11" s="32" customFormat="1" x14ac:dyDescent="0.25">
      <c r="A275" s="33"/>
      <c r="B275" s="33"/>
      <c r="C275" s="33"/>
      <c r="D275" s="33"/>
      <c r="E275" s="33"/>
      <c r="F275" s="33"/>
      <c r="G275" s="33"/>
      <c r="H275" s="33"/>
      <c r="I275" s="33"/>
      <c r="J275" s="33"/>
      <c r="K275" s="33"/>
    </row>
    <row r="276" spans="1:11" s="32" customFormat="1" x14ac:dyDescent="0.25">
      <c r="A276" s="33"/>
      <c r="B276" s="33"/>
      <c r="C276" s="33"/>
      <c r="D276" s="33"/>
      <c r="E276" s="33"/>
      <c r="F276" s="33"/>
      <c r="G276" s="33"/>
      <c r="H276" s="33"/>
      <c r="I276" s="33"/>
      <c r="J276" s="33"/>
      <c r="K276" s="33"/>
    </row>
    <row r="277" spans="1:11" s="32" customFormat="1" x14ac:dyDescent="0.25">
      <c r="A277" s="33"/>
      <c r="B277" s="33"/>
      <c r="C277" s="33"/>
      <c r="D277" s="33"/>
      <c r="E277" s="33"/>
      <c r="F277" s="33"/>
      <c r="G277" s="33"/>
      <c r="H277" s="33"/>
      <c r="I277" s="33"/>
      <c r="J277" s="33"/>
      <c r="K277" s="33"/>
    </row>
    <row r="278" spans="1:11" s="32" customFormat="1" x14ac:dyDescent="0.25">
      <c r="A278" s="33"/>
      <c r="B278" s="33"/>
      <c r="C278" s="33"/>
      <c r="D278" s="33"/>
      <c r="E278" s="33"/>
      <c r="F278" s="33"/>
      <c r="G278" s="33"/>
      <c r="H278" s="33"/>
      <c r="I278" s="33"/>
      <c r="J278" s="33"/>
      <c r="K278" s="33"/>
    </row>
    <row r="279" spans="1:11" s="32" customFormat="1" x14ac:dyDescent="0.25">
      <c r="A279" s="33"/>
      <c r="B279" s="33"/>
      <c r="C279" s="33"/>
      <c r="D279" s="33"/>
      <c r="E279" s="33"/>
      <c r="F279" s="33"/>
      <c r="G279" s="33"/>
      <c r="H279" s="33"/>
      <c r="I279" s="33"/>
      <c r="J279" s="33"/>
      <c r="K279" s="33"/>
    </row>
    <row r="280" spans="1:11" s="32" customFormat="1" x14ac:dyDescent="0.25">
      <c r="A280" s="33"/>
      <c r="B280" s="33"/>
      <c r="C280" s="33"/>
      <c r="D280" s="33"/>
      <c r="E280" s="33"/>
      <c r="F280" s="33"/>
      <c r="G280" s="33"/>
      <c r="H280" s="33"/>
      <c r="I280" s="33"/>
      <c r="J280" s="33"/>
      <c r="K280" s="33"/>
    </row>
    <row r="281" spans="1:11" s="32" customFormat="1" x14ac:dyDescent="0.25">
      <c r="A281" s="33"/>
      <c r="B281" s="33"/>
      <c r="C281" s="33"/>
      <c r="D281" s="33"/>
      <c r="E281" s="33"/>
      <c r="F281" s="33"/>
      <c r="G281" s="33"/>
      <c r="H281" s="33"/>
      <c r="I281" s="33"/>
      <c r="J281" s="33"/>
      <c r="K281" s="33"/>
    </row>
    <row r="282" spans="1:11" s="32" customFormat="1" x14ac:dyDescent="0.25">
      <c r="A282" s="33"/>
      <c r="B282" s="33"/>
      <c r="C282" s="33"/>
      <c r="D282" s="33"/>
      <c r="E282" s="33"/>
      <c r="F282" s="33"/>
      <c r="G282" s="33"/>
      <c r="H282" s="33"/>
      <c r="I282" s="33"/>
      <c r="J282" s="33"/>
      <c r="K282" s="33"/>
    </row>
    <row r="283" spans="1:11" s="32" customFormat="1" x14ac:dyDescent="0.25">
      <c r="A283" s="33"/>
      <c r="B283" s="33"/>
      <c r="C283" s="33"/>
      <c r="D283" s="33"/>
      <c r="E283" s="33"/>
      <c r="F283" s="33"/>
      <c r="G283" s="33"/>
      <c r="H283" s="33"/>
      <c r="I283" s="33"/>
      <c r="J283" s="33"/>
      <c r="K283" s="33"/>
    </row>
    <row r="284" spans="1:11" s="32" customFormat="1" x14ac:dyDescent="0.25">
      <c r="A284" s="33"/>
      <c r="B284" s="33"/>
      <c r="C284" s="33"/>
      <c r="D284" s="33"/>
      <c r="E284" s="33"/>
      <c r="F284" s="33"/>
      <c r="G284" s="33"/>
      <c r="H284" s="33"/>
      <c r="I284" s="33"/>
      <c r="J284" s="33"/>
      <c r="K284" s="33"/>
    </row>
    <row r="285" spans="1:11" s="32" customFormat="1" x14ac:dyDescent="0.25">
      <c r="A285" s="33"/>
      <c r="B285" s="33"/>
      <c r="C285" s="33"/>
      <c r="D285" s="33"/>
      <c r="E285" s="33"/>
      <c r="F285" s="33"/>
      <c r="G285" s="33"/>
      <c r="H285" s="33"/>
      <c r="I285" s="33"/>
      <c r="J285" s="33"/>
      <c r="K285" s="33"/>
    </row>
    <row r="286" spans="1:11" s="32" customFormat="1" x14ac:dyDescent="0.25">
      <c r="A286" s="33"/>
      <c r="B286" s="33"/>
      <c r="C286" s="33"/>
      <c r="D286" s="33"/>
      <c r="E286" s="33"/>
      <c r="F286" s="33"/>
      <c r="G286" s="33"/>
      <c r="H286" s="33"/>
      <c r="I286" s="33"/>
      <c r="J286" s="33"/>
      <c r="K286" s="33"/>
    </row>
    <row r="287" spans="1:11" s="32" customFormat="1" x14ac:dyDescent="0.25">
      <c r="A287" s="33"/>
      <c r="B287" s="33"/>
      <c r="C287" s="33"/>
      <c r="D287" s="33"/>
      <c r="E287" s="33"/>
      <c r="F287" s="33"/>
      <c r="G287" s="33"/>
      <c r="H287" s="33"/>
      <c r="I287" s="33"/>
      <c r="J287" s="33"/>
      <c r="K287" s="33"/>
    </row>
    <row r="288" spans="1:11" s="32" customFormat="1" x14ac:dyDescent="0.25">
      <c r="A288" s="33"/>
      <c r="B288" s="33"/>
      <c r="C288" s="33"/>
      <c r="D288" s="33"/>
      <c r="E288" s="33"/>
      <c r="F288" s="33"/>
      <c r="G288" s="33"/>
      <c r="H288" s="33"/>
      <c r="I288" s="33"/>
      <c r="J288" s="33"/>
      <c r="K288" s="33"/>
    </row>
    <row r="289" spans="1:11" s="32" customFormat="1" x14ac:dyDescent="0.25">
      <c r="A289" s="33"/>
      <c r="B289" s="33"/>
      <c r="C289" s="33"/>
      <c r="D289" s="33"/>
      <c r="E289" s="33"/>
      <c r="F289" s="33"/>
      <c r="G289" s="33"/>
      <c r="H289" s="33"/>
      <c r="I289" s="33"/>
      <c r="J289" s="33"/>
      <c r="K289" s="33"/>
    </row>
    <row r="290" spans="1:11" s="32" customFormat="1" x14ac:dyDescent="0.25">
      <c r="A290" s="33"/>
      <c r="B290" s="33"/>
      <c r="C290" s="33"/>
      <c r="D290" s="33"/>
      <c r="E290" s="33"/>
      <c r="F290" s="33"/>
      <c r="G290" s="33"/>
      <c r="H290" s="33"/>
      <c r="I290" s="33"/>
      <c r="J290" s="33"/>
      <c r="K290" s="33"/>
    </row>
    <row r="291" spans="1:11" s="32" customFormat="1" x14ac:dyDescent="0.25">
      <c r="A291" s="33"/>
      <c r="B291" s="33"/>
      <c r="C291" s="33"/>
      <c r="D291" s="33"/>
      <c r="E291" s="33"/>
      <c r="F291" s="33"/>
      <c r="G291" s="33"/>
      <c r="H291" s="33"/>
      <c r="I291" s="33"/>
      <c r="J291" s="33"/>
      <c r="K291" s="33"/>
    </row>
    <row r="292" spans="1:11" s="32" customFormat="1" x14ac:dyDescent="0.25">
      <c r="A292" s="33"/>
      <c r="B292" s="33"/>
      <c r="C292" s="33"/>
      <c r="D292" s="33"/>
      <c r="E292" s="33"/>
      <c r="F292" s="33"/>
      <c r="G292" s="33"/>
      <c r="H292" s="33"/>
      <c r="I292" s="33"/>
      <c r="J292" s="33"/>
      <c r="K292" s="33"/>
    </row>
    <row r="293" spans="1:11" s="32" customFormat="1" x14ac:dyDescent="0.25">
      <c r="A293" s="33"/>
      <c r="B293" s="33"/>
      <c r="C293" s="33"/>
      <c r="D293" s="33"/>
      <c r="E293" s="33"/>
      <c r="F293" s="33"/>
      <c r="G293" s="33"/>
      <c r="H293" s="33"/>
      <c r="I293" s="33"/>
      <c r="J293" s="33"/>
      <c r="K293" s="33"/>
    </row>
    <row r="294" spans="1:11" s="32" customFormat="1" x14ac:dyDescent="0.25">
      <c r="A294" s="33"/>
      <c r="B294" s="33"/>
      <c r="C294" s="33"/>
      <c r="D294" s="33"/>
      <c r="E294" s="33"/>
      <c r="F294" s="33"/>
      <c r="G294" s="33"/>
      <c r="H294" s="33"/>
      <c r="I294" s="33"/>
      <c r="J294" s="33"/>
      <c r="K294" s="33"/>
    </row>
    <row r="295" spans="1:11" s="32" customFormat="1" x14ac:dyDescent="0.25">
      <c r="A295" s="33"/>
      <c r="B295" s="33"/>
      <c r="C295" s="33"/>
      <c r="D295" s="33"/>
      <c r="E295" s="33"/>
      <c r="F295" s="33"/>
      <c r="G295" s="33"/>
      <c r="H295" s="33"/>
      <c r="I295" s="33"/>
      <c r="J295" s="33"/>
      <c r="K295" s="33"/>
    </row>
    <row r="296" spans="1:11" s="32" customFormat="1" x14ac:dyDescent="0.25">
      <c r="A296" s="33"/>
      <c r="B296" s="33"/>
      <c r="C296" s="33"/>
      <c r="D296" s="33"/>
      <c r="E296" s="33"/>
      <c r="F296" s="33"/>
      <c r="G296" s="33"/>
      <c r="H296" s="33"/>
      <c r="I296" s="33"/>
      <c r="J296" s="33"/>
      <c r="K296" s="33"/>
    </row>
    <row r="297" spans="1:11" s="32" customFormat="1" x14ac:dyDescent="0.25">
      <c r="A297" s="33"/>
      <c r="B297" s="33"/>
      <c r="C297" s="33"/>
      <c r="D297" s="33"/>
      <c r="E297" s="33"/>
      <c r="F297" s="33"/>
      <c r="G297" s="33"/>
      <c r="H297" s="33"/>
      <c r="I297" s="33"/>
      <c r="J297" s="33"/>
      <c r="K297" s="33"/>
    </row>
    <row r="298" spans="1:11" s="32" customFormat="1" x14ac:dyDescent="0.25">
      <c r="A298" s="33"/>
      <c r="B298" s="33"/>
      <c r="C298" s="33"/>
      <c r="D298" s="33"/>
      <c r="E298" s="33"/>
      <c r="F298" s="33"/>
      <c r="G298" s="33"/>
      <c r="H298" s="33"/>
      <c r="I298" s="33"/>
      <c r="J298" s="33"/>
      <c r="K298" s="33"/>
    </row>
    <row r="299" spans="1:11" s="32" customFormat="1" x14ac:dyDescent="0.25">
      <c r="A299" s="33"/>
      <c r="B299" s="33"/>
      <c r="C299" s="33"/>
      <c r="D299" s="33"/>
      <c r="E299" s="33"/>
      <c r="F299" s="33"/>
      <c r="G299" s="33"/>
      <c r="H299" s="33"/>
      <c r="I299" s="33"/>
      <c r="J299" s="33"/>
      <c r="K299" s="33"/>
    </row>
    <row r="300" spans="1:11" s="32" customFormat="1" x14ac:dyDescent="0.25">
      <c r="A300" s="33"/>
      <c r="B300" s="33"/>
      <c r="C300" s="33"/>
      <c r="D300" s="33"/>
      <c r="E300" s="33"/>
      <c r="F300" s="33"/>
      <c r="G300" s="33"/>
      <c r="H300" s="33"/>
      <c r="I300" s="33"/>
      <c r="J300" s="33"/>
      <c r="K300" s="33"/>
    </row>
    <row r="301" spans="1:11" s="32" customFormat="1" x14ac:dyDescent="0.25">
      <c r="A301" s="33"/>
      <c r="B301" s="33"/>
      <c r="C301" s="33"/>
      <c r="D301" s="33"/>
      <c r="E301" s="33"/>
      <c r="F301" s="33"/>
      <c r="G301" s="33"/>
      <c r="H301" s="33"/>
      <c r="I301" s="33"/>
      <c r="J301" s="33"/>
      <c r="K301" s="33"/>
    </row>
    <row r="302" spans="1:11" s="32" customFormat="1" x14ac:dyDescent="0.25">
      <c r="A302" s="33"/>
      <c r="B302" s="33"/>
      <c r="C302" s="33"/>
      <c r="D302" s="33"/>
      <c r="E302" s="33"/>
      <c r="F302" s="33"/>
      <c r="G302" s="33"/>
      <c r="H302" s="33"/>
      <c r="I302" s="33"/>
      <c r="J302" s="33"/>
      <c r="K302" s="33"/>
    </row>
    <row r="303" spans="1:11" s="32" customFormat="1" x14ac:dyDescent="0.25">
      <c r="A303" s="33"/>
      <c r="B303" s="33"/>
      <c r="C303" s="33"/>
      <c r="D303" s="33"/>
      <c r="E303" s="33"/>
      <c r="F303" s="33"/>
      <c r="G303" s="33"/>
      <c r="H303" s="33"/>
      <c r="I303" s="33"/>
      <c r="J303" s="33"/>
      <c r="K303" s="33"/>
    </row>
    <row r="304" spans="1:11" s="32" customFormat="1" x14ac:dyDescent="0.25">
      <c r="A304" s="33"/>
      <c r="B304" s="33"/>
      <c r="C304" s="33"/>
      <c r="D304" s="33"/>
      <c r="E304" s="33"/>
      <c r="F304" s="33"/>
      <c r="G304" s="33"/>
      <c r="H304" s="33"/>
      <c r="I304" s="33"/>
      <c r="J304" s="33"/>
      <c r="K304" s="33"/>
    </row>
    <row r="305" spans="1:11" s="32" customFormat="1" x14ac:dyDescent="0.25">
      <c r="A305" s="33"/>
      <c r="B305" s="33"/>
      <c r="C305" s="33"/>
      <c r="D305" s="33"/>
      <c r="E305" s="33"/>
      <c r="F305" s="33"/>
      <c r="G305" s="33"/>
      <c r="H305" s="33"/>
      <c r="I305" s="33"/>
      <c r="J305" s="33"/>
      <c r="K305" s="33"/>
    </row>
    <row r="306" spans="1:11" s="32" customFormat="1" x14ac:dyDescent="0.25">
      <c r="A306" s="33"/>
      <c r="B306" s="33"/>
      <c r="C306" s="33"/>
      <c r="D306" s="33"/>
      <c r="E306" s="33"/>
      <c r="F306" s="33"/>
      <c r="G306" s="33"/>
      <c r="H306" s="33"/>
      <c r="I306" s="33"/>
      <c r="J306" s="33"/>
      <c r="K306" s="33"/>
    </row>
    <row r="307" spans="1:11" s="32" customFormat="1" x14ac:dyDescent="0.25">
      <c r="A307" s="33"/>
      <c r="B307" s="33"/>
      <c r="C307" s="33"/>
      <c r="D307" s="33"/>
      <c r="E307" s="33"/>
      <c r="F307" s="33"/>
      <c r="G307" s="33"/>
      <c r="H307" s="33"/>
      <c r="I307" s="33"/>
      <c r="J307" s="33"/>
      <c r="K307" s="33"/>
    </row>
    <row r="308" spans="1:11" s="32" customFormat="1" x14ac:dyDescent="0.25">
      <c r="A308" s="33"/>
      <c r="B308" s="33"/>
      <c r="C308" s="33"/>
      <c r="D308" s="33"/>
      <c r="E308" s="33"/>
      <c r="F308" s="33"/>
      <c r="G308" s="33"/>
      <c r="H308" s="33"/>
      <c r="I308" s="33"/>
      <c r="J308" s="33"/>
      <c r="K308" s="33"/>
    </row>
    <row r="309" spans="1:11" s="32" customFormat="1" x14ac:dyDescent="0.25">
      <c r="A309" s="33"/>
      <c r="B309" s="33"/>
      <c r="C309" s="33"/>
      <c r="D309" s="33"/>
      <c r="E309" s="33"/>
      <c r="F309" s="33"/>
      <c r="G309" s="33"/>
      <c r="H309" s="33"/>
      <c r="I309" s="33"/>
      <c r="J309" s="33"/>
      <c r="K309" s="33"/>
    </row>
    <row r="310" spans="1:11" s="32" customFormat="1" x14ac:dyDescent="0.25">
      <c r="A310" s="33"/>
      <c r="B310" s="33"/>
      <c r="C310" s="33"/>
      <c r="D310" s="33"/>
      <c r="E310" s="33"/>
      <c r="F310" s="33"/>
      <c r="G310" s="33"/>
      <c r="H310" s="33"/>
      <c r="I310" s="33"/>
      <c r="J310" s="33"/>
      <c r="K310" s="33"/>
    </row>
    <row r="311" spans="1:11" s="32" customFormat="1" x14ac:dyDescent="0.25">
      <c r="A311" s="33"/>
      <c r="B311" s="33"/>
      <c r="C311" s="33"/>
      <c r="D311" s="33"/>
      <c r="E311" s="33"/>
      <c r="F311" s="33"/>
      <c r="G311" s="33"/>
      <c r="H311" s="33"/>
      <c r="I311" s="33"/>
      <c r="J311" s="33"/>
      <c r="K311" s="33"/>
    </row>
    <row r="312" spans="1:11" s="32" customFormat="1" x14ac:dyDescent="0.25">
      <c r="A312" s="33"/>
      <c r="B312" s="33"/>
      <c r="C312" s="33"/>
      <c r="D312" s="33"/>
      <c r="E312" s="33"/>
      <c r="F312" s="33"/>
      <c r="G312" s="33"/>
      <c r="H312" s="33"/>
      <c r="I312" s="33"/>
      <c r="J312" s="33"/>
      <c r="K312" s="33"/>
    </row>
    <row r="313" spans="1:11" s="32" customFormat="1" x14ac:dyDescent="0.25">
      <c r="A313" s="33"/>
      <c r="B313" s="33"/>
      <c r="C313" s="33"/>
      <c r="D313" s="33"/>
      <c r="E313" s="33"/>
      <c r="F313" s="33"/>
      <c r="G313" s="33"/>
      <c r="H313" s="33"/>
      <c r="I313" s="33"/>
      <c r="J313" s="33"/>
      <c r="K313" s="33"/>
    </row>
    <row r="314" spans="1:11" s="32" customFormat="1" x14ac:dyDescent="0.25">
      <c r="A314" s="33"/>
      <c r="B314" s="33"/>
      <c r="C314" s="33"/>
      <c r="D314" s="33"/>
      <c r="E314" s="33"/>
      <c r="F314" s="33"/>
      <c r="G314" s="33"/>
      <c r="H314" s="33"/>
      <c r="I314" s="33"/>
      <c r="J314" s="33"/>
      <c r="K314" s="33"/>
    </row>
    <row r="315" spans="1:11" s="32" customFormat="1" x14ac:dyDescent="0.25">
      <c r="A315" s="33"/>
      <c r="B315" s="33"/>
      <c r="C315" s="33"/>
      <c r="D315" s="33"/>
      <c r="E315" s="33"/>
      <c r="F315" s="33"/>
      <c r="G315" s="33"/>
      <c r="H315" s="33"/>
      <c r="I315" s="33"/>
      <c r="J315" s="33"/>
      <c r="K315" s="33"/>
    </row>
    <row r="316" spans="1:11" s="32" customFormat="1" x14ac:dyDescent="0.25">
      <c r="A316" s="33"/>
      <c r="B316" s="33"/>
      <c r="C316" s="33"/>
      <c r="D316" s="33"/>
      <c r="E316" s="33"/>
      <c r="F316" s="33"/>
      <c r="G316" s="33"/>
      <c r="H316" s="33"/>
      <c r="I316" s="33"/>
      <c r="J316" s="33"/>
      <c r="K316" s="33"/>
    </row>
    <row r="317" spans="1:11" s="32" customFormat="1" x14ac:dyDescent="0.25">
      <c r="A317" s="33"/>
      <c r="B317" s="33"/>
      <c r="C317" s="33"/>
      <c r="D317" s="33"/>
      <c r="E317" s="33"/>
      <c r="F317" s="33"/>
      <c r="G317" s="33"/>
      <c r="H317" s="33"/>
      <c r="I317" s="33"/>
      <c r="J317" s="33"/>
      <c r="K317" s="33"/>
    </row>
    <row r="318" spans="1:11" s="32" customFormat="1" x14ac:dyDescent="0.25">
      <c r="A318" s="33"/>
      <c r="B318" s="33"/>
      <c r="C318" s="33"/>
      <c r="D318" s="33"/>
      <c r="E318" s="33"/>
      <c r="F318" s="33"/>
      <c r="G318" s="33"/>
      <c r="H318" s="33"/>
      <c r="I318" s="33"/>
      <c r="J318" s="33"/>
      <c r="K318" s="33"/>
    </row>
    <row r="319" spans="1:11" s="32" customFormat="1" x14ac:dyDescent="0.25">
      <c r="A319" s="33"/>
      <c r="B319" s="33"/>
      <c r="C319" s="33"/>
      <c r="D319" s="33"/>
      <c r="E319" s="33"/>
      <c r="F319" s="33"/>
      <c r="G319" s="33"/>
      <c r="H319" s="33"/>
      <c r="I319" s="33"/>
      <c r="J319" s="33"/>
      <c r="K319" s="33"/>
    </row>
    <row r="320" spans="1:11" s="32" customFormat="1" x14ac:dyDescent="0.25">
      <c r="A320" s="33"/>
      <c r="B320" s="33"/>
      <c r="C320" s="33"/>
      <c r="D320" s="33"/>
      <c r="E320" s="33"/>
      <c r="F320" s="33"/>
      <c r="G320" s="33"/>
      <c r="H320" s="33"/>
      <c r="I320" s="33"/>
      <c r="J320" s="33"/>
      <c r="K320" s="33"/>
    </row>
    <row r="321" spans="1:11" s="32" customFormat="1" x14ac:dyDescent="0.25">
      <c r="A321" s="33"/>
      <c r="B321" s="33"/>
      <c r="C321" s="33"/>
      <c r="D321" s="33"/>
      <c r="E321" s="33"/>
      <c r="F321" s="33"/>
      <c r="G321" s="33"/>
      <c r="H321" s="33"/>
      <c r="I321" s="33"/>
      <c r="J321" s="33"/>
      <c r="K321" s="33"/>
    </row>
    <row r="322" spans="1:11" s="32" customFormat="1" x14ac:dyDescent="0.25">
      <c r="A322" s="33"/>
      <c r="B322" s="33"/>
      <c r="C322" s="33"/>
      <c r="D322" s="33"/>
      <c r="E322" s="33"/>
      <c r="F322" s="33"/>
      <c r="G322" s="33"/>
      <c r="H322" s="33"/>
      <c r="I322" s="33"/>
      <c r="J322" s="33"/>
      <c r="K322" s="33"/>
    </row>
    <row r="323" spans="1:11" s="32" customFormat="1" x14ac:dyDescent="0.25">
      <c r="A323" s="33"/>
      <c r="B323" s="33"/>
      <c r="C323" s="33"/>
      <c r="D323" s="33"/>
      <c r="E323" s="33"/>
      <c r="F323" s="33"/>
      <c r="G323" s="33"/>
      <c r="H323" s="33"/>
      <c r="I323" s="33"/>
      <c r="J323" s="33"/>
      <c r="K323" s="33"/>
    </row>
    <row r="324" spans="1:11" s="32" customFormat="1" x14ac:dyDescent="0.25">
      <c r="A324" s="33"/>
      <c r="B324" s="33"/>
      <c r="C324" s="33"/>
      <c r="D324" s="33"/>
      <c r="E324" s="33"/>
      <c r="F324" s="33"/>
      <c r="G324" s="33"/>
      <c r="H324" s="33"/>
      <c r="I324" s="33"/>
      <c r="J324" s="33"/>
      <c r="K324" s="33"/>
    </row>
    <row r="325" spans="1:11" s="32" customFormat="1" x14ac:dyDescent="0.25">
      <c r="A325" s="33"/>
      <c r="B325" s="33"/>
      <c r="C325" s="33"/>
      <c r="D325" s="33"/>
      <c r="E325" s="33"/>
      <c r="F325" s="33"/>
      <c r="G325" s="33"/>
      <c r="H325" s="33"/>
      <c r="I325" s="33"/>
      <c r="J325" s="33"/>
      <c r="K325" s="33"/>
    </row>
    <row r="326" spans="1:11" s="32" customFormat="1" x14ac:dyDescent="0.25">
      <c r="A326" s="33"/>
      <c r="B326" s="33"/>
      <c r="C326" s="33"/>
      <c r="D326" s="33"/>
      <c r="E326" s="33"/>
      <c r="F326" s="33"/>
      <c r="G326" s="33"/>
      <c r="H326" s="33"/>
      <c r="I326" s="33"/>
      <c r="J326" s="33"/>
      <c r="K326" s="33"/>
    </row>
    <row r="327" spans="1:11" s="32" customFormat="1" x14ac:dyDescent="0.25">
      <c r="A327" s="33"/>
      <c r="B327" s="33"/>
      <c r="C327" s="33"/>
      <c r="D327" s="33"/>
      <c r="E327" s="33"/>
      <c r="F327" s="33"/>
      <c r="G327" s="33"/>
      <c r="H327" s="33"/>
      <c r="I327" s="33"/>
      <c r="J327" s="33"/>
      <c r="K327" s="33"/>
    </row>
    <row r="328" spans="1:11" s="32" customFormat="1" x14ac:dyDescent="0.25">
      <c r="A328" s="33"/>
      <c r="B328" s="33"/>
      <c r="C328" s="33"/>
      <c r="D328" s="33"/>
      <c r="E328" s="33"/>
      <c r="F328" s="33"/>
      <c r="G328" s="33"/>
      <c r="H328" s="33"/>
      <c r="I328" s="33"/>
      <c r="J328" s="33"/>
      <c r="K328" s="33"/>
    </row>
    <row r="329" spans="1:11" s="32" customFormat="1" x14ac:dyDescent="0.25">
      <c r="A329" s="33"/>
      <c r="B329" s="33"/>
      <c r="C329" s="33"/>
      <c r="D329" s="33"/>
      <c r="E329" s="33"/>
      <c r="F329" s="33"/>
      <c r="G329" s="33"/>
      <c r="H329" s="33"/>
      <c r="I329" s="33"/>
      <c r="J329" s="33"/>
      <c r="K329" s="33"/>
    </row>
    <row r="330" spans="1:11" s="32" customFormat="1" x14ac:dyDescent="0.25">
      <c r="A330" s="33"/>
      <c r="B330" s="33"/>
      <c r="C330" s="33"/>
      <c r="D330" s="33"/>
      <c r="E330" s="33"/>
      <c r="F330" s="33"/>
      <c r="G330" s="33"/>
      <c r="H330" s="33"/>
      <c r="I330" s="33"/>
      <c r="J330" s="33"/>
      <c r="K330" s="33"/>
    </row>
    <row r="331" spans="1:11" s="32" customFormat="1" x14ac:dyDescent="0.25">
      <c r="A331" s="33"/>
      <c r="B331" s="33"/>
      <c r="C331" s="33"/>
      <c r="D331" s="33"/>
      <c r="E331" s="33"/>
      <c r="F331" s="33"/>
      <c r="G331" s="33"/>
      <c r="H331" s="33"/>
      <c r="I331" s="33"/>
      <c r="J331" s="33"/>
      <c r="K331" s="33"/>
    </row>
    <row r="332" spans="1:11" s="32" customFormat="1" x14ac:dyDescent="0.25">
      <c r="A332" s="33"/>
      <c r="B332" s="33"/>
      <c r="C332" s="33"/>
      <c r="D332" s="33"/>
      <c r="E332" s="33"/>
      <c r="F332" s="33"/>
      <c r="G332" s="33"/>
      <c r="H332" s="33"/>
      <c r="I332" s="33"/>
      <c r="J332" s="33"/>
      <c r="K332" s="33"/>
    </row>
    <row r="333" spans="1:11" s="32" customFormat="1" x14ac:dyDescent="0.25">
      <c r="A333" s="33"/>
      <c r="B333" s="33"/>
      <c r="C333" s="33"/>
      <c r="D333" s="33"/>
      <c r="E333" s="33"/>
      <c r="F333" s="33"/>
      <c r="G333" s="33"/>
      <c r="H333" s="33"/>
      <c r="I333" s="33"/>
      <c r="J333" s="33"/>
      <c r="K333" s="33"/>
    </row>
    <row r="334" spans="1:11" s="32" customFormat="1" x14ac:dyDescent="0.25">
      <c r="A334" s="33"/>
      <c r="B334" s="33"/>
      <c r="C334" s="33"/>
      <c r="D334" s="33"/>
      <c r="E334" s="33"/>
      <c r="F334" s="33"/>
      <c r="G334" s="33"/>
      <c r="H334" s="33"/>
      <c r="I334" s="33"/>
      <c r="J334" s="33"/>
      <c r="K334" s="33"/>
    </row>
    <row r="335" spans="1:11" s="32" customFormat="1" x14ac:dyDescent="0.25">
      <c r="A335" s="33"/>
      <c r="B335" s="33"/>
      <c r="C335" s="33"/>
      <c r="D335" s="33"/>
      <c r="E335" s="33"/>
      <c r="F335" s="33"/>
      <c r="G335" s="33"/>
      <c r="H335" s="33"/>
      <c r="I335" s="33"/>
      <c r="J335" s="33"/>
      <c r="K335" s="33"/>
    </row>
    <row r="336" spans="1:11" s="32" customFormat="1" x14ac:dyDescent="0.25">
      <c r="A336" s="33"/>
      <c r="B336" s="33"/>
      <c r="C336" s="33"/>
      <c r="D336" s="33"/>
      <c r="E336" s="33"/>
      <c r="F336" s="33"/>
      <c r="G336" s="33"/>
      <c r="H336" s="33"/>
      <c r="I336" s="33"/>
      <c r="J336" s="33"/>
      <c r="K336" s="33"/>
    </row>
    <row r="337" spans="1:11" s="32" customFormat="1" x14ac:dyDescent="0.25">
      <c r="A337" s="33"/>
      <c r="B337" s="33"/>
      <c r="C337" s="33"/>
      <c r="D337" s="33"/>
      <c r="E337" s="33"/>
      <c r="F337" s="33"/>
      <c r="G337" s="33"/>
      <c r="H337" s="33"/>
      <c r="I337" s="33"/>
      <c r="J337" s="33"/>
      <c r="K337" s="33"/>
    </row>
    <row r="338" spans="1:11" s="32" customFormat="1" x14ac:dyDescent="0.25">
      <c r="A338" s="33"/>
      <c r="B338" s="33"/>
      <c r="C338" s="33"/>
      <c r="D338" s="33"/>
      <c r="E338" s="33"/>
      <c r="F338" s="33"/>
      <c r="G338" s="33"/>
      <c r="H338" s="33"/>
      <c r="I338" s="33"/>
      <c r="J338" s="33"/>
      <c r="K338" s="33"/>
    </row>
    <row r="339" spans="1:11" s="32" customFormat="1" x14ac:dyDescent="0.25">
      <c r="A339" s="33"/>
      <c r="B339" s="33"/>
      <c r="C339" s="33"/>
      <c r="D339" s="33"/>
      <c r="E339" s="33"/>
      <c r="F339" s="33"/>
      <c r="G339" s="33"/>
      <c r="H339" s="33"/>
      <c r="I339" s="33"/>
      <c r="J339" s="33"/>
      <c r="K339" s="33"/>
    </row>
    <row r="340" spans="1:11" s="32" customFormat="1" x14ac:dyDescent="0.25">
      <c r="A340" s="33"/>
      <c r="B340" s="33"/>
      <c r="C340" s="33"/>
      <c r="D340" s="33"/>
      <c r="E340" s="33"/>
      <c r="F340" s="33"/>
      <c r="G340" s="33"/>
      <c r="H340" s="33"/>
      <c r="I340" s="33"/>
      <c r="J340" s="33"/>
      <c r="K340" s="33"/>
    </row>
    <row r="341" spans="1:11" s="32" customFormat="1" x14ac:dyDescent="0.25">
      <c r="A341" s="33"/>
      <c r="B341" s="33"/>
      <c r="C341" s="33"/>
      <c r="D341" s="33"/>
      <c r="E341" s="33"/>
      <c r="F341" s="33"/>
      <c r="G341" s="33"/>
      <c r="H341" s="33"/>
      <c r="I341" s="33"/>
      <c r="J341" s="33"/>
      <c r="K341" s="33"/>
    </row>
    <row r="342" spans="1:11" s="32" customFormat="1" x14ac:dyDescent="0.25">
      <c r="A342" s="33"/>
      <c r="B342" s="33"/>
      <c r="C342" s="33"/>
      <c r="D342" s="33"/>
      <c r="E342" s="33"/>
      <c r="F342" s="33"/>
      <c r="G342" s="33"/>
      <c r="H342" s="33"/>
      <c r="I342" s="33"/>
      <c r="J342" s="33"/>
      <c r="K342" s="33"/>
    </row>
    <row r="343" spans="1:11" s="32" customFormat="1" x14ac:dyDescent="0.25">
      <c r="A343" s="33"/>
      <c r="B343" s="33"/>
      <c r="C343" s="33"/>
      <c r="D343" s="33"/>
      <c r="E343" s="33"/>
      <c r="F343" s="33"/>
      <c r="G343" s="33"/>
      <c r="H343" s="33"/>
      <c r="I343" s="33"/>
      <c r="J343" s="33"/>
      <c r="K343" s="33"/>
    </row>
    <row r="344" spans="1:11" s="32" customFormat="1" x14ac:dyDescent="0.25">
      <c r="A344" s="33"/>
      <c r="B344" s="33"/>
      <c r="C344" s="33"/>
      <c r="D344" s="33"/>
      <c r="E344" s="33"/>
      <c r="F344" s="33"/>
      <c r="G344" s="33"/>
      <c r="H344" s="33"/>
      <c r="I344" s="33"/>
      <c r="J344" s="33"/>
      <c r="K344" s="33"/>
    </row>
    <row r="345" spans="1:11" s="32" customFormat="1" x14ac:dyDescent="0.25">
      <c r="A345" s="33"/>
      <c r="B345" s="33"/>
      <c r="C345" s="33"/>
      <c r="D345" s="33"/>
      <c r="E345" s="33"/>
      <c r="F345" s="33"/>
      <c r="G345" s="33"/>
      <c r="H345" s="33"/>
      <c r="I345" s="33"/>
      <c r="J345" s="33"/>
      <c r="K345" s="33"/>
    </row>
    <row r="346" spans="1:11" s="32" customFormat="1" x14ac:dyDescent="0.25">
      <c r="A346" s="33"/>
      <c r="B346" s="33"/>
      <c r="C346" s="33"/>
      <c r="D346" s="33"/>
      <c r="E346" s="33"/>
      <c r="F346" s="33"/>
      <c r="G346" s="33"/>
      <c r="H346" s="33"/>
      <c r="I346" s="33"/>
      <c r="J346" s="33"/>
      <c r="K346" s="33"/>
    </row>
    <row r="347" spans="1:11" s="32" customFormat="1" x14ac:dyDescent="0.25">
      <c r="A347" s="33"/>
      <c r="B347" s="33"/>
      <c r="C347" s="33"/>
      <c r="D347" s="33"/>
      <c r="E347" s="33"/>
      <c r="F347" s="33"/>
      <c r="G347" s="33"/>
      <c r="H347" s="33"/>
      <c r="I347" s="33"/>
      <c r="J347" s="33"/>
      <c r="K347" s="33"/>
    </row>
    <row r="348" spans="1:11" s="32" customFormat="1" x14ac:dyDescent="0.25">
      <c r="A348" s="33"/>
      <c r="B348" s="33"/>
      <c r="C348" s="33"/>
      <c r="D348" s="33"/>
      <c r="E348" s="33"/>
      <c r="F348" s="33"/>
      <c r="G348" s="33"/>
      <c r="H348" s="33"/>
      <c r="I348" s="33"/>
      <c r="J348" s="33"/>
      <c r="K348" s="33"/>
    </row>
    <row r="349" spans="1:11" s="32" customFormat="1" x14ac:dyDescent="0.25">
      <c r="A349" s="33"/>
      <c r="B349" s="33"/>
      <c r="C349" s="33"/>
      <c r="D349" s="33"/>
      <c r="E349" s="33"/>
      <c r="F349" s="33"/>
      <c r="G349" s="33"/>
      <c r="H349" s="33"/>
      <c r="I349" s="33"/>
      <c r="J349" s="33"/>
      <c r="K349" s="33"/>
    </row>
    <row r="350" spans="1:11" s="32" customFormat="1" x14ac:dyDescent="0.25">
      <c r="A350" s="33"/>
      <c r="B350" s="33"/>
      <c r="C350" s="33"/>
      <c r="D350" s="33"/>
      <c r="E350" s="33"/>
      <c r="F350" s="33"/>
      <c r="G350" s="33"/>
      <c r="H350" s="33"/>
      <c r="I350" s="33"/>
      <c r="J350" s="33"/>
      <c r="K350" s="33"/>
    </row>
    <row r="351" spans="1:11" s="32" customFormat="1" x14ac:dyDescent="0.25">
      <c r="A351" s="33"/>
      <c r="B351" s="33"/>
      <c r="C351" s="33"/>
      <c r="D351" s="33"/>
      <c r="E351" s="33"/>
      <c r="F351" s="33"/>
      <c r="G351" s="33"/>
      <c r="H351" s="33"/>
      <c r="I351" s="33"/>
      <c r="J351" s="33"/>
      <c r="K351" s="33"/>
    </row>
    <row r="352" spans="1:11" s="32" customFormat="1" x14ac:dyDescent="0.25">
      <c r="A352" s="33"/>
      <c r="B352" s="33"/>
      <c r="C352" s="33"/>
      <c r="D352" s="33"/>
      <c r="E352" s="33"/>
      <c r="F352" s="33"/>
      <c r="G352" s="33"/>
      <c r="H352" s="33"/>
      <c r="I352" s="33"/>
      <c r="J352" s="33"/>
      <c r="K352" s="33"/>
    </row>
    <row r="353" spans="1:11" s="32" customFormat="1" x14ac:dyDescent="0.25">
      <c r="A353" s="33"/>
      <c r="B353" s="33"/>
      <c r="C353" s="33"/>
      <c r="D353" s="33"/>
      <c r="E353" s="33"/>
      <c r="F353" s="33"/>
      <c r="G353" s="33"/>
      <c r="H353" s="33"/>
      <c r="I353" s="33"/>
      <c r="J353" s="33"/>
      <c r="K353" s="33"/>
    </row>
    <row r="354" spans="1:11" s="32" customFormat="1" x14ac:dyDescent="0.25">
      <c r="A354" s="33"/>
      <c r="B354" s="33"/>
      <c r="C354" s="33"/>
      <c r="D354" s="33"/>
      <c r="E354" s="33"/>
      <c r="F354" s="33"/>
      <c r="G354" s="33"/>
      <c r="H354" s="33"/>
      <c r="I354" s="33"/>
      <c r="J354" s="33"/>
      <c r="K354" s="33"/>
    </row>
    <row r="355" spans="1:11" s="32" customFormat="1" x14ac:dyDescent="0.25">
      <c r="A355" s="33"/>
      <c r="B355" s="33"/>
      <c r="C355" s="33"/>
      <c r="D355" s="33"/>
      <c r="E355" s="33"/>
      <c r="F355" s="33"/>
      <c r="G355" s="33"/>
      <c r="H355" s="33"/>
      <c r="I355" s="33"/>
      <c r="J355" s="33"/>
      <c r="K355" s="33"/>
    </row>
    <row r="356" spans="1:11" s="32" customFormat="1" x14ac:dyDescent="0.25">
      <c r="A356" s="33"/>
      <c r="B356" s="33"/>
      <c r="C356" s="33"/>
      <c r="D356" s="33"/>
      <c r="E356" s="33"/>
      <c r="F356" s="33"/>
      <c r="G356" s="33"/>
      <c r="H356" s="33"/>
      <c r="I356" s="33"/>
      <c r="J356" s="33"/>
      <c r="K356" s="33"/>
    </row>
    <row r="357" spans="1:11" s="32" customFormat="1" x14ac:dyDescent="0.25">
      <c r="A357" s="33"/>
      <c r="B357" s="33"/>
      <c r="C357" s="33"/>
      <c r="D357" s="33"/>
      <c r="E357" s="33"/>
      <c r="F357" s="33"/>
      <c r="G357" s="33"/>
      <c r="H357" s="33"/>
      <c r="I357" s="33"/>
      <c r="J357" s="33"/>
      <c r="K357" s="33"/>
    </row>
    <row r="358" spans="1:11" s="32" customFormat="1" x14ac:dyDescent="0.25">
      <c r="A358" s="33"/>
      <c r="B358" s="33"/>
      <c r="C358" s="33"/>
      <c r="D358" s="33"/>
      <c r="E358" s="33"/>
      <c r="F358" s="33"/>
      <c r="G358" s="33"/>
      <c r="H358" s="33"/>
      <c r="I358" s="33"/>
      <c r="J358" s="33"/>
      <c r="K358" s="33"/>
    </row>
    <row r="359" spans="1:11" s="32" customFormat="1" x14ac:dyDescent="0.25">
      <c r="A359" s="33"/>
      <c r="B359" s="33"/>
      <c r="C359" s="33"/>
      <c r="D359" s="33"/>
      <c r="E359" s="33"/>
      <c r="F359" s="33"/>
      <c r="G359" s="33"/>
      <c r="H359" s="33"/>
      <c r="I359" s="33"/>
      <c r="J359" s="33"/>
      <c r="K359" s="33"/>
    </row>
    <row r="360" spans="1:11" s="32" customFormat="1" x14ac:dyDescent="0.25">
      <c r="A360" s="33"/>
      <c r="B360" s="33"/>
      <c r="C360" s="33"/>
      <c r="D360" s="33"/>
      <c r="E360" s="33"/>
      <c r="F360" s="33"/>
      <c r="G360" s="33"/>
      <c r="H360" s="33"/>
      <c r="I360" s="33"/>
      <c r="J360" s="33"/>
      <c r="K360" s="33"/>
    </row>
    <row r="361" spans="1:11" s="32" customFormat="1" x14ac:dyDescent="0.25">
      <c r="A361" s="33"/>
      <c r="B361" s="33"/>
      <c r="C361" s="33"/>
      <c r="D361" s="33"/>
      <c r="E361" s="33"/>
      <c r="F361" s="33"/>
      <c r="G361" s="33"/>
      <c r="H361" s="33"/>
      <c r="I361" s="33"/>
      <c r="J361" s="33"/>
      <c r="K361" s="33"/>
    </row>
    <row r="362" spans="1:11" s="32" customFormat="1" x14ac:dyDescent="0.25">
      <c r="A362" s="33"/>
      <c r="B362" s="33"/>
      <c r="C362" s="33"/>
      <c r="D362" s="33"/>
      <c r="E362" s="33"/>
      <c r="F362" s="33"/>
      <c r="G362" s="33"/>
      <c r="H362" s="33"/>
      <c r="I362" s="33"/>
      <c r="J362" s="33"/>
      <c r="K362" s="33"/>
    </row>
    <row r="363" spans="1:11" s="32" customFormat="1" x14ac:dyDescent="0.25">
      <c r="A363" s="33"/>
      <c r="B363" s="33"/>
      <c r="C363" s="33"/>
      <c r="D363" s="33"/>
      <c r="E363" s="33"/>
      <c r="F363" s="33"/>
      <c r="G363" s="33"/>
      <c r="H363" s="33"/>
      <c r="I363" s="33"/>
      <c r="J363" s="33"/>
      <c r="K363" s="33"/>
    </row>
    <row r="364" spans="1:11" s="32" customFormat="1" x14ac:dyDescent="0.25">
      <c r="A364" s="33"/>
      <c r="B364" s="33"/>
      <c r="C364" s="33"/>
      <c r="D364" s="33"/>
      <c r="E364" s="33"/>
      <c r="F364" s="33"/>
      <c r="G364" s="33"/>
      <c r="H364" s="33"/>
      <c r="I364" s="33"/>
      <c r="J364" s="33"/>
      <c r="K364" s="33"/>
    </row>
    <row r="365" spans="1:11" s="32" customFormat="1" x14ac:dyDescent="0.25">
      <c r="A365" s="33"/>
      <c r="B365" s="33"/>
      <c r="C365" s="33"/>
      <c r="D365" s="33"/>
      <c r="E365" s="33"/>
      <c r="F365" s="33"/>
      <c r="G365" s="33"/>
      <c r="H365" s="33"/>
      <c r="I365" s="33"/>
      <c r="J365" s="33"/>
      <c r="K365" s="33"/>
    </row>
    <row r="366" spans="1:11" s="32" customFormat="1" x14ac:dyDescent="0.25">
      <c r="A366" s="33"/>
      <c r="B366" s="33"/>
      <c r="C366" s="33"/>
      <c r="D366" s="33"/>
      <c r="E366" s="33"/>
      <c r="F366" s="33"/>
      <c r="G366" s="33"/>
      <c r="H366" s="33"/>
      <c r="I366" s="33"/>
      <c r="J366" s="33"/>
      <c r="K366" s="33"/>
    </row>
    <row r="367" spans="1:11" s="32" customFormat="1" x14ac:dyDescent="0.25">
      <c r="A367" s="33"/>
      <c r="B367" s="33"/>
      <c r="C367" s="33"/>
      <c r="D367" s="33"/>
      <c r="E367" s="33"/>
      <c r="F367" s="33"/>
      <c r="G367" s="33"/>
      <c r="H367" s="33"/>
      <c r="I367" s="33"/>
      <c r="J367" s="33"/>
      <c r="K367" s="33"/>
    </row>
    <row r="368" spans="1:11" s="32" customFormat="1" x14ac:dyDescent="0.25">
      <c r="A368" s="33"/>
      <c r="B368" s="33"/>
      <c r="C368" s="33"/>
      <c r="D368" s="33"/>
      <c r="E368" s="33"/>
      <c r="F368" s="33"/>
      <c r="G368" s="33"/>
      <c r="H368" s="33"/>
      <c r="I368" s="33"/>
      <c r="J368" s="33"/>
      <c r="K368" s="33"/>
    </row>
    <row r="369" spans="1:11" s="32" customFormat="1" x14ac:dyDescent="0.25">
      <c r="A369" s="33"/>
      <c r="B369" s="33"/>
      <c r="C369" s="33"/>
      <c r="D369" s="33"/>
      <c r="E369" s="33"/>
      <c r="F369" s="33"/>
      <c r="G369" s="33"/>
      <c r="H369" s="33"/>
      <c r="I369" s="33"/>
      <c r="J369" s="33"/>
      <c r="K369" s="33"/>
    </row>
    <row r="370" spans="1:11" s="32" customFormat="1" x14ac:dyDescent="0.25">
      <c r="A370" s="33"/>
      <c r="B370" s="33"/>
      <c r="C370" s="33"/>
      <c r="D370" s="33"/>
      <c r="E370" s="33"/>
      <c r="F370" s="33"/>
      <c r="G370" s="33"/>
      <c r="H370" s="33"/>
      <c r="I370" s="33"/>
      <c r="J370" s="33"/>
      <c r="K370" s="33"/>
    </row>
    <row r="371" spans="1:11" s="32" customFormat="1" x14ac:dyDescent="0.25">
      <c r="A371" s="33"/>
      <c r="B371" s="33"/>
      <c r="C371" s="33"/>
      <c r="D371" s="33"/>
      <c r="E371" s="33"/>
      <c r="F371" s="33"/>
      <c r="G371" s="33"/>
      <c r="H371" s="33"/>
      <c r="I371" s="33"/>
      <c r="J371" s="33"/>
      <c r="K371" s="33"/>
    </row>
    <row r="372" spans="1:11" s="32" customFormat="1" x14ac:dyDescent="0.25">
      <c r="A372" s="33"/>
      <c r="B372" s="33"/>
      <c r="C372" s="33"/>
      <c r="D372" s="33"/>
      <c r="E372" s="33"/>
      <c r="F372" s="33"/>
      <c r="G372" s="33"/>
      <c r="H372" s="33"/>
      <c r="I372" s="33"/>
      <c r="J372" s="33"/>
      <c r="K372" s="33"/>
    </row>
    <row r="373" spans="1:11" s="32" customFormat="1" x14ac:dyDescent="0.25">
      <c r="A373" s="33"/>
      <c r="B373" s="33"/>
      <c r="C373" s="33"/>
      <c r="D373" s="33"/>
      <c r="E373" s="33"/>
      <c r="F373" s="33"/>
      <c r="G373" s="33"/>
      <c r="H373" s="33"/>
      <c r="I373" s="33"/>
      <c r="J373" s="33"/>
      <c r="K373" s="33"/>
    </row>
    <row r="374" spans="1:11" s="32" customFormat="1" x14ac:dyDescent="0.25">
      <c r="A374" s="33"/>
      <c r="B374" s="33"/>
      <c r="C374" s="33"/>
      <c r="D374" s="33"/>
      <c r="E374" s="33"/>
      <c r="F374" s="33"/>
      <c r="G374" s="33"/>
      <c r="H374" s="33"/>
      <c r="I374" s="33"/>
      <c r="J374" s="33"/>
      <c r="K374" s="33"/>
    </row>
    <row r="375" spans="1:11" s="32" customFormat="1" x14ac:dyDescent="0.25">
      <c r="A375" s="33"/>
      <c r="B375" s="33"/>
      <c r="C375" s="33"/>
      <c r="D375" s="33"/>
      <c r="E375" s="33"/>
      <c r="F375" s="33"/>
      <c r="G375" s="33"/>
      <c r="H375" s="33"/>
      <c r="I375" s="33"/>
      <c r="J375" s="33"/>
      <c r="K375" s="33"/>
    </row>
    <row r="376" spans="1:11" s="32" customFormat="1" x14ac:dyDescent="0.25">
      <c r="A376" s="33"/>
      <c r="B376" s="33"/>
      <c r="C376" s="33"/>
      <c r="D376" s="33"/>
      <c r="E376" s="33"/>
      <c r="F376" s="33"/>
      <c r="G376" s="33"/>
      <c r="H376" s="33"/>
      <c r="I376" s="33"/>
      <c r="J376" s="33"/>
      <c r="K376" s="33"/>
    </row>
    <row r="377" spans="1:11" s="32" customFormat="1" x14ac:dyDescent="0.25">
      <c r="A377" s="33"/>
      <c r="B377" s="33"/>
      <c r="C377" s="33"/>
      <c r="D377" s="33"/>
      <c r="E377" s="33"/>
      <c r="F377" s="33"/>
      <c r="G377" s="33"/>
      <c r="H377" s="33"/>
      <c r="I377" s="33"/>
      <c r="J377" s="33"/>
      <c r="K377" s="33"/>
    </row>
    <row r="378" spans="1:11" s="32" customFormat="1" x14ac:dyDescent="0.25">
      <c r="A378" s="33"/>
      <c r="B378" s="33"/>
      <c r="C378" s="33"/>
      <c r="D378" s="33"/>
      <c r="E378" s="33"/>
      <c r="F378" s="33"/>
      <c r="G378" s="33"/>
      <c r="H378" s="33"/>
      <c r="I378" s="33"/>
      <c r="J378" s="33"/>
      <c r="K378" s="33"/>
    </row>
    <row r="379" spans="1:11" s="32" customFormat="1" x14ac:dyDescent="0.25">
      <c r="A379" s="33"/>
      <c r="B379" s="33"/>
      <c r="C379" s="33"/>
      <c r="D379" s="33"/>
      <c r="E379" s="33"/>
      <c r="F379" s="33"/>
      <c r="G379" s="33"/>
      <c r="H379" s="33"/>
      <c r="I379" s="33"/>
      <c r="J379" s="33"/>
      <c r="K379" s="33"/>
    </row>
    <row r="380" spans="1:11" s="32" customFormat="1" x14ac:dyDescent="0.25">
      <c r="A380" s="33"/>
      <c r="B380" s="33"/>
      <c r="C380" s="33"/>
      <c r="D380" s="33"/>
      <c r="E380" s="33"/>
      <c r="F380" s="33"/>
      <c r="G380" s="33"/>
      <c r="H380" s="33"/>
      <c r="I380" s="33"/>
      <c r="J380" s="33"/>
      <c r="K380" s="33"/>
    </row>
    <row r="381" spans="1:11" s="32" customFormat="1" x14ac:dyDescent="0.25">
      <c r="A381" s="33"/>
      <c r="B381" s="33"/>
      <c r="C381" s="33"/>
      <c r="D381" s="33"/>
      <c r="E381" s="33"/>
      <c r="F381" s="33"/>
      <c r="G381" s="33"/>
      <c r="H381" s="33"/>
      <c r="I381" s="33"/>
      <c r="J381" s="33"/>
      <c r="K381" s="33"/>
    </row>
    <row r="382" spans="1:11" s="32" customFormat="1" x14ac:dyDescent="0.25">
      <c r="A382" s="33"/>
      <c r="B382" s="33"/>
      <c r="C382" s="33"/>
      <c r="D382" s="33"/>
      <c r="E382" s="33"/>
      <c r="F382" s="33"/>
      <c r="G382" s="33"/>
      <c r="H382" s="33"/>
      <c r="I382" s="33"/>
      <c r="J382" s="33"/>
      <c r="K382" s="33"/>
    </row>
    <row r="383" spans="1:11" s="32" customFormat="1" x14ac:dyDescent="0.25">
      <c r="A383" s="33"/>
      <c r="B383" s="33"/>
      <c r="C383" s="33"/>
      <c r="D383" s="33"/>
      <c r="E383" s="33"/>
      <c r="F383" s="33"/>
      <c r="G383" s="33"/>
      <c r="H383" s="33"/>
      <c r="I383" s="33"/>
      <c r="J383" s="33"/>
      <c r="K383" s="33"/>
    </row>
    <row r="384" spans="1:11" s="32" customFormat="1" x14ac:dyDescent="0.25">
      <c r="A384" s="33"/>
      <c r="B384" s="33"/>
      <c r="C384" s="33"/>
      <c r="D384" s="33"/>
      <c r="E384" s="33"/>
      <c r="F384" s="33"/>
      <c r="G384" s="33"/>
      <c r="H384" s="33"/>
      <c r="I384" s="33"/>
      <c r="J384" s="33"/>
      <c r="K384" s="33"/>
    </row>
    <row r="385" spans="1:11" s="32" customFormat="1" x14ac:dyDescent="0.25">
      <c r="A385" s="33"/>
      <c r="B385" s="33"/>
      <c r="C385" s="33"/>
      <c r="D385" s="33"/>
      <c r="E385" s="33"/>
      <c r="F385" s="33"/>
      <c r="G385" s="33"/>
      <c r="H385" s="33"/>
      <c r="I385" s="33"/>
      <c r="J385" s="33"/>
      <c r="K385" s="33"/>
    </row>
    <row r="386" spans="1:11" s="32" customFormat="1" x14ac:dyDescent="0.25">
      <c r="A386" s="33"/>
      <c r="B386" s="33"/>
      <c r="C386" s="33"/>
      <c r="D386" s="33"/>
      <c r="E386" s="33"/>
      <c r="F386" s="33"/>
      <c r="G386" s="33"/>
      <c r="H386" s="33"/>
      <c r="I386" s="33"/>
      <c r="J386" s="33"/>
      <c r="K386" s="33"/>
    </row>
    <row r="387" spans="1:11" s="32" customFormat="1" x14ac:dyDescent="0.25">
      <c r="A387" s="33"/>
      <c r="B387" s="33"/>
      <c r="C387" s="33"/>
      <c r="D387" s="33"/>
      <c r="E387" s="33"/>
      <c r="F387" s="33"/>
      <c r="G387" s="33"/>
      <c r="H387" s="33"/>
      <c r="I387" s="33"/>
      <c r="J387" s="33"/>
      <c r="K387" s="33"/>
    </row>
    <row r="388" spans="1:11" s="32" customFormat="1" x14ac:dyDescent="0.25">
      <c r="A388" s="33"/>
      <c r="B388" s="33"/>
      <c r="C388" s="33"/>
      <c r="D388" s="33"/>
      <c r="E388" s="33"/>
      <c r="F388" s="33"/>
      <c r="G388" s="33"/>
      <c r="H388" s="33"/>
      <c r="I388" s="33"/>
      <c r="J388" s="33"/>
      <c r="K388" s="33"/>
    </row>
    <row r="389" spans="1:11" s="32" customFormat="1" x14ac:dyDescent="0.25">
      <c r="A389" s="33"/>
      <c r="B389" s="33"/>
      <c r="C389" s="33"/>
      <c r="D389" s="33"/>
      <c r="E389" s="33"/>
      <c r="F389" s="33"/>
      <c r="G389" s="33"/>
      <c r="H389" s="33"/>
      <c r="I389" s="33"/>
      <c r="J389" s="33"/>
      <c r="K389" s="33"/>
    </row>
    <row r="390" spans="1:11" s="32" customFormat="1" x14ac:dyDescent="0.25">
      <c r="A390" s="33"/>
      <c r="B390" s="33"/>
      <c r="C390" s="33"/>
      <c r="D390" s="33"/>
      <c r="E390" s="33"/>
      <c r="F390" s="33"/>
      <c r="G390" s="33"/>
      <c r="H390" s="33"/>
      <c r="I390" s="33"/>
      <c r="J390" s="33"/>
      <c r="K390" s="33"/>
    </row>
    <row r="391" spans="1:11" s="32" customFormat="1" x14ac:dyDescent="0.25">
      <c r="A391" s="33"/>
      <c r="B391" s="33"/>
      <c r="C391" s="33"/>
      <c r="D391" s="33"/>
      <c r="E391" s="33"/>
      <c r="F391" s="33"/>
      <c r="G391" s="33"/>
      <c r="H391" s="33"/>
      <c r="I391" s="33"/>
      <c r="J391" s="33"/>
      <c r="K391" s="33"/>
    </row>
    <row r="392" spans="1:11" s="32" customFormat="1" x14ac:dyDescent="0.25">
      <c r="A392" s="33"/>
      <c r="B392" s="33"/>
      <c r="C392" s="33"/>
      <c r="D392" s="33"/>
      <c r="E392" s="33"/>
      <c r="F392" s="33"/>
      <c r="G392" s="33"/>
      <c r="H392" s="33"/>
      <c r="I392" s="33"/>
      <c r="J392" s="33"/>
      <c r="K392" s="33"/>
    </row>
    <row r="393" spans="1:11" s="32" customFormat="1" x14ac:dyDescent="0.25">
      <c r="A393" s="33"/>
      <c r="B393" s="33"/>
      <c r="C393" s="33"/>
      <c r="D393" s="33"/>
      <c r="E393" s="33"/>
      <c r="F393" s="33"/>
      <c r="G393" s="33"/>
      <c r="H393" s="33"/>
      <c r="I393" s="33"/>
      <c r="J393" s="33"/>
      <c r="K393" s="33"/>
    </row>
    <row r="394" spans="1:11" s="32" customFormat="1" x14ac:dyDescent="0.25">
      <c r="A394" s="33"/>
      <c r="B394" s="33"/>
      <c r="C394" s="33"/>
      <c r="D394" s="33"/>
      <c r="E394" s="33"/>
      <c r="F394" s="33"/>
      <c r="G394" s="33"/>
      <c r="H394" s="33"/>
      <c r="I394" s="33"/>
      <c r="J394" s="33"/>
      <c r="K394" s="33"/>
    </row>
    <row r="395" spans="1:11" s="32" customFormat="1" x14ac:dyDescent="0.25">
      <c r="A395" s="33"/>
      <c r="B395" s="33"/>
      <c r="C395" s="33"/>
      <c r="D395" s="33"/>
      <c r="E395" s="33"/>
      <c r="F395" s="33"/>
      <c r="G395" s="33"/>
      <c r="H395" s="33"/>
      <c r="I395" s="33"/>
      <c r="J395" s="33"/>
      <c r="K395" s="33"/>
    </row>
    <row r="396" spans="1:11" s="32" customFormat="1" x14ac:dyDescent="0.25">
      <c r="A396" s="33"/>
      <c r="B396" s="33"/>
      <c r="C396" s="33"/>
      <c r="D396" s="33"/>
      <c r="E396" s="33"/>
      <c r="F396" s="33"/>
      <c r="G396" s="33"/>
      <c r="H396" s="33"/>
      <c r="I396" s="33"/>
      <c r="J396" s="33"/>
      <c r="K396" s="33"/>
    </row>
    <row r="397" spans="1:11" s="32" customFormat="1" x14ac:dyDescent="0.25">
      <c r="A397" s="33"/>
      <c r="B397" s="33"/>
      <c r="C397" s="33"/>
      <c r="D397" s="33"/>
      <c r="E397" s="33"/>
      <c r="F397" s="33"/>
      <c r="G397" s="33"/>
      <c r="H397" s="33"/>
      <c r="I397" s="33"/>
      <c r="J397" s="33"/>
      <c r="K397" s="33"/>
    </row>
    <row r="398" spans="1:11" s="32" customFormat="1" x14ac:dyDescent="0.25">
      <c r="A398" s="33"/>
      <c r="B398" s="33"/>
      <c r="C398" s="33"/>
      <c r="D398" s="33"/>
      <c r="E398" s="33"/>
      <c r="F398" s="33"/>
      <c r="G398" s="33"/>
      <c r="H398" s="33"/>
      <c r="I398" s="33"/>
      <c r="J398" s="33"/>
      <c r="K398" s="33"/>
    </row>
    <row r="399" spans="1:11" s="32" customFormat="1" x14ac:dyDescent="0.25">
      <c r="A399" s="33"/>
      <c r="B399" s="33"/>
      <c r="C399" s="33"/>
      <c r="D399" s="33"/>
      <c r="E399" s="33"/>
      <c r="F399" s="33"/>
      <c r="G399" s="33"/>
      <c r="H399" s="33"/>
      <c r="I399" s="33"/>
      <c r="J399" s="33"/>
      <c r="K399" s="33"/>
    </row>
    <row r="400" spans="1:11" s="32" customFormat="1" x14ac:dyDescent="0.25">
      <c r="A400" s="33"/>
      <c r="B400" s="33"/>
      <c r="C400" s="33"/>
      <c r="D400" s="33"/>
      <c r="E400" s="33"/>
      <c r="F400" s="33"/>
      <c r="G400" s="33"/>
      <c r="H400" s="33"/>
      <c r="I400" s="33"/>
      <c r="J400" s="33"/>
      <c r="K400" s="33"/>
    </row>
    <row r="401" spans="1:11" s="32" customFormat="1" x14ac:dyDescent="0.25">
      <c r="A401" s="33"/>
      <c r="B401" s="33"/>
      <c r="C401" s="33"/>
      <c r="D401" s="33"/>
      <c r="E401" s="33"/>
      <c r="F401" s="33"/>
      <c r="G401" s="33"/>
      <c r="H401" s="33"/>
      <c r="I401" s="33"/>
      <c r="J401" s="33"/>
      <c r="K401" s="33"/>
    </row>
    <row r="402" spans="1:11" s="32" customFormat="1" x14ac:dyDescent="0.25">
      <c r="A402" s="33"/>
      <c r="B402" s="33"/>
      <c r="C402" s="33"/>
      <c r="D402" s="33"/>
      <c r="E402" s="33"/>
      <c r="F402" s="33"/>
      <c r="G402" s="33"/>
      <c r="H402" s="33"/>
      <c r="I402" s="33"/>
      <c r="J402" s="33"/>
      <c r="K402" s="33"/>
    </row>
    <row r="403" spans="1:11" s="32" customFormat="1" x14ac:dyDescent="0.25">
      <c r="A403" s="33"/>
      <c r="B403" s="33"/>
      <c r="C403" s="33"/>
      <c r="D403" s="33"/>
      <c r="E403" s="33"/>
      <c r="F403" s="33"/>
      <c r="G403" s="33"/>
      <c r="H403" s="33"/>
      <c r="I403" s="33"/>
      <c r="J403" s="33"/>
      <c r="K403" s="33"/>
    </row>
    <row r="404" spans="1:11" s="32" customFormat="1" x14ac:dyDescent="0.25">
      <c r="A404" s="33"/>
      <c r="B404" s="33"/>
      <c r="C404" s="33"/>
      <c r="D404" s="33"/>
      <c r="E404" s="33"/>
      <c r="F404" s="33"/>
      <c r="G404" s="33"/>
      <c r="H404" s="33"/>
      <c r="I404" s="33"/>
      <c r="J404" s="33"/>
      <c r="K404" s="33"/>
    </row>
    <row r="405" spans="1:11" s="32" customFormat="1" x14ac:dyDescent="0.25">
      <c r="A405" s="33"/>
      <c r="B405" s="33"/>
      <c r="C405" s="33"/>
      <c r="D405" s="33"/>
      <c r="E405" s="33"/>
      <c r="F405" s="33"/>
      <c r="G405" s="33"/>
      <c r="H405" s="33"/>
      <c r="I405" s="33"/>
      <c r="J405" s="33"/>
      <c r="K405" s="33"/>
    </row>
    <row r="406" spans="1:11" s="32" customFormat="1" x14ac:dyDescent="0.25">
      <c r="A406" s="33"/>
      <c r="B406" s="33"/>
      <c r="C406" s="33"/>
      <c r="D406" s="33"/>
      <c r="E406" s="33"/>
      <c r="F406" s="33"/>
      <c r="G406" s="33"/>
      <c r="H406" s="33"/>
      <c r="I406" s="33"/>
      <c r="J406" s="33"/>
      <c r="K406" s="33"/>
    </row>
    <row r="407" spans="1:11" s="32" customFormat="1" x14ac:dyDescent="0.25">
      <c r="A407" s="33"/>
      <c r="B407" s="33"/>
      <c r="C407" s="33"/>
      <c r="D407" s="33"/>
      <c r="E407" s="33"/>
      <c r="F407" s="33"/>
      <c r="G407" s="33"/>
      <c r="H407" s="33"/>
      <c r="I407" s="33"/>
      <c r="J407" s="33"/>
      <c r="K407" s="33"/>
    </row>
    <row r="408" spans="1:11" s="32" customFormat="1" x14ac:dyDescent="0.25">
      <c r="A408" s="33"/>
      <c r="B408" s="33"/>
      <c r="C408" s="33"/>
      <c r="D408" s="33"/>
      <c r="E408" s="33"/>
      <c r="F408" s="33"/>
      <c r="G408" s="33"/>
      <c r="H408" s="33"/>
      <c r="I408" s="33"/>
      <c r="J408" s="33"/>
      <c r="K408" s="33"/>
    </row>
    <row r="409" spans="1:11" s="32" customFormat="1" x14ac:dyDescent="0.25">
      <c r="A409" s="33"/>
      <c r="B409" s="33"/>
      <c r="C409" s="33"/>
      <c r="D409" s="33"/>
      <c r="E409" s="33"/>
      <c r="F409" s="33"/>
      <c r="G409" s="33"/>
      <c r="H409" s="33"/>
      <c r="I409" s="33"/>
      <c r="J409" s="33"/>
      <c r="K409" s="33"/>
    </row>
    <row r="410" spans="1:11" s="32" customFormat="1" x14ac:dyDescent="0.25">
      <c r="A410" s="33"/>
      <c r="B410" s="33"/>
      <c r="C410" s="33"/>
      <c r="D410" s="33"/>
      <c r="E410" s="33"/>
      <c r="F410" s="33"/>
      <c r="G410" s="33"/>
      <c r="H410" s="33"/>
      <c r="I410" s="33"/>
      <c r="J410" s="33"/>
      <c r="K410" s="33"/>
    </row>
    <row r="411" spans="1:11" s="32" customFormat="1" x14ac:dyDescent="0.25">
      <c r="A411" s="33"/>
      <c r="B411" s="33"/>
      <c r="C411" s="33"/>
      <c r="D411" s="33"/>
      <c r="E411" s="33"/>
      <c r="F411" s="33"/>
      <c r="G411" s="33"/>
      <c r="H411" s="33"/>
      <c r="I411" s="33"/>
      <c r="J411" s="33"/>
      <c r="K411" s="33"/>
    </row>
    <row r="412" spans="1:11" s="32" customFormat="1" x14ac:dyDescent="0.25">
      <c r="A412" s="33"/>
      <c r="B412" s="33"/>
      <c r="C412" s="33"/>
      <c r="D412" s="33"/>
      <c r="E412" s="33"/>
      <c r="F412" s="33"/>
      <c r="G412" s="33"/>
      <c r="H412" s="33"/>
      <c r="I412" s="33"/>
      <c r="J412" s="33"/>
      <c r="K412" s="33"/>
    </row>
    <row r="413" spans="1:11" s="32" customFormat="1" x14ac:dyDescent="0.25">
      <c r="A413" s="33"/>
      <c r="B413" s="33"/>
      <c r="C413" s="33"/>
      <c r="D413" s="33"/>
      <c r="E413" s="33"/>
      <c r="F413" s="33"/>
      <c r="G413" s="33"/>
      <c r="H413" s="33"/>
      <c r="I413" s="33"/>
      <c r="J413" s="33"/>
      <c r="K413" s="33"/>
    </row>
    <row r="414" spans="1:11" s="32" customFormat="1" x14ac:dyDescent="0.25">
      <c r="A414" s="33"/>
      <c r="B414" s="33"/>
      <c r="C414" s="33"/>
      <c r="D414" s="33"/>
      <c r="E414" s="33"/>
      <c r="F414" s="33"/>
      <c r="G414" s="33"/>
      <c r="H414" s="33"/>
      <c r="I414" s="33"/>
      <c r="J414" s="33"/>
      <c r="K414" s="33"/>
    </row>
    <row r="415" spans="1:11" s="32" customFormat="1" x14ac:dyDescent="0.25">
      <c r="A415" s="33"/>
      <c r="B415" s="33"/>
      <c r="C415" s="33"/>
      <c r="D415" s="33"/>
      <c r="E415" s="33"/>
      <c r="F415" s="33"/>
      <c r="G415" s="33"/>
      <c r="H415" s="33"/>
      <c r="I415" s="33"/>
      <c r="J415" s="33"/>
      <c r="K415" s="33"/>
    </row>
    <row r="416" spans="1:11" s="32" customFormat="1" x14ac:dyDescent="0.25">
      <c r="A416" s="33"/>
      <c r="B416" s="33"/>
      <c r="C416" s="33"/>
      <c r="D416" s="33"/>
      <c r="E416" s="33"/>
      <c r="F416" s="33"/>
      <c r="G416" s="33"/>
      <c r="H416" s="33"/>
      <c r="I416" s="33"/>
      <c r="J416" s="33"/>
      <c r="K416" s="33"/>
    </row>
    <row r="417" spans="1:11" s="32" customFormat="1" x14ac:dyDescent="0.25">
      <c r="A417" s="33"/>
      <c r="B417" s="33"/>
      <c r="C417" s="33"/>
      <c r="D417" s="33"/>
      <c r="E417" s="33"/>
      <c r="F417" s="33"/>
      <c r="G417" s="33"/>
      <c r="H417" s="33"/>
      <c r="I417" s="33"/>
      <c r="J417" s="33"/>
      <c r="K417" s="33"/>
    </row>
    <row r="418" spans="1:11" s="32" customFormat="1" x14ac:dyDescent="0.25">
      <c r="A418" s="33"/>
      <c r="B418" s="33"/>
      <c r="C418" s="33"/>
      <c r="D418" s="33"/>
      <c r="E418" s="33"/>
      <c r="F418" s="33"/>
      <c r="G418" s="33"/>
      <c r="H418" s="33"/>
      <c r="I418" s="33"/>
      <c r="J418" s="33"/>
      <c r="K418" s="33"/>
    </row>
    <row r="419" spans="1:11" s="32" customFormat="1" x14ac:dyDescent="0.25">
      <c r="A419" s="33"/>
      <c r="B419" s="33"/>
      <c r="C419" s="33"/>
      <c r="D419" s="33"/>
      <c r="E419" s="33"/>
      <c r="F419" s="33"/>
      <c r="G419" s="33"/>
      <c r="H419" s="33"/>
      <c r="I419" s="33"/>
      <c r="J419" s="33"/>
      <c r="K419" s="33"/>
    </row>
    <row r="420" spans="1:11" s="32" customFormat="1" x14ac:dyDescent="0.25">
      <c r="A420" s="33"/>
      <c r="B420" s="33"/>
      <c r="C420" s="33"/>
      <c r="D420" s="33"/>
      <c r="E420" s="33"/>
      <c r="F420" s="33"/>
      <c r="G420" s="33"/>
      <c r="H420" s="33"/>
      <c r="I420" s="33"/>
      <c r="J420" s="33"/>
      <c r="K420" s="33"/>
    </row>
    <row r="421" spans="1:11" s="32" customFormat="1" x14ac:dyDescent="0.25">
      <c r="A421" s="33"/>
      <c r="B421" s="33"/>
      <c r="C421" s="33"/>
      <c r="D421" s="33"/>
      <c r="E421" s="33"/>
      <c r="F421" s="33"/>
      <c r="G421" s="33"/>
      <c r="H421" s="33"/>
      <c r="I421" s="33"/>
      <c r="J421" s="33"/>
      <c r="K421" s="33"/>
    </row>
    <row r="422" spans="1:11" s="32" customFormat="1" x14ac:dyDescent="0.25">
      <c r="A422" s="33"/>
      <c r="B422" s="33"/>
      <c r="C422" s="33"/>
      <c r="D422" s="33"/>
      <c r="E422" s="33"/>
      <c r="F422" s="33"/>
      <c r="G422" s="33"/>
      <c r="H422" s="33"/>
      <c r="I422" s="33"/>
      <c r="J422" s="33"/>
      <c r="K422" s="33"/>
    </row>
    <row r="423" spans="1:11" s="32" customFormat="1" x14ac:dyDescent="0.25">
      <c r="A423" s="33"/>
      <c r="B423" s="33"/>
      <c r="C423" s="33"/>
      <c r="D423" s="33"/>
      <c r="E423" s="33"/>
      <c r="F423" s="33"/>
      <c r="G423" s="33"/>
      <c r="H423" s="33"/>
      <c r="I423" s="33"/>
      <c r="J423" s="33"/>
      <c r="K423" s="33"/>
    </row>
    <row r="424" spans="1:11" s="32" customFormat="1" x14ac:dyDescent="0.25">
      <c r="A424" s="33"/>
      <c r="B424" s="33"/>
      <c r="C424" s="33"/>
      <c r="D424" s="33"/>
      <c r="E424" s="33"/>
      <c r="F424" s="33"/>
      <c r="G424" s="33"/>
      <c r="H424" s="33"/>
      <c r="I424" s="33"/>
      <c r="J424" s="33"/>
      <c r="K424" s="33"/>
    </row>
    <row r="425" spans="1:11" s="32" customFormat="1" x14ac:dyDescent="0.25">
      <c r="A425" s="33"/>
      <c r="B425" s="33"/>
      <c r="C425" s="33"/>
      <c r="D425" s="33"/>
      <c r="E425" s="33"/>
      <c r="F425" s="33"/>
      <c r="G425" s="33"/>
      <c r="H425" s="33"/>
      <c r="I425" s="33"/>
      <c r="J425" s="33"/>
      <c r="K425" s="33"/>
    </row>
    <row r="426" spans="1:11" s="32" customFormat="1" x14ac:dyDescent="0.25">
      <c r="A426" s="33"/>
      <c r="B426" s="33"/>
      <c r="C426" s="33"/>
      <c r="D426" s="33"/>
      <c r="E426" s="33"/>
      <c r="F426" s="33"/>
      <c r="G426" s="33"/>
      <c r="H426" s="33"/>
      <c r="I426" s="33"/>
      <c r="J426" s="33"/>
      <c r="K426" s="33"/>
    </row>
    <row r="427" spans="1:11" s="32" customFormat="1" x14ac:dyDescent="0.25">
      <c r="A427" s="33"/>
      <c r="B427" s="33"/>
      <c r="C427" s="33"/>
      <c r="D427" s="33"/>
      <c r="E427" s="33"/>
      <c r="F427" s="33"/>
      <c r="G427" s="33"/>
      <c r="H427" s="33"/>
      <c r="I427" s="33"/>
      <c r="J427" s="33"/>
      <c r="K427" s="33"/>
    </row>
    <row r="428" spans="1:11" s="32" customFormat="1" x14ac:dyDescent="0.25">
      <c r="A428" s="33"/>
      <c r="B428" s="33"/>
      <c r="C428" s="33"/>
      <c r="D428" s="33"/>
      <c r="E428" s="33"/>
      <c r="F428" s="33"/>
      <c r="G428" s="33"/>
      <c r="H428" s="33"/>
      <c r="I428" s="33"/>
      <c r="J428" s="33"/>
      <c r="K428" s="33"/>
    </row>
    <row r="429" spans="1:11" s="32" customFormat="1" x14ac:dyDescent="0.25">
      <c r="A429" s="33"/>
      <c r="B429" s="33"/>
      <c r="C429" s="33"/>
      <c r="D429" s="33"/>
      <c r="E429" s="33"/>
      <c r="F429" s="33"/>
      <c r="G429" s="33"/>
      <c r="H429" s="33"/>
      <c r="I429" s="33"/>
      <c r="J429" s="33"/>
      <c r="K429" s="33"/>
    </row>
    <row r="430" spans="1:11" s="32" customFormat="1" x14ac:dyDescent="0.25">
      <c r="A430" s="33"/>
      <c r="B430" s="33"/>
      <c r="C430" s="33"/>
      <c r="D430" s="33"/>
      <c r="E430" s="33"/>
      <c r="F430" s="33"/>
      <c r="G430" s="33"/>
      <c r="H430" s="33"/>
      <c r="I430" s="33"/>
      <c r="J430" s="33"/>
      <c r="K430" s="33"/>
    </row>
    <row r="431" spans="1:11" s="32" customFormat="1" x14ac:dyDescent="0.25">
      <c r="A431" s="33"/>
      <c r="B431" s="33"/>
      <c r="C431" s="33"/>
      <c r="D431" s="33"/>
      <c r="E431" s="33"/>
      <c r="F431" s="33"/>
      <c r="G431" s="33"/>
      <c r="H431" s="33"/>
      <c r="I431" s="33"/>
      <c r="J431" s="33"/>
      <c r="K431" s="33"/>
    </row>
    <row r="432" spans="1:11" s="32" customFormat="1" x14ac:dyDescent="0.25">
      <c r="A432" s="33"/>
      <c r="B432" s="33"/>
      <c r="C432" s="33"/>
      <c r="D432" s="33"/>
      <c r="E432" s="33"/>
      <c r="F432" s="33"/>
      <c r="G432" s="33"/>
      <c r="H432" s="33"/>
      <c r="I432" s="33"/>
      <c r="J432" s="33"/>
      <c r="K432" s="33"/>
    </row>
    <row r="433" spans="1:11" s="32" customFormat="1" x14ac:dyDescent="0.25">
      <c r="A433" s="33"/>
      <c r="B433" s="33"/>
      <c r="C433" s="33"/>
      <c r="D433" s="33"/>
      <c r="E433" s="33"/>
      <c r="F433" s="33"/>
      <c r="G433" s="33"/>
      <c r="H433" s="33"/>
      <c r="I433" s="33"/>
      <c r="J433" s="33"/>
      <c r="K433" s="33"/>
    </row>
    <row r="434" spans="1:11" s="32" customFormat="1" x14ac:dyDescent="0.25">
      <c r="A434" s="33"/>
      <c r="B434" s="33"/>
      <c r="C434" s="33"/>
      <c r="D434" s="33"/>
      <c r="E434" s="33"/>
      <c r="F434" s="33"/>
      <c r="G434" s="33"/>
      <c r="H434" s="33"/>
      <c r="I434" s="33"/>
      <c r="J434" s="33"/>
      <c r="K434" s="33"/>
    </row>
    <row r="435" spans="1:11" s="32" customFormat="1" x14ac:dyDescent="0.25">
      <c r="A435" s="33"/>
      <c r="B435" s="33"/>
      <c r="C435" s="33"/>
      <c r="D435" s="33"/>
      <c r="E435" s="33"/>
      <c r="F435" s="33"/>
      <c r="G435" s="33"/>
      <c r="H435" s="33"/>
      <c r="I435" s="33"/>
      <c r="J435" s="33"/>
      <c r="K435" s="33"/>
    </row>
    <row r="436" spans="1:11" s="32" customFormat="1" x14ac:dyDescent="0.25">
      <c r="A436" s="33"/>
      <c r="B436" s="33"/>
      <c r="C436" s="33"/>
      <c r="D436" s="33"/>
      <c r="E436" s="33"/>
      <c r="F436" s="33"/>
      <c r="G436" s="33"/>
      <c r="H436" s="33"/>
      <c r="I436" s="33"/>
      <c r="J436" s="33"/>
      <c r="K436" s="33"/>
    </row>
    <row r="437" spans="1:11" s="32" customFormat="1" x14ac:dyDescent="0.25">
      <c r="A437" s="33"/>
      <c r="B437" s="33"/>
      <c r="C437" s="33"/>
      <c r="D437" s="33"/>
      <c r="E437" s="33"/>
      <c r="F437" s="33"/>
      <c r="G437" s="33"/>
      <c r="H437" s="33"/>
      <c r="I437" s="33"/>
      <c r="J437" s="33"/>
      <c r="K437" s="33"/>
    </row>
    <row r="438" spans="1:11" s="32" customFormat="1" x14ac:dyDescent="0.25">
      <c r="A438" s="33"/>
      <c r="B438" s="33"/>
      <c r="C438" s="33"/>
      <c r="D438" s="33"/>
      <c r="E438" s="33"/>
      <c r="F438" s="33"/>
      <c r="G438" s="33"/>
      <c r="H438" s="33"/>
      <c r="I438" s="33"/>
      <c r="J438" s="33"/>
      <c r="K438" s="33"/>
    </row>
    <row r="439" spans="1:11" s="32" customFormat="1" x14ac:dyDescent="0.25">
      <c r="A439" s="33"/>
      <c r="B439" s="33"/>
      <c r="C439" s="33"/>
      <c r="D439" s="33"/>
      <c r="E439" s="33"/>
      <c r="F439" s="33"/>
      <c r="G439" s="33"/>
      <c r="H439" s="33"/>
      <c r="I439" s="33"/>
      <c r="J439" s="33"/>
      <c r="K439" s="33"/>
    </row>
    <row r="440" spans="1:11" s="32" customFormat="1" x14ac:dyDescent="0.25">
      <c r="A440" s="33"/>
      <c r="B440" s="33"/>
      <c r="C440" s="33"/>
      <c r="D440" s="33"/>
      <c r="E440" s="33"/>
      <c r="F440" s="33"/>
      <c r="G440" s="33"/>
      <c r="H440" s="33"/>
      <c r="I440" s="33"/>
      <c r="J440" s="33"/>
      <c r="K440" s="33"/>
    </row>
    <row r="441" spans="1:11" s="32" customFormat="1" x14ac:dyDescent="0.25">
      <c r="A441" s="33"/>
      <c r="B441" s="33"/>
      <c r="C441" s="33"/>
      <c r="D441" s="33"/>
      <c r="E441" s="33"/>
      <c r="F441" s="33"/>
      <c r="G441" s="33"/>
      <c r="H441" s="33"/>
      <c r="I441" s="33"/>
      <c r="J441" s="33"/>
      <c r="K441" s="33"/>
    </row>
    <row r="442" spans="1:11" s="32" customFormat="1" x14ac:dyDescent="0.25">
      <c r="A442" s="33"/>
      <c r="B442" s="33"/>
      <c r="C442" s="33"/>
      <c r="D442" s="33"/>
      <c r="E442" s="33"/>
      <c r="F442" s="33"/>
      <c r="G442" s="33"/>
      <c r="H442" s="33"/>
      <c r="I442" s="33"/>
      <c r="J442" s="33"/>
      <c r="K442" s="33"/>
    </row>
    <row r="443" spans="1:11" s="32" customFormat="1" x14ac:dyDescent="0.25">
      <c r="A443" s="33"/>
      <c r="B443" s="33"/>
      <c r="C443" s="33"/>
      <c r="D443" s="33"/>
      <c r="E443" s="33"/>
      <c r="F443" s="33"/>
      <c r="G443" s="33"/>
      <c r="H443" s="33"/>
      <c r="I443" s="33"/>
      <c r="J443" s="33"/>
      <c r="K443" s="33"/>
    </row>
    <row r="444" spans="1:11" s="32" customFormat="1" x14ac:dyDescent="0.25">
      <c r="A444" s="33"/>
      <c r="B444" s="33"/>
      <c r="C444" s="33"/>
      <c r="D444" s="33"/>
      <c r="E444" s="33"/>
      <c r="F444" s="33"/>
      <c r="G444" s="33"/>
      <c r="H444" s="33"/>
      <c r="I444" s="33"/>
      <c r="J444" s="33"/>
      <c r="K444" s="33"/>
    </row>
    <row r="445" spans="1:11" s="32" customFormat="1" x14ac:dyDescent="0.25">
      <c r="A445" s="33"/>
      <c r="B445" s="33"/>
      <c r="C445" s="33"/>
      <c r="D445" s="33"/>
      <c r="E445" s="33"/>
      <c r="F445" s="33"/>
      <c r="G445" s="33"/>
      <c r="H445" s="33"/>
      <c r="I445" s="33"/>
      <c r="J445" s="33"/>
      <c r="K445" s="33"/>
    </row>
    <row r="446" spans="1:11" s="32" customFormat="1" x14ac:dyDescent="0.25">
      <c r="A446" s="33"/>
      <c r="B446" s="33"/>
      <c r="C446" s="33"/>
      <c r="D446" s="33"/>
      <c r="E446" s="33"/>
      <c r="F446" s="33"/>
      <c r="G446" s="33"/>
      <c r="H446" s="33"/>
      <c r="I446" s="33"/>
      <c r="J446" s="33"/>
      <c r="K446" s="33"/>
    </row>
    <row r="447" spans="1:11" s="32" customFormat="1" x14ac:dyDescent="0.25">
      <c r="A447" s="33"/>
      <c r="B447" s="33"/>
      <c r="C447" s="33"/>
      <c r="D447" s="33"/>
      <c r="E447" s="33"/>
      <c r="F447" s="33"/>
      <c r="G447" s="33"/>
      <c r="H447" s="33"/>
      <c r="I447" s="33"/>
      <c r="J447" s="33"/>
      <c r="K447" s="33"/>
    </row>
    <row r="448" spans="1:11" s="32" customFormat="1" x14ac:dyDescent="0.25">
      <c r="A448" s="33"/>
      <c r="B448" s="33"/>
      <c r="C448" s="33"/>
      <c r="D448" s="33"/>
      <c r="E448" s="33"/>
      <c r="F448" s="33"/>
      <c r="G448" s="33"/>
      <c r="H448" s="33"/>
      <c r="I448" s="33"/>
      <c r="J448" s="33"/>
      <c r="K448" s="33"/>
    </row>
    <row r="449" spans="1:11" s="32" customFormat="1" x14ac:dyDescent="0.25">
      <c r="A449" s="33"/>
      <c r="B449" s="33"/>
      <c r="C449" s="33"/>
      <c r="D449" s="33"/>
      <c r="E449" s="33"/>
      <c r="F449" s="33"/>
      <c r="G449" s="33"/>
      <c r="H449" s="33"/>
      <c r="I449" s="33"/>
      <c r="J449" s="33"/>
      <c r="K449" s="33"/>
    </row>
    <row r="450" spans="1:11" s="32" customFormat="1" x14ac:dyDescent="0.25">
      <c r="A450" s="33"/>
      <c r="B450" s="33"/>
      <c r="C450" s="33"/>
      <c r="D450" s="33"/>
      <c r="E450" s="33"/>
      <c r="F450" s="33"/>
      <c r="G450" s="33"/>
      <c r="H450" s="33"/>
      <c r="I450" s="33"/>
      <c r="J450" s="33"/>
      <c r="K450" s="33"/>
    </row>
    <row r="451" spans="1:11" s="32" customFormat="1" x14ac:dyDescent="0.25">
      <c r="A451" s="33"/>
      <c r="B451" s="33"/>
      <c r="C451" s="33"/>
      <c r="D451" s="33"/>
      <c r="E451" s="33"/>
      <c r="F451" s="33"/>
      <c r="G451" s="33"/>
      <c r="H451" s="33"/>
      <c r="I451" s="33"/>
      <c r="J451" s="33"/>
      <c r="K451" s="33"/>
    </row>
    <row r="452" spans="1:11" s="32" customFormat="1" x14ac:dyDescent="0.25">
      <c r="A452" s="33"/>
      <c r="B452" s="33"/>
      <c r="C452" s="33"/>
      <c r="D452" s="33"/>
      <c r="E452" s="33"/>
      <c r="F452" s="33"/>
      <c r="G452" s="33"/>
      <c r="H452" s="33"/>
      <c r="I452" s="33"/>
      <c r="J452" s="33"/>
      <c r="K452" s="33"/>
    </row>
    <row r="453" spans="1:11" s="32" customFormat="1" x14ac:dyDescent="0.25">
      <c r="A453" s="33"/>
      <c r="B453" s="33"/>
      <c r="C453" s="33"/>
      <c r="D453" s="33"/>
      <c r="E453" s="33"/>
      <c r="F453" s="33"/>
      <c r="G453" s="33"/>
      <c r="H453" s="33"/>
      <c r="I453" s="33"/>
      <c r="J453" s="33"/>
      <c r="K453" s="33"/>
    </row>
    <row r="454" spans="1:11" s="32" customFormat="1" x14ac:dyDescent="0.25">
      <c r="A454" s="33"/>
      <c r="B454" s="33"/>
      <c r="C454" s="33"/>
      <c r="D454" s="33"/>
      <c r="E454" s="33"/>
      <c r="F454" s="33"/>
      <c r="G454" s="33"/>
      <c r="H454" s="33"/>
      <c r="I454" s="33"/>
      <c r="J454" s="33"/>
      <c r="K454" s="33"/>
    </row>
    <row r="455" spans="1:11" s="32" customFormat="1" x14ac:dyDescent="0.25">
      <c r="A455" s="33"/>
      <c r="B455" s="33"/>
      <c r="C455" s="33"/>
      <c r="D455" s="33"/>
      <c r="E455" s="33"/>
      <c r="F455" s="33"/>
      <c r="G455" s="33"/>
      <c r="H455" s="33"/>
      <c r="I455" s="33"/>
      <c r="J455" s="33"/>
      <c r="K455" s="33"/>
    </row>
    <row r="456" spans="1:11" s="32" customFormat="1" x14ac:dyDescent="0.25">
      <c r="A456" s="33"/>
      <c r="B456" s="33"/>
      <c r="C456" s="33"/>
      <c r="D456" s="33"/>
      <c r="E456" s="33"/>
      <c r="F456" s="33"/>
      <c r="G456" s="33"/>
      <c r="H456" s="33"/>
      <c r="I456" s="33"/>
      <c r="J456" s="33"/>
      <c r="K456" s="33"/>
    </row>
    <row r="457" spans="1:11" s="32" customFormat="1" x14ac:dyDescent="0.25">
      <c r="A457" s="33"/>
      <c r="B457" s="33"/>
      <c r="C457" s="33"/>
      <c r="D457" s="33"/>
      <c r="E457" s="33"/>
      <c r="F457" s="33"/>
      <c r="G457" s="33"/>
      <c r="H457" s="33"/>
      <c r="I457" s="33"/>
      <c r="J457" s="33"/>
      <c r="K457" s="33"/>
    </row>
    <row r="458" spans="1:11" s="32" customFormat="1" x14ac:dyDescent="0.25">
      <c r="A458" s="33"/>
      <c r="B458" s="33"/>
      <c r="C458" s="33"/>
      <c r="D458" s="33"/>
      <c r="E458" s="33"/>
      <c r="F458" s="33"/>
      <c r="G458" s="33"/>
      <c r="H458" s="33"/>
      <c r="I458" s="33"/>
      <c r="J458" s="33"/>
      <c r="K458" s="33"/>
    </row>
    <row r="459" spans="1:11" s="32" customFormat="1" x14ac:dyDescent="0.25">
      <c r="A459" s="33"/>
      <c r="B459" s="33"/>
      <c r="C459" s="33"/>
      <c r="D459" s="33"/>
      <c r="E459" s="33"/>
      <c r="F459" s="33"/>
      <c r="G459" s="33"/>
      <c r="H459" s="33"/>
      <c r="I459" s="33"/>
      <c r="J459" s="33"/>
      <c r="K459" s="33"/>
    </row>
    <row r="460" spans="1:11" s="32" customFormat="1" x14ac:dyDescent="0.25">
      <c r="A460" s="33"/>
      <c r="B460" s="33"/>
      <c r="C460" s="33"/>
      <c r="D460" s="33"/>
      <c r="E460" s="33"/>
      <c r="F460" s="33"/>
      <c r="G460" s="33"/>
      <c r="H460" s="33"/>
      <c r="I460" s="33"/>
      <c r="J460" s="33"/>
      <c r="K460" s="33"/>
    </row>
    <row r="461" spans="1:11" s="32" customFormat="1" x14ac:dyDescent="0.25">
      <c r="A461" s="33"/>
      <c r="B461" s="33"/>
      <c r="C461" s="33"/>
      <c r="D461" s="33"/>
      <c r="E461" s="33"/>
      <c r="F461" s="33"/>
      <c r="G461" s="33"/>
      <c r="H461" s="33"/>
      <c r="I461" s="33"/>
      <c r="J461" s="33"/>
      <c r="K461" s="33"/>
    </row>
    <row r="462" spans="1:11" s="32" customFormat="1" x14ac:dyDescent="0.25">
      <c r="A462" s="33"/>
      <c r="B462" s="33"/>
      <c r="C462" s="33"/>
      <c r="D462" s="33"/>
      <c r="E462" s="33"/>
      <c r="F462" s="33"/>
      <c r="G462" s="33"/>
      <c r="H462" s="33"/>
      <c r="I462" s="33"/>
      <c r="J462" s="33"/>
      <c r="K462" s="33"/>
    </row>
    <row r="463" spans="1:11" s="32" customFormat="1" x14ac:dyDescent="0.25">
      <c r="A463" s="33"/>
      <c r="B463" s="33"/>
      <c r="C463" s="33"/>
      <c r="D463" s="33"/>
      <c r="E463" s="33"/>
      <c r="F463" s="33"/>
      <c r="G463" s="33"/>
      <c r="H463" s="33"/>
      <c r="I463" s="33"/>
      <c r="J463" s="33"/>
      <c r="K463" s="33"/>
    </row>
    <row r="464" spans="1:11" s="32" customFormat="1" x14ac:dyDescent="0.25">
      <c r="A464" s="33"/>
      <c r="B464" s="33"/>
      <c r="C464" s="33"/>
      <c r="D464" s="33"/>
      <c r="E464" s="33"/>
      <c r="F464" s="33"/>
      <c r="G464" s="33"/>
      <c r="H464" s="33"/>
      <c r="I464" s="33"/>
      <c r="J464" s="33"/>
      <c r="K464" s="33"/>
    </row>
    <row r="465" spans="1:11" s="32" customFormat="1" x14ac:dyDescent="0.25">
      <c r="A465" s="33"/>
      <c r="B465" s="33"/>
      <c r="C465" s="33"/>
      <c r="D465" s="33"/>
      <c r="E465" s="33"/>
      <c r="F465" s="33"/>
      <c r="G465" s="33"/>
      <c r="H465" s="33"/>
      <c r="I465" s="33"/>
      <c r="J465" s="33"/>
      <c r="K465" s="33"/>
    </row>
    <row r="466" spans="1:11" s="32" customFormat="1" x14ac:dyDescent="0.25">
      <c r="A466" s="33"/>
      <c r="B466" s="33"/>
      <c r="C466" s="33"/>
      <c r="D466" s="33"/>
      <c r="E466" s="33"/>
      <c r="F466" s="33"/>
      <c r="G466" s="33"/>
      <c r="H466" s="33"/>
      <c r="I466" s="33"/>
      <c r="J466" s="33"/>
      <c r="K466" s="33"/>
    </row>
    <row r="467" spans="1:11" s="32" customFormat="1" x14ac:dyDescent="0.25">
      <c r="A467" s="33"/>
      <c r="B467" s="33"/>
      <c r="C467" s="33"/>
      <c r="D467" s="33"/>
      <c r="E467" s="33"/>
      <c r="F467" s="33"/>
      <c r="G467" s="33"/>
      <c r="H467" s="33"/>
      <c r="I467" s="33"/>
      <c r="J467" s="33"/>
      <c r="K467" s="33"/>
    </row>
    <row r="468" spans="1:11" s="32" customFormat="1" x14ac:dyDescent="0.25">
      <c r="A468" s="33"/>
      <c r="B468" s="33"/>
      <c r="C468" s="33"/>
      <c r="D468" s="33"/>
      <c r="E468" s="33"/>
      <c r="F468" s="33"/>
      <c r="G468" s="33"/>
      <c r="H468" s="33"/>
      <c r="I468" s="33"/>
      <c r="J468" s="33"/>
      <c r="K468" s="33"/>
    </row>
    <row r="469" spans="1:11" s="32" customFormat="1" x14ac:dyDescent="0.25">
      <c r="A469" s="33"/>
      <c r="B469" s="33"/>
      <c r="C469" s="33"/>
      <c r="D469" s="33"/>
      <c r="E469" s="33"/>
      <c r="F469" s="33"/>
      <c r="G469" s="33"/>
      <c r="H469" s="33"/>
      <c r="I469" s="33"/>
      <c r="J469" s="33"/>
      <c r="K469" s="33"/>
    </row>
    <row r="470" spans="1:11" s="32" customFormat="1" x14ac:dyDescent="0.25">
      <c r="A470" s="33"/>
      <c r="B470" s="33"/>
      <c r="C470" s="33"/>
      <c r="D470" s="33"/>
      <c r="E470" s="33"/>
      <c r="F470" s="33"/>
      <c r="G470" s="33"/>
      <c r="H470" s="33"/>
      <c r="I470" s="33"/>
      <c r="J470" s="33"/>
      <c r="K470" s="33"/>
    </row>
    <row r="471" spans="1:11" s="32" customFormat="1" x14ac:dyDescent="0.25">
      <c r="A471" s="33"/>
      <c r="B471" s="33"/>
      <c r="C471" s="33"/>
      <c r="D471" s="33"/>
      <c r="E471" s="33"/>
      <c r="F471" s="33"/>
      <c r="G471" s="33"/>
      <c r="H471" s="33"/>
      <c r="I471" s="33"/>
      <c r="J471" s="33"/>
      <c r="K471" s="33"/>
    </row>
    <row r="472" spans="1:11" s="32" customFormat="1" x14ac:dyDescent="0.25">
      <c r="A472" s="33"/>
      <c r="B472" s="33"/>
      <c r="C472" s="33"/>
      <c r="D472" s="33"/>
      <c r="E472" s="33"/>
      <c r="F472" s="33"/>
      <c r="G472" s="33"/>
      <c r="H472" s="33"/>
      <c r="I472" s="33"/>
      <c r="J472" s="33"/>
      <c r="K472" s="33"/>
    </row>
    <row r="473" spans="1:11" s="32" customFormat="1" x14ac:dyDescent="0.25">
      <c r="A473" s="33"/>
      <c r="B473" s="33"/>
      <c r="C473" s="33"/>
      <c r="D473" s="33"/>
      <c r="E473" s="33"/>
      <c r="F473" s="33"/>
      <c r="G473" s="33"/>
      <c r="H473" s="33"/>
      <c r="I473" s="33"/>
      <c r="J473" s="33"/>
      <c r="K473" s="33"/>
    </row>
    <row r="474" spans="1:11" s="32" customFormat="1" x14ac:dyDescent="0.25">
      <c r="A474" s="33"/>
      <c r="B474" s="33"/>
      <c r="C474" s="33"/>
      <c r="D474" s="33"/>
      <c r="E474" s="33"/>
      <c r="F474" s="33"/>
      <c r="G474" s="33"/>
      <c r="H474" s="33"/>
      <c r="I474" s="33"/>
      <c r="J474" s="33"/>
      <c r="K474" s="33"/>
    </row>
    <row r="475" spans="1:11" s="32" customFormat="1" x14ac:dyDescent="0.25">
      <c r="A475" s="33"/>
      <c r="B475" s="33"/>
      <c r="C475" s="33"/>
      <c r="D475" s="33"/>
      <c r="E475" s="33"/>
      <c r="F475" s="33"/>
      <c r="G475" s="33"/>
      <c r="H475" s="33"/>
      <c r="I475" s="33"/>
      <c r="J475" s="33"/>
      <c r="K475" s="33"/>
    </row>
    <row r="476" spans="1:11" s="32" customFormat="1" x14ac:dyDescent="0.25">
      <c r="A476" s="33"/>
      <c r="B476" s="33"/>
      <c r="C476" s="33"/>
      <c r="D476" s="33"/>
      <c r="E476" s="33"/>
      <c r="F476" s="33"/>
      <c r="G476" s="33"/>
      <c r="H476" s="33"/>
      <c r="I476" s="33"/>
      <c r="J476" s="33"/>
      <c r="K476" s="33"/>
    </row>
    <row r="477" spans="1:11" s="32" customFormat="1" x14ac:dyDescent="0.25">
      <c r="A477" s="33"/>
      <c r="B477" s="33"/>
      <c r="C477" s="33"/>
      <c r="D477" s="33"/>
      <c r="E477" s="33"/>
      <c r="F477" s="33"/>
      <c r="G477" s="33"/>
      <c r="H477" s="33"/>
      <c r="I477" s="33"/>
      <c r="J477" s="33"/>
      <c r="K477" s="33"/>
    </row>
    <row r="478" spans="1:11" s="32" customFormat="1" x14ac:dyDescent="0.25">
      <c r="A478" s="33"/>
      <c r="B478" s="33"/>
      <c r="C478" s="33"/>
      <c r="D478" s="33"/>
      <c r="E478" s="33"/>
      <c r="F478" s="33"/>
      <c r="G478" s="33"/>
      <c r="H478" s="33"/>
      <c r="I478" s="33"/>
      <c r="J478" s="33"/>
      <c r="K478" s="33"/>
    </row>
    <row r="479" spans="1:11" s="32" customFormat="1" x14ac:dyDescent="0.25">
      <c r="A479" s="33"/>
      <c r="B479" s="33"/>
      <c r="C479" s="33"/>
      <c r="D479" s="33"/>
      <c r="E479" s="33"/>
      <c r="F479" s="33"/>
      <c r="G479" s="33"/>
      <c r="H479" s="33"/>
      <c r="I479" s="33"/>
      <c r="J479" s="33"/>
      <c r="K479" s="33"/>
    </row>
    <row r="480" spans="1:11" s="32" customFormat="1" x14ac:dyDescent="0.25">
      <c r="A480" s="33"/>
      <c r="B480" s="33"/>
      <c r="C480" s="33"/>
      <c r="D480" s="33"/>
      <c r="E480" s="33"/>
      <c r="F480" s="33"/>
      <c r="G480" s="33"/>
      <c r="H480" s="33"/>
      <c r="I480" s="33"/>
      <c r="J480" s="33"/>
      <c r="K480" s="33"/>
    </row>
    <row r="481" spans="1:11" s="32" customFormat="1" x14ac:dyDescent="0.25">
      <c r="A481" s="33"/>
      <c r="B481" s="33"/>
      <c r="C481" s="33"/>
      <c r="D481" s="33"/>
      <c r="E481" s="33"/>
      <c r="F481" s="33"/>
      <c r="G481" s="33"/>
      <c r="H481" s="33"/>
      <c r="I481" s="33"/>
      <c r="J481" s="33"/>
      <c r="K481" s="33"/>
    </row>
    <row r="482" spans="1:11" s="32" customFormat="1" x14ac:dyDescent="0.25">
      <c r="A482" s="33"/>
      <c r="B482" s="33"/>
      <c r="C482" s="33"/>
      <c r="D482" s="33"/>
      <c r="E482" s="33"/>
      <c r="F482" s="33"/>
      <c r="G482" s="33"/>
      <c r="H482" s="33"/>
      <c r="I482" s="33"/>
      <c r="J482" s="33"/>
      <c r="K482" s="33"/>
    </row>
    <row r="483" spans="1:11" s="32" customFormat="1" x14ac:dyDescent="0.25">
      <c r="A483" s="33"/>
      <c r="B483" s="33"/>
      <c r="C483" s="33"/>
      <c r="D483" s="33"/>
      <c r="E483" s="33"/>
      <c r="F483" s="33"/>
      <c r="G483" s="33"/>
      <c r="H483" s="33"/>
      <c r="I483" s="33"/>
      <c r="J483" s="33"/>
      <c r="K483" s="33"/>
    </row>
    <row r="484" spans="1:11" s="32" customFormat="1" x14ac:dyDescent="0.25">
      <c r="A484" s="33"/>
      <c r="B484" s="33"/>
      <c r="C484" s="33"/>
      <c r="D484" s="33"/>
      <c r="E484" s="33"/>
      <c r="F484" s="33"/>
      <c r="G484" s="33"/>
      <c r="H484" s="33"/>
      <c r="I484" s="33"/>
      <c r="J484" s="33"/>
      <c r="K484" s="33"/>
    </row>
    <row r="485" spans="1:11" s="32" customFormat="1" x14ac:dyDescent="0.25">
      <c r="A485" s="33"/>
      <c r="B485" s="33"/>
      <c r="C485" s="33"/>
      <c r="D485" s="33"/>
      <c r="E485" s="33"/>
      <c r="F485" s="33"/>
      <c r="G485" s="33"/>
      <c r="H485" s="33"/>
      <c r="I485" s="33"/>
      <c r="J485" s="33"/>
      <c r="K485" s="33"/>
    </row>
    <row r="486" spans="1:11" s="32" customFormat="1" x14ac:dyDescent="0.25">
      <c r="A486" s="33"/>
      <c r="B486" s="33"/>
      <c r="C486" s="33"/>
      <c r="D486" s="33"/>
      <c r="E486" s="33"/>
      <c r="F486" s="33"/>
      <c r="G486" s="33"/>
      <c r="H486" s="33"/>
      <c r="I486" s="33"/>
      <c r="J486" s="33"/>
      <c r="K486" s="33"/>
    </row>
    <row r="487" spans="1:11" s="32" customFormat="1" x14ac:dyDescent="0.25">
      <c r="A487" s="33"/>
      <c r="B487" s="33"/>
      <c r="C487" s="33"/>
      <c r="D487" s="33"/>
      <c r="E487" s="33"/>
      <c r="F487" s="33"/>
      <c r="G487" s="33"/>
      <c r="H487" s="33"/>
      <c r="I487" s="33"/>
      <c r="J487" s="33"/>
      <c r="K487" s="33"/>
    </row>
    <row r="488" spans="1:11" s="32" customFormat="1" x14ac:dyDescent="0.25">
      <c r="A488" s="33"/>
      <c r="B488" s="33"/>
      <c r="C488" s="33"/>
      <c r="D488" s="33"/>
      <c r="E488" s="33"/>
      <c r="F488" s="33"/>
      <c r="G488" s="33"/>
      <c r="H488" s="33"/>
      <c r="I488" s="33"/>
      <c r="J488" s="33"/>
      <c r="K488" s="33"/>
    </row>
    <row r="489" spans="1:11" s="32" customFormat="1" x14ac:dyDescent="0.25">
      <c r="A489" s="33"/>
      <c r="B489" s="33"/>
      <c r="C489" s="33"/>
      <c r="D489" s="33"/>
      <c r="E489" s="33"/>
      <c r="F489" s="33"/>
      <c r="G489" s="33"/>
      <c r="H489" s="33"/>
      <c r="I489" s="33"/>
      <c r="J489" s="33"/>
      <c r="K489" s="33"/>
    </row>
    <row r="490" spans="1:11" s="32" customFormat="1" x14ac:dyDescent="0.25">
      <c r="A490" s="33"/>
      <c r="B490" s="33"/>
      <c r="C490" s="33"/>
      <c r="D490" s="33"/>
      <c r="E490" s="33"/>
      <c r="F490" s="33"/>
      <c r="G490" s="33"/>
      <c r="H490" s="33"/>
      <c r="I490" s="33"/>
      <c r="J490" s="33"/>
      <c r="K490" s="33"/>
    </row>
    <row r="491" spans="1:11" s="32" customFormat="1" x14ac:dyDescent="0.25">
      <c r="A491" s="33"/>
      <c r="B491" s="33"/>
      <c r="C491" s="33"/>
      <c r="D491" s="33"/>
      <c r="E491" s="33"/>
      <c r="F491" s="33"/>
      <c r="G491" s="33"/>
      <c r="H491" s="33"/>
      <c r="I491" s="33"/>
      <c r="J491" s="33"/>
      <c r="K491" s="33"/>
    </row>
    <row r="492" spans="1:11" s="32" customFormat="1" x14ac:dyDescent="0.25">
      <c r="A492" s="33"/>
      <c r="B492" s="33"/>
      <c r="C492" s="33"/>
      <c r="D492" s="33"/>
      <c r="E492" s="33"/>
      <c r="F492" s="33"/>
      <c r="G492" s="33"/>
      <c r="H492" s="33"/>
      <c r="I492" s="33"/>
      <c r="J492" s="33"/>
      <c r="K492" s="33"/>
    </row>
    <row r="493" spans="1:11" s="32" customFormat="1" x14ac:dyDescent="0.25">
      <c r="A493" s="33"/>
      <c r="B493" s="33"/>
      <c r="C493" s="33"/>
      <c r="D493" s="33"/>
      <c r="E493" s="33"/>
      <c r="F493" s="33"/>
      <c r="G493" s="33"/>
      <c r="H493" s="33"/>
      <c r="I493" s="33"/>
      <c r="J493" s="33"/>
      <c r="K493" s="33"/>
    </row>
    <row r="494" spans="1:11" s="32" customFormat="1" x14ac:dyDescent="0.25">
      <c r="A494" s="33"/>
      <c r="B494" s="33"/>
      <c r="C494" s="33"/>
      <c r="D494" s="33"/>
      <c r="E494" s="33"/>
      <c r="F494" s="33"/>
      <c r="G494" s="33"/>
      <c r="H494" s="33"/>
      <c r="I494" s="33"/>
      <c r="J494" s="33"/>
      <c r="K494" s="33"/>
    </row>
    <row r="495" spans="1:11" s="32" customFormat="1" x14ac:dyDescent="0.25">
      <c r="A495" s="33"/>
      <c r="B495" s="33"/>
      <c r="C495" s="33"/>
      <c r="D495" s="33"/>
      <c r="E495" s="33"/>
      <c r="F495" s="33"/>
      <c r="G495" s="33"/>
      <c r="H495" s="33"/>
      <c r="I495" s="33"/>
      <c r="J495" s="33"/>
      <c r="K495" s="33"/>
    </row>
    <row r="496" spans="1:11" s="32" customFormat="1" x14ac:dyDescent="0.25">
      <c r="A496" s="33"/>
      <c r="B496" s="33"/>
      <c r="C496" s="33"/>
      <c r="D496" s="33"/>
      <c r="E496" s="33"/>
      <c r="F496" s="33"/>
      <c r="G496" s="33"/>
      <c r="H496" s="33"/>
      <c r="I496" s="33"/>
      <c r="J496" s="33"/>
      <c r="K496" s="33"/>
    </row>
    <row r="497" spans="1:11" s="32" customFormat="1" x14ac:dyDescent="0.25">
      <c r="A497" s="33"/>
      <c r="B497" s="33"/>
      <c r="C497" s="33"/>
      <c r="D497" s="33"/>
      <c r="E497" s="33"/>
      <c r="F497" s="33"/>
      <c r="G497" s="33"/>
      <c r="H497" s="33"/>
      <c r="I497" s="33"/>
      <c r="J497" s="33"/>
      <c r="K497" s="33"/>
    </row>
    <row r="498" spans="1:11" s="32" customFormat="1" x14ac:dyDescent="0.25">
      <c r="A498" s="33"/>
      <c r="B498" s="33"/>
      <c r="C498" s="33"/>
      <c r="D498" s="33"/>
      <c r="E498" s="33"/>
      <c r="F498" s="33"/>
      <c r="G498" s="33"/>
      <c r="H498" s="33"/>
      <c r="I498" s="33"/>
      <c r="J498" s="33"/>
      <c r="K498" s="33"/>
    </row>
    <row r="499" spans="1:11" s="32" customFormat="1" x14ac:dyDescent="0.25">
      <c r="A499" s="33"/>
      <c r="B499" s="33"/>
      <c r="C499" s="33"/>
      <c r="D499" s="33"/>
      <c r="E499" s="33"/>
      <c r="F499" s="33"/>
      <c r="G499" s="33"/>
      <c r="H499" s="33"/>
      <c r="I499" s="33"/>
      <c r="J499" s="33"/>
      <c r="K499" s="33"/>
    </row>
    <row r="500" spans="1:11" s="32" customFormat="1" x14ac:dyDescent="0.25">
      <c r="A500" s="33"/>
      <c r="B500" s="33"/>
      <c r="C500" s="33"/>
      <c r="D500" s="33"/>
      <c r="E500" s="33"/>
      <c r="F500" s="33"/>
      <c r="G500" s="33"/>
      <c r="H500" s="33"/>
      <c r="I500" s="33"/>
      <c r="J500" s="33"/>
      <c r="K500" s="33"/>
    </row>
    <row r="501" spans="1:11" s="32" customFormat="1" x14ac:dyDescent="0.25">
      <c r="A501" s="33"/>
      <c r="B501" s="33"/>
      <c r="C501" s="33"/>
      <c r="D501" s="33"/>
      <c r="E501" s="33"/>
      <c r="F501" s="33"/>
      <c r="G501" s="33"/>
      <c r="H501" s="33"/>
      <c r="I501" s="33"/>
      <c r="J501" s="33"/>
      <c r="K501" s="33"/>
    </row>
    <row r="502" spans="1:11" s="32" customFormat="1" x14ac:dyDescent="0.25">
      <c r="A502" s="33"/>
      <c r="B502" s="33"/>
      <c r="C502" s="33"/>
      <c r="D502" s="33"/>
      <c r="E502" s="33"/>
      <c r="F502" s="33"/>
      <c r="G502" s="33"/>
      <c r="H502" s="33"/>
      <c r="I502" s="33"/>
      <c r="J502" s="33"/>
      <c r="K502" s="33"/>
    </row>
    <row r="503" spans="1:11" s="32" customFormat="1" x14ac:dyDescent="0.25">
      <c r="A503" s="33"/>
      <c r="B503" s="33"/>
      <c r="C503" s="33"/>
      <c r="D503" s="33"/>
      <c r="E503" s="33"/>
      <c r="F503" s="33"/>
      <c r="G503" s="33"/>
      <c r="H503" s="33"/>
      <c r="I503" s="33"/>
      <c r="J503" s="33"/>
      <c r="K503" s="33"/>
    </row>
    <row r="504" spans="1:11" s="32" customFormat="1" x14ac:dyDescent="0.25">
      <c r="A504" s="33"/>
      <c r="B504" s="33"/>
      <c r="C504" s="33"/>
      <c r="D504" s="33"/>
      <c r="E504" s="33"/>
      <c r="F504" s="33"/>
      <c r="G504" s="33"/>
      <c r="H504" s="33"/>
      <c r="I504" s="33"/>
      <c r="J504" s="33"/>
      <c r="K504" s="33"/>
    </row>
    <row r="505" spans="1:11" s="32" customFormat="1" x14ac:dyDescent="0.25">
      <c r="A505" s="33"/>
      <c r="B505" s="33"/>
      <c r="C505" s="33"/>
      <c r="D505" s="33"/>
      <c r="E505" s="33"/>
      <c r="F505" s="33"/>
      <c r="G505" s="33"/>
      <c r="H505" s="33"/>
      <c r="I505" s="33"/>
      <c r="J505" s="33"/>
      <c r="K505" s="33"/>
    </row>
    <row r="506" spans="1:11" s="32" customFormat="1" x14ac:dyDescent="0.25">
      <c r="A506" s="33"/>
      <c r="B506" s="33"/>
      <c r="C506" s="33"/>
      <c r="D506" s="33"/>
      <c r="E506" s="33"/>
      <c r="F506" s="33"/>
      <c r="G506" s="33"/>
      <c r="H506" s="33"/>
      <c r="I506" s="33"/>
      <c r="J506" s="33"/>
      <c r="K506" s="33"/>
    </row>
    <row r="507" spans="1:11" s="32" customFormat="1" x14ac:dyDescent="0.25">
      <c r="A507" s="33"/>
      <c r="B507" s="33"/>
      <c r="C507" s="33"/>
      <c r="D507" s="33"/>
      <c r="E507" s="33"/>
      <c r="F507" s="33"/>
      <c r="G507" s="33"/>
      <c r="H507" s="33"/>
      <c r="I507" s="33"/>
      <c r="J507" s="33"/>
      <c r="K507" s="33"/>
    </row>
    <row r="508" spans="1:11" s="32" customFormat="1" x14ac:dyDescent="0.25">
      <c r="A508" s="33"/>
      <c r="B508" s="33"/>
      <c r="C508" s="33"/>
      <c r="D508" s="33"/>
      <c r="E508" s="33"/>
      <c r="F508" s="33"/>
      <c r="G508" s="33"/>
      <c r="H508" s="33"/>
      <c r="I508" s="33"/>
      <c r="J508" s="33"/>
      <c r="K508" s="33"/>
    </row>
    <row r="509" spans="1:11" s="32" customFormat="1" x14ac:dyDescent="0.25">
      <c r="A509" s="33"/>
      <c r="B509" s="33"/>
      <c r="C509" s="33"/>
      <c r="D509" s="33"/>
      <c r="E509" s="33"/>
      <c r="F509" s="33"/>
      <c r="G509" s="33"/>
      <c r="H509" s="33"/>
      <c r="I509" s="33"/>
      <c r="J509" s="33"/>
      <c r="K509" s="33"/>
    </row>
    <row r="510" spans="1:11" s="32" customFormat="1" x14ac:dyDescent="0.25">
      <c r="A510" s="33"/>
      <c r="B510" s="33"/>
      <c r="C510" s="33"/>
      <c r="D510" s="33"/>
      <c r="E510" s="33"/>
      <c r="F510" s="33"/>
      <c r="G510" s="33"/>
      <c r="H510" s="33"/>
      <c r="I510" s="33"/>
      <c r="J510" s="33"/>
      <c r="K510" s="33"/>
    </row>
    <row r="511" spans="1:11" s="32" customFormat="1" x14ac:dyDescent="0.25">
      <c r="A511" s="33"/>
      <c r="B511" s="33"/>
      <c r="C511" s="33"/>
      <c r="D511" s="33"/>
      <c r="E511" s="33"/>
      <c r="F511" s="33"/>
      <c r="G511" s="33"/>
      <c r="H511" s="33"/>
      <c r="I511" s="33"/>
      <c r="J511" s="33"/>
      <c r="K511" s="33"/>
    </row>
    <row r="512" spans="1:11" s="32" customFormat="1" x14ac:dyDescent="0.25">
      <c r="A512" s="33"/>
      <c r="B512" s="33"/>
      <c r="C512" s="33"/>
      <c r="D512" s="33"/>
      <c r="E512" s="33"/>
      <c r="F512" s="33"/>
      <c r="G512" s="33"/>
      <c r="H512" s="33"/>
      <c r="I512" s="33"/>
      <c r="J512" s="33"/>
      <c r="K512" s="33"/>
    </row>
    <row r="513" spans="1:11" s="32" customFormat="1" x14ac:dyDescent="0.25">
      <c r="A513" s="33"/>
      <c r="B513" s="33"/>
      <c r="C513" s="33"/>
      <c r="D513" s="33"/>
      <c r="E513" s="33"/>
      <c r="F513" s="33"/>
      <c r="G513" s="33"/>
      <c r="H513" s="33"/>
      <c r="I513" s="33"/>
      <c r="J513" s="33"/>
      <c r="K513" s="33"/>
    </row>
    <row r="514" spans="1:11" s="32" customFormat="1" x14ac:dyDescent="0.25">
      <c r="A514" s="33"/>
      <c r="B514" s="33"/>
      <c r="C514" s="33"/>
      <c r="D514" s="33"/>
      <c r="E514" s="33"/>
      <c r="F514" s="33"/>
      <c r="G514" s="33"/>
      <c r="H514" s="33"/>
      <c r="I514" s="33"/>
      <c r="J514" s="33"/>
      <c r="K514" s="33"/>
    </row>
    <row r="515" spans="1:11" s="32" customFormat="1" x14ac:dyDescent="0.25">
      <c r="A515" s="33"/>
      <c r="B515" s="33"/>
      <c r="C515" s="33"/>
      <c r="D515" s="33"/>
      <c r="E515" s="33"/>
      <c r="F515" s="33"/>
      <c r="G515" s="33"/>
      <c r="H515" s="33"/>
      <c r="I515" s="33"/>
      <c r="J515" s="33"/>
      <c r="K515" s="33"/>
    </row>
    <row r="516" spans="1:11" s="32" customFormat="1" x14ac:dyDescent="0.25">
      <c r="A516" s="33"/>
      <c r="B516" s="33"/>
      <c r="C516" s="33"/>
      <c r="D516" s="33"/>
      <c r="E516" s="33"/>
      <c r="F516" s="33"/>
      <c r="G516" s="33"/>
      <c r="H516" s="33"/>
      <c r="I516" s="33"/>
      <c r="J516" s="33"/>
      <c r="K516" s="33"/>
    </row>
    <row r="517" spans="1:11" s="32" customFormat="1" x14ac:dyDescent="0.25">
      <c r="A517" s="33"/>
      <c r="B517" s="33"/>
      <c r="C517" s="33"/>
      <c r="D517" s="33"/>
      <c r="E517" s="33"/>
      <c r="F517" s="33"/>
      <c r="G517" s="33"/>
      <c r="H517" s="33"/>
      <c r="I517" s="33"/>
      <c r="J517" s="33"/>
      <c r="K517" s="33"/>
    </row>
    <row r="518" spans="1:11" s="32" customFormat="1" x14ac:dyDescent="0.25">
      <c r="A518" s="33"/>
      <c r="B518" s="33"/>
      <c r="C518" s="33"/>
      <c r="D518" s="33"/>
      <c r="E518" s="33"/>
      <c r="F518" s="33"/>
      <c r="G518" s="33"/>
      <c r="H518" s="33"/>
      <c r="I518" s="33"/>
      <c r="J518" s="33"/>
      <c r="K518" s="33"/>
    </row>
    <row r="519" spans="1:11" s="32" customFormat="1" x14ac:dyDescent="0.25">
      <c r="A519" s="33"/>
      <c r="B519" s="33"/>
      <c r="C519" s="33"/>
      <c r="D519" s="33"/>
      <c r="E519" s="33"/>
      <c r="F519" s="33"/>
      <c r="G519" s="33"/>
      <c r="H519" s="33"/>
      <c r="I519" s="33"/>
      <c r="J519" s="33"/>
      <c r="K519" s="33"/>
    </row>
    <row r="520" spans="1:11" s="32" customFormat="1" x14ac:dyDescent="0.25">
      <c r="A520" s="33"/>
      <c r="B520" s="33"/>
      <c r="C520" s="33"/>
      <c r="D520" s="33"/>
      <c r="E520" s="33"/>
      <c r="F520" s="33"/>
      <c r="G520" s="33"/>
      <c r="H520" s="33"/>
      <c r="I520" s="33"/>
      <c r="J520" s="33"/>
      <c r="K520" s="33"/>
    </row>
    <row r="521" spans="1:11" s="32" customFormat="1" x14ac:dyDescent="0.25">
      <c r="A521" s="33"/>
      <c r="B521" s="33"/>
      <c r="C521" s="33"/>
      <c r="D521" s="33"/>
      <c r="E521" s="33"/>
      <c r="F521" s="33"/>
      <c r="G521" s="33"/>
      <c r="H521" s="33"/>
      <c r="I521" s="33"/>
      <c r="J521" s="33"/>
      <c r="K521" s="33"/>
    </row>
    <row r="522" spans="1:11" s="32" customFormat="1" x14ac:dyDescent="0.25">
      <c r="A522" s="33"/>
      <c r="B522" s="33"/>
      <c r="C522" s="33"/>
      <c r="D522" s="33"/>
      <c r="E522" s="33"/>
      <c r="F522" s="33"/>
      <c r="G522" s="33"/>
      <c r="H522" s="33"/>
      <c r="I522" s="33"/>
      <c r="J522" s="33"/>
      <c r="K522" s="33"/>
    </row>
    <row r="523" spans="1:11" s="32" customFormat="1" x14ac:dyDescent="0.25">
      <c r="A523" s="33"/>
      <c r="B523" s="33"/>
      <c r="C523" s="33"/>
      <c r="D523" s="33"/>
      <c r="E523" s="33"/>
      <c r="F523" s="33"/>
      <c r="G523" s="33"/>
      <c r="H523" s="33"/>
      <c r="I523" s="33"/>
      <c r="J523" s="33"/>
      <c r="K523" s="33"/>
    </row>
    <row r="524" spans="1:11" s="32" customFormat="1" x14ac:dyDescent="0.25">
      <c r="A524" s="33"/>
      <c r="B524" s="33"/>
      <c r="C524" s="33"/>
      <c r="D524" s="33"/>
      <c r="E524" s="33"/>
      <c r="F524" s="33"/>
      <c r="G524" s="33"/>
      <c r="H524" s="33"/>
      <c r="I524" s="33"/>
      <c r="J524" s="33"/>
      <c r="K524" s="33"/>
    </row>
    <row r="525" spans="1:11" s="32" customFormat="1" x14ac:dyDescent="0.25">
      <c r="A525" s="33"/>
      <c r="B525" s="33"/>
      <c r="C525" s="33"/>
      <c r="D525" s="33"/>
      <c r="E525" s="33"/>
      <c r="F525" s="33"/>
      <c r="G525" s="33"/>
      <c r="H525" s="33"/>
      <c r="I525" s="33"/>
      <c r="J525" s="33"/>
      <c r="K525" s="33"/>
    </row>
    <row r="526" spans="1:11" s="32" customFormat="1" x14ac:dyDescent="0.25">
      <c r="A526" s="33"/>
      <c r="B526" s="33"/>
      <c r="C526" s="33"/>
      <c r="D526" s="33"/>
      <c r="E526" s="33"/>
      <c r="F526" s="33"/>
      <c r="G526" s="33"/>
      <c r="H526" s="33"/>
      <c r="I526" s="33"/>
      <c r="J526" s="33"/>
      <c r="K526" s="33"/>
    </row>
    <row r="527" spans="1:11" s="32" customFormat="1" x14ac:dyDescent="0.25">
      <c r="A527" s="33"/>
      <c r="B527" s="33"/>
      <c r="C527" s="33"/>
      <c r="D527" s="33"/>
      <c r="E527" s="33"/>
      <c r="F527" s="33"/>
      <c r="G527" s="33"/>
      <c r="H527" s="33"/>
      <c r="I527" s="33"/>
      <c r="J527" s="33"/>
      <c r="K527" s="33"/>
    </row>
    <row r="528" spans="1:11" s="32" customFormat="1" x14ac:dyDescent="0.25">
      <c r="A528" s="33"/>
      <c r="B528" s="33"/>
      <c r="C528" s="33"/>
      <c r="D528" s="33"/>
      <c r="E528" s="33"/>
      <c r="F528" s="33"/>
      <c r="G528" s="33"/>
      <c r="H528" s="33"/>
      <c r="I528" s="33"/>
      <c r="J528" s="33"/>
      <c r="K528" s="33"/>
    </row>
    <row r="529" spans="1:11" s="32" customFormat="1" x14ac:dyDescent="0.25">
      <c r="A529" s="33"/>
      <c r="B529" s="33"/>
      <c r="C529" s="33"/>
      <c r="D529" s="33"/>
      <c r="E529" s="33"/>
      <c r="F529" s="33"/>
      <c r="G529" s="33"/>
      <c r="H529" s="33"/>
      <c r="I529" s="33"/>
      <c r="J529" s="33"/>
      <c r="K529" s="33"/>
    </row>
    <row r="530" spans="1:11" s="32" customFormat="1" x14ac:dyDescent="0.25">
      <c r="A530" s="33"/>
      <c r="B530" s="33"/>
      <c r="C530" s="33"/>
      <c r="D530" s="33"/>
      <c r="E530" s="33"/>
      <c r="F530" s="33"/>
      <c r="G530" s="33"/>
      <c r="H530" s="33"/>
      <c r="I530" s="33"/>
      <c r="J530" s="33"/>
      <c r="K530" s="33"/>
    </row>
    <row r="531" spans="1:11" s="32" customFormat="1" x14ac:dyDescent="0.25">
      <c r="A531" s="33"/>
      <c r="B531" s="33"/>
      <c r="C531" s="33"/>
      <c r="D531" s="33"/>
      <c r="E531" s="33"/>
      <c r="F531" s="33"/>
      <c r="G531" s="33"/>
      <c r="H531" s="33"/>
      <c r="I531" s="33"/>
      <c r="J531" s="33"/>
      <c r="K531" s="33"/>
    </row>
    <row r="532" spans="1:11" s="32" customFormat="1" x14ac:dyDescent="0.25">
      <c r="A532" s="33"/>
      <c r="B532" s="33"/>
      <c r="C532" s="33"/>
      <c r="D532" s="33"/>
      <c r="E532" s="33"/>
      <c r="F532" s="33"/>
      <c r="G532" s="33"/>
      <c r="H532" s="33"/>
      <c r="I532" s="33"/>
      <c r="J532" s="33"/>
      <c r="K532" s="33"/>
    </row>
  </sheetData>
  <mergeCells count="172">
    <mergeCell ref="A123:J123"/>
    <mergeCell ref="B1:J1"/>
    <mergeCell ref="B2:C2"/>
    <mergeCell ref="D2:H2"/>
    <mergeCell ref="B3:C3"/>
    <mergeCell ref="D3:H3"/>
    <mergeCell ref="A4:J4"/>
    <mergeCell ref="B8:J8"/>
    <mergeCell ref="B11:J11"/>
    <mergeCell ref="B12:J12"/>
    <mergeCell ref="C24:E24"/>
    <mergeCell ref="F24:H24"/>
    <mergeCell ref="C16:J16"/>
    <mergeCell ref="A17:J17"/>
    <mergeCell ref="B18:J18"/>
    <mergeCell ref="B19:J19"/>
    <mergeCell ref="B20:J20"/>
    <mergeCell ref="C15:J15"/>
    <mergeCell ref="A5:J5"/>
    <mergeCell ref="A6:J6"/>
    <mergeCell ref="A7:J7"/>
    <mergeCell ref="A13:J13"/>
    <mergeCell ref="C14:J14"/>
    <mergeCell ref="B83:J83"/>
    <mergeCell ref="A158:J158"/>
    <mergeCell ref="B9:J9"/>
    <mergeCell ref="B10:J10"/>
    <mergeCell ref="B21:J21"/>
    <mergeCell ref="A35:J35"/>
    <mergeCell ref="A36:J36"/>
    <mergeCell ref="B37:J37"/>
    <mergeCell ref="B38:J38"/>
    <mergeCell ref="B39:J39"/>
    <mergeCell ref="B40:J40"/>
    <mergeCell ref="A25:B25"/>
    <mergeCell ref="I25:J25"/>
    <mergeCell ref="A26:J26"/>
    <mergeCell ref="C27:D27"/>
    <mergeCell ref="G27:H27"/>
    <mergeCell ref="I27:J27"/>
    <mergeCell ref="C25:E25"/>
    <mergeCell ref="F25:H25"/>
    <mergeCell ref="E27:F27"/>
    <mergeCell ref="A22:J22"/>
    <mergeCell ref="A23:J23"/>
    <mergeCell ref="A24:B24"/>
    <mergeCell ref="I24:J24"/>
    <mergeCell ref="A122:J122"/>
    <mergeCell ref="B84:J84"/>
    <mergeCell ref="A85:J85"/>
    <mergeCell ref="A86:J86"/>
    <mergeCell ref="A87:B87"/>
    <mergeCell ref="C87:E87"/>
    <mergeCell ref="F87:H87"/>
    <mergeCell ref="I87:J87"/>
    <mergeCell ref="B74:J74"/>
    <mergeCell ref="B75:J75"/>
    <mergeCell ref="A80:J80"/>
    <mergeCell ref="B81:J81"/>
    <mergeCell ref="B82:J82"/>
    <mergeCell ref="B61:J61"/>
    <mergeCell ref="B62:J62"/>
    <mergeCell ref="A77:J77"/>
    <mergeCell ref="A78:J78"/>
    <mergeCell ref="A79:J79"/>
    <mergeCell ref="B41:J41"/>
    <mergeCell ref="B55:J55"/>
    <mergeCell ref="B48:J48"/>
    <mergeCell ref="B76:J76"/>
    <mergeCell ref="B52:J52"/>
    <mergeCell ref="B53:J53"/>
    <mergeCell ref="B54:J54"/>
    <mergeCell ref="B51:J51"/>
    <mergeCell ref="B46:J46"/>
    <mergeCell ref="B115:J115"/>
    <mergeCell ref="C90:D90"/>
    <mergeCell ref="E90:F90"/>
    <mergeCell ref="G90:H90"/>
    <mergeCell ref="I90:J90"/>
    <mergeCell ref="A96:J96"/>
    <mergeCell ref="A88:B88"/>
    <mergeCell ref="C88:E88"/>
    <mergeCell ref="F88:H88"/>
    <mergeCell ref="I88:J88"/>
    <mergeCell ref="A89:J89"/>
    <mergeCell ref="B119:J119"/>
    <mergeCell ref="B120:J120"/>
    <mergeCell ref="B121:J121"/>
    <mergeCell ref="A110:J110"/>
    <mergeCell ref="A111:J111"/>
    <mergeCell ref="B112:J112"/>
    <mergeCell ref="B113:J113"/>
    <mergeCell ref="B114:J114"/>
    <mergeCell ref="A97:J97"/>
    <mergeCell ref="B98:J98"/>
    <mergeCell ref="B99:J99"/>
    <mergeCell ref="B100:J100"/>
    <mergeCell ref="B101:J101"/>
    <mergeCell ref="B102:J102"/>
    <mergeCell ref="A116:J116"/>
    <mergeCell ref="A117:J117"/>
    <mergeCell ref="B118:J118"/>
    <mergeCell ref="A103:J103"/>
    <mergeCell ref="A104:J104"/>
    <mergeCell ref="B105:J105"/>
    <mergeCell ref="B106:J106"/>
    <mergeCell ref="B107:J107"/>
    <mergeCell ref="B108:J108"/>
    <mergeCell ref="B109:J109"/>
    <mergeCell ref="A133:J133"/>
    <mergeCell ref="A136:J136"/>
    <mergeCell ref="C137:D137"/>
    <mergeCell ref="E137:F137"/>
    <mergeCell ref="A141:J141"/>
    <mergeCell ref="A142:J142"/>
    <mergeCell ref="A124:J124"/>
    <mergeCell ref="A125:J125"/>
    <mergeCell ref="A134:B134"/>
    <mergeCell ref="C134:E134"/>
    <mergeCell ref="F134:H134"/>
    <mergeCell ref="I134:J134"/>
    <mergeCell ref="A135:B135"/>
    <mergeCell ref="C135:E135"/>
    <mergeCell ref="F135:H135"/>
    <mergeCell ref="I135:J135"/>
    <mergeCell ref="B129:J129"/>
    <mergeCell ref="B130:J130"/>
    <mergeCell ref="A132:J132"/>
    <mergeCell ref="G137:H137"/>
    <mergeCell ref="I137:J137"/>
    <mergeCell ref="A126:J126"/>
    <mergeCell ref="A127:J127"/>
    <mergeCell ref="B128:J128"/>
    <mergeCell ref="A156:J156"/>
    <mergeCell ref="A157:J157"/>
    <mergeCell ref="B143:J143"/>
    <mergeCell ref="B144:J144"/>
    <mergeCell ref="B145:J145"/>
    <mergeCell ref="B146:J146"/>
    <mergeCell ref="A155:J155"/>
    <mergeCell ref="B151:J151"/>
    <mergeCell ref="B152:J152"/>
    <mergeCell ref="B153:J153"/>
    <mergeCell ref="B154:J154"/>
    <mergeCell ref="B147:J147"/>
    <mergeCell ref="A148:J148"/>
    <mergeCell ref="A149:J149"/>
    <mergeCell ref="B150:J150"/>
    <mergeCell ref="B131:J131"/>
    <mergeCell ref="B47:J47"/>
    <mergeCell ref="A70:J70"/>
    <mergeCell ref="A71:J71"/>
    <mergeCell ref="B72:J72"/>
    <mergeCell ref="B73:J73"/>
    <mergeCell ref="A42:J42"/>
    <mergeCell ref="A43:J43"/>
    <mergeCell ref="B44:J44"/>
    <mergeCell ref="B45:J45"/>
    <mergeCell ref="A63:J63"/>
    <mergeCell ref="A64:J64"/>
    <mergeCell ref="B65:J65"/>
    <mergeCell ref="B66:J66"/>
    <mergeCell ref="B67:J67"/>
    <mergeCell ref="B68:J68"/>
    <mergeCell ref="B69:J69"/>
    <mergeCell ref="A49:J49"/>
    <mergeCell ref="A50:J50"/>
    <mergeCell ref="A56:J56"/>
    <mergeCell ref="A57:J57"/>
    <mergeCell ref="B58:J58"/>
    <mergeCell ref="B59:J59"/>
    <mergeCell ref="B60:J60"/>
  </mergeCells>
  <phoneticPr fontId="6" type="noConversion"/>
  <dataValidations xWindow="286" yWindow="491" count="16">
    <dataValidation allowBlank="1" showInputMessage="1" showErrorMessage="1" prompt="Monto ejecutado en el trimestre" sqref="H91:H95 H28:H32 H34 H138:H140" xr:uid="{00000000-0002-0000-0000-000000000000}"/>
    <dataValidation allowBlank="1" showInputMessage="1" showErrorMessage="1" prompt="Meta alcanzada en el trimestre" sqref="G91:G95 G28:G32 G34 G138:G140" xr:uid="{00000000-0002-0000-0000-000001000000}"/>
    <dataValidation allowBlank="1" showInputMessage="1" showErrorMessage="1" prompt="Monto presupuestado para el producto" sqref="F28 D32:F32 F91 D94:F95 E29:F31 D28:D31 D34:F34 E92:F93 D91:D93 D138:D140 F138:F140" xr:uid="{00000000-0002-0000-0000-000002000000}"/>
    <dataValidation allowBlank="1" showInputMessage="1" showErrorMessage="1" prompt="Meta anual del indicador" sqref="E28 C28:C32 E91 C91:C95 C34 C138:C140 E138:E140" xr:uid="{00000000-0002-0000-0000-000003000000}"/>
    <dataValidation allowBlank="1" showInputMessage="1" showErrorMessage="1" prompt="Nombre del indicador" sqref="B28 B91 B32 B34 B138:B139" xr:uid="{00000000-0002-0000-0000-000004000000}"/>
    <dataValidation allowBlank="1" showInputMessage="1" showErrorMessage="1" prompt="Nombre de cada producto" sqref="A28 A91 A32 A34 A138:A139" xr:uid="{00000000-0002-0000-0000-000005000000}"/>
    <dataValidation allowBlank="1" showInputMessage="1" showErrorMessage="1" prompt="¿En qué consiste el programa?" sqref="B19:J19 B82:J82 B129:J129" xr:uid="{00000000-0002-0000-0000-000006000000}"/>
    <dataValidation allowBlank="1" showInputMessage="1" showErrorMessage="1" prompt="Presupuesto del programa" sqref="A25:C25 F25 A88:C88 F88 A135:C135 F135" xr:uid="{00000000-0002-0000-0000-000007000000}"/>
    <dataValidation allowBlank="1" showInputMessage="1" showErrorMessage="1" prompt="Oportunidades de mejora identificadas" sqref="A126:J126 A79:J79 A157:J157" xr:uid="{00000000-0002-0000-0000-000008000000}"/>
    <dataValidation allowBlank="1" showInputMessage="1" showErrorMessage="1" prompt="De existir desvío, explicar razones." sqref="C153:J153 C40:J40 C54:J54 C47:J47 B54:B55 B101:B102 B40:B41 B47:B48 C75:J75 C146:J146 C61:J61 C101:J101 B61:B62 B68:B69 B153:B154 B146:B147 B75:B76 C68:J68 C108:J108 B108:B109 B115 B121" xr:uid="{00000000-0002-0000-0000-000009000000}"/>
    <dataValidation allowBlank="1" showInputMessage="1" showErrorMessage="1" prompt="1. Describir lo plasmado en el presupuesto_x000a_2. Describir lo alcanzado en términos financieros y de producción " sqref="B39:J39 B53:J53 B46:J46 B74:J74 B100:J100 B152:J152 B145:J145 B60:J60 B120:J120 B114:J114 B67:J67 B107:J107" xr:uid="{00000000-0002-0000-0000-00000A000000}"/>
    <dataValidation allowBlank="1" showInputMessage="1" showErrorMessage="1" prompt="¿En qué consiste el producto? su objetivo" sqref="B38:J38 B52:J52 B45:J45 B73:J73 B99:J99 B151:J151 B144:J144 B59:J59 B119:J119 B113:J113 B66:J66 B106:J106" xr:uid="{00000000-0002-0000-0000-00000B000000}"/>
    <dataValidation allowBlank="1" showInputMessage="1" showErrorMessage="1" prompt="Nombre del producto" sqref="B37:J37 B51:J51 B44:J44 B72:J72 B98:J98 B150:J150 B143:J143 B58:J58 B118:J118 B112:J112 B65:J65 B105:J105" xr:uid="{00000000-0002-0000-0000-00000C000000}"/>
    <dataValidation allowBlank="1" showInputMessage="1" showErrorMessage="1" prompt="¿A quién va dirigido el programa?, ¿qué característica tiene esta población que requiere ser beneficiada?" sqref="B20:J20 B83:J83 B130:J13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5"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Hoja1!_Hlk110321804</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Ysolina Feliz</cp:lastModifiedBy>
  <cp:lastPrinted>2023-02-21T18:50:34Z</cp:lastPrinted>
  <dcterms:created xsi:type="dcterms:W3CDTF">2021-03-22T15:50:10Z</dcterms:created>
  <dcterms:modified xsi:type="dcterms:W3CDTF">2023-07-19T16:57:53Z</dcterms:modified>
</cp:coreProperties>
</file>