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feliz.AGRICULTURA\Desktop\Desktop\Informacion 2023\T3 Wg\EI\"/>
    </mc:Choice>
  </mc:AlternateContent>
  <xr:revisionPtr revIDLastSave="0" documentId="13_ncr:1_{6D6C3BCE-BF97-40FD-8E0D-26BFC9789D8A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4'!$A$12:$P$64</definedName>
    <definedName name="_xlnm.Print_Area" localSheetId="0">'Table 1'!$A$2:$P$52</definedName>
    <definedName name="_xlnm.Print_Area" localSheetId="1">'Table 2'!$A$2:$P$52</definedName>
    <definedName name="_xlnm.Print_Area" localSheetId="2">'Table 3'!$A$2:$P$55</definedName>
    <definedName name="_xlnm.Print_Area" localSheetId="3">'Table 4'!$A$2:$P$64</definedName>
    <definedName name="_xlnm.Print_Area" localSheetId="4">'Table 5'!$A$2:$P$48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2" l="1"/>
  <c r="F51" i="2"/>
  <c r="F50" i="2"/>
  <c r="P49" i="2"/>
  <c r="O49" i="2"/>
  <c r="N49" i="2"/>
  <c r="F49" i="2"/>
  <c r="O53" i="3"/>
  <c r="O54" i="3"/>
  <c r="O52" i="3"/>
  <c r="O50" i="3"/>
  <c r="O51" i="3"/>
  <c r="O48" i="3"/>
  <c r="O49" i="3"/>
  <c r="O45" i="3"/>
  <c r="O46" i="3"/>
  <c r="O47" i="3"/>
  <c r="O43" i="3"/>
  <c r="O44" i="3"/>
  <c r="O40" i="3"/>
  <c r="O41" i="3"/>
  <c r="O42" i="3"/>
  <c r="O37" i="3"/>
  <c r="O38" i="3"/>
  <c r="O39" i="3"/>
  <c r="O36" i="3"/>
  <c r="O29" i="3"/>
  <c r="O27" i="3"/>
  <c r="O28" i="3"/>
  <c r="O22" i="3"/>
  <c r="O23" i="3"/>
  <c r="O24" i="3"/>
  <c r="O25" i="3"/>
  <c r="O26" i="3"/>
  <c r="O21" i="3"/>
  <c r="N16" i="3" l="1"/>
  <c r="D52" i="1"/>
  <c r="N15" i="3" l="1"/>
  <c r="P15" i="3" l="1"/>
  <c r="N53" i="3" l="1"/>
  <c r="P53" i="3"/>
  <c r="F53" i="3"/>
  <c r="F43" i="3" l="1"/>
  <c r="N43" i="3"/>
  <c r="P43" i="3"/>
  <c r="F61" i="4"/>
  <c r="F28" i="1" l="1"/>
  <c r="F19" i="4" l="1"/>
  <c r="N19" i="4"/>
  <c r="O19" i="4"/>
  <c r="P19" i="4"/>
  <c r="F16" i="4"/>
  <c r="N16" i="4"/>
  <c r="O16" i="4"/>
  <c r="P16" i="4"/>
  <c r="F18" i="4"/>
  <c r="N18" i="4"/>
  <c r="O18" i="4"/>
  <c r="P18" i="4"/>
  <c r="F47" i="3" l="1"/>
  <c r="N47" i="3"/>
  <c r="P47" i="3"/>
  <c r="F39" i="1" l="1"/>
  <c r="P52" i="1"/>
  <c r="I52" i="1"/>
  <c r="H52" i="1"/>
  <c r="P48" i="5"/>
  <c r="I48" i="5"/>
  <c r="D48" i="5"/>
  <c r="H48" i="5" s="1"/>
  <c r="P47" i="5"/>
  <c r="I47" i="5"/>
  <c r="D47" i="5"/>
  <c r="H47" i="5" s="1"/>
  <c r="P46" i="5"/>
  <c r="I46" i="5"/>
  <c r="D46" i="5"/>
  <c r="H46" i="5" s="1"/>
  <c r="P45" i="5"/>
  <c r="I45" i="5"/>
  <c r="D45" i="5"/>
  <c r="H45" i="5" s="1"/>
  <c r="O29" i="1" l="1"/>
  <c r="N29" i="1"/>
  <c r="P29" i="1" l="1"/>
  <c r="F41" i="1"/>
  <c r="P38" i="1"/>
  <c r="O38" i="1"/>
  <c r="N38" i="1"/>
  <c r="F38" i="1"/>
  <c r="F16" i="2" l="1"/>
  <c r="F17" i="2"/>
  <c r="F18" i="2"/>
  <c r="F19" i="2"/>
  <c r="F15" i="2"/>
  <c r="N15" i="2"/>
  <c r="O16" i="2"/>
  <c r="N22" i="3" l="1"/>
  <c r="N23" i="3"/>
  <c r="N24" i="3"/>
  <c r="N25" i="3"/>
  <c r="N26" i="3"/>
  <c r="N27" i="3"/>
  <c r="N28" i="3"/>
  <c r="N29" i="3"/>
  <c r="N30" i="3"/>
  <c r="N31" i="3"/>
  <c r="O30" i="3"/>
  <c r="O31" i="3"/>
  <c r="P22" i="3"/>
  <c r="P23" i="3"/>
  <c r="P24" i="3"/>
  <c r="P25" i="3"/>
  <c r="P26" i="3"/>
  <c r="F22" i="3"/>
  <c r="F23" i="3"/>
  <c r="F24" i="3"/>
  <c r="F25" i="3"/>
  <c r="F26" i="3"/>
  <c r="O19" i="5" l="1"/>
  <c r="N19" i="5"/>
  <c r="P18" i="5"/>
  <c r="O18" i="5"/>
  <c r="N18" i="5"/>
  <c r="F18" i="5"/>
  <c r="P16" i="5"/>
  <c r="O16" i="5"/>
  <c r="N16" i="5"/>
  <c r="F16" i="5"/>
  <c r="F58" i="4" l="1"/>
  <c r="F22" i="5" l="1"/>
  <c r="F23" i="5"/>
  <c r="P36" i="5" l="1"/>
  <c r="F29" i="1" l="1"/>
  <c r="F42" i="2"/>
  <c r="P37" i="3" l="1"/>
  <c r="N37" i="3"/>
  <c r="F37" i="3"/>
  <c r="N31" i="1" l="1"/>
  <c r="P46" i="3" l="1"/>
  <c r="N46" i="3"/>
  <c r="F46" i="3"/>
  <c r="N45" i="3"/>
  <c r="P45" i="3"/>
  <c r="F45" i="3"/>
  <c r="F20" i="1" l="1"/>
  <c r="P30" i="3" l="1"/>
  <c r="P16" i="3"/>
  <c r="P27" i="3"/>
  <c r="P21" i="3"/>
  <c r="P29" i="3"/>
  <c r="P28" i="3"/>
  <c r="P19" i="5" l="1"/>
  <c r="F19" i="5"/>
  <c r="N27" i="5" l="1"/>
  <c r="N28" i="5"/>
  <c r="N29" i="5"/>
  <c r="N30" i="5"/>
  <c r="O27" i="5"/>
  <c r="O28" i="5"/>
  <c r="O29" i="5"/>
  <c r="O30" i="5"/>
  <c r="P27" i="5"/>
  <c r="P28" i="5"/>
  <c r="P29" i="5"/>
  <c r="P30" i="5"/>
  <c r="F30" i="5"/>
  <c r="F27" i="5"/>
  <c r="F28" i="5"/>
  <c r="F29" i="5"/>
  <c r="P24" i="5" l="1"/>
  <c r="P25" i="5"/>
  <c r="O24" i="5"/>
  <c r="O25" i="5"/>
  <c r="N24" i="5"/>
  <c r="N25" i="5"/>
  <c r="F24" i="5"/>
  <c r="F25" i="5"/>
  <c r="F43" i="2" l="1"/>
  <c r="P39" i="5" l="1"/>
  <c r="O39" i="5"/>
  <c r="N39" i="5"/>
  <c r="F39" i="5"/>
  <c r="F38" i="5"/>
  <c r="F37" i="5"/>
  <c r="O36" i="5"/>
  <c r="N36" i="5"/>
  <c r="F36" i="5"/>
  <c r="P35" i="5"/>
  <c r="O35" i="5"/>
  <c r="N35" i="5"/>
  <c r="F35" i="5"/>
  <c r="P26" i="5"/>
  <c r="O26" i="5"/>
  <c r="N26" i="5"/>
  <c r="F26" i="5"/>
  <c r="P23" i="5"/>
  <c r="O23" i="5"/>
  <c r="N23" i="5"/>
  <c r="P22" i="5"/>
  <c r="O22" i="5"/>
  <c r="N22" i="5"/>
  <c r="P21" i="5"/>
  <c r="O21" i="5"/>
  <c r="N21" i="5"/>
  <c r="F21" i="5"/>
  <c r="P20" i="5"/>
  <c r="O20" i="5"/>
  <c r="N20" i="5"/>
  <c r="F20" i="5"/>
  <c r="P17" i="5"/>
  <c r="O17" i="5"/>
  <c r="N17" i="5"/>
  <c r="F17" i="5"/>
  <c r="P15" i="5"/>
  <c r="O15" i="5"/>
  <c r="N15" i="5"/>
  <c r="F15" i="5"/>
  <c r="F64" i="4"/>
  <c r="F63" i="4"/>
  <c r="F62" i="4"/>
  <c r="F60" i="4"/>
  <c r="F59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P29" i="4"/>
  <c r="O29" i="4"/>
  <c r="N29" i="4"/>
  <c r="F29" i="4"/>
  <c r="P28" i="4"/>
  <c r="O28" i="4"/>
  <c r="N28" i="4"/>
  <c r="F28" i="4"/>
  <c r="P27" i="4"/>
  <c r="O27" i="4"/>
  <c r="N27" i="4"/>
  <c r="F27" i="4"/>
  <c r="P26" i="4"/>
  <c r="O26" i="4"/>
  <c r="N26" i="4"/>
  <c r="F26" i="4"/>
  <c r="P25" i="4"/>
  <c r="O25" i="4"/>
  <c r="N25" i="4"/>
  <c r="F25" i="4"/>
  <c r="P24" i="4"/>
  <c r="O24" i="4"/>
  <c r="N24" i="4"/>
  <c r="F24" i="4"/>
  <c r="P23" i="4"/>
  <c r="O23" i="4"/>
  <c r="N23" i="4"/>
  <c r="F23" i="4"/>
  <c r="F22" i="4"/>
  <c r="P21" i="4"/>
  <c r="O21" i="4"/>
  <c r="N21" i="4"/>
  <c r="F21" i="4"/>
  <c r="P20" i="4"/>
  <c r="O20" i="4"/>
  <c r="N20" i="4"/>
  <c r="F20" i="4"/>
  <c r="P17" i="4"/>
  <c r="O17" i="4"/>
  <c r="N17" i="4"/>
  <c r="F17" i="4"/>
  <c r="P15" i="4"/>
  <c r="O15" i="4"/>
  <c r="N15" i="4"/>
  <c r="F15" i="4"/>
  <c r="P54" i="3"/>
  <c r="N54" i="3"/>
  <c r="F54" i="3"/>
  <c r="P52" i="3"/>
  <c r="N52" i="3"/>
  <c r="F52" i="3"/>
  <c r="P51" i="3"/>
  <c r="N51" i="3"/>
  <c r="F51" i="3"/>
  <c r="P50" i="3"/>
  <c r="N50" i="3"/>
  <c r="F50" i="3"/>
  <c r="P49" i="3"/>
  <c r="N49" i="3"/>
  <c r="F49" i="3"/>
  <c r="P48" i="3"/>
  <c r="N48" i="3"/>
  <c r="F48" i="3"/>
  <c r="P44" i="3"/>
  <c r="N44" i="3"/>
  <c r="F44" i="3"/>
  <c r="P42" i="3"/>
  <c r="N42" i="3"/>
  <c r="F42" i="3"/>
  <c r="P41" i="3"/>
  <c r="N41" i="3"/>
  <c r="F41" i="3"/>
  <c r="P40" i="3"/>
  <c r="N40" i="3"/>
  <c r="F40" i="3"/>
  <c r="P39" i="3"/>
  <c r="N39" i="3"/>
  <c r="F39" i="3"/>
  <c r="P38" i="3"/>
  <c r="N38" i="3"/>
  <c r="F38" i="3"/>
  <c r="P36" i="3"/>
  <c r="N36" i="3"/>
  <c r="F36" i="3"/>
  <c r="P31" i="3"/>
  <c r="F31" i="3"/>
  <c r="F30" i="3"/>
  <c r="F29" i="3"/>
  <c r="F28" i="3"/>
  <c r="F27" i="3"/>
  <c r="N21" i="3"/>
  <c r="F21" i="3"/>
  <c r="F16" i="3"/>
  <c r="F15" i="3"/>
  <c r="P44" i="2"/>
  <c r="O44" i="2"/>
  <c r="N44" i="2"/>
  <c r="F44" i="2"/>
  <c r="P43" i="2"/>
  <c r="O43" i="2"/>
  <c r="N43" i="2"/>
  <c r="P42" i="2"/>
  <c r="O42" i="2"/>
  <c r="N42" i="2"/>
  <c r="P41" i="2"/>
  <c r="O41" i="2"/>
  <c r="N41" i="2"/>
  <c r="F41" i="2"/>
  <c r="P40" i="2"/>
  <c r="O40" i="2"/>
  <c r="N40" i="2"/>
  <c r="F40" i="2"/>
  <c r="P35" i="2"/>
  <c r="O35" i="2"/>
  <c r="N35" i="2"/>
  <c r="F35" i="2"/>
  <c r="P34" i="2"/>
  <c r="O34" i="2"/>
  <c r="N34" i="2"/>
  <c r="F34" i="2"/>
  <c r="P33" i="2"/>
  <c r="O33" i="2"/>
  <c r="N33" i="2"/>
  <c r="F33" i="2"/>
  <c r="P32" i="2"/>
  <c r="O32" i="2"/>
  <c r="N32" i="2"/>
  <c r="F32" i="2"/>
  <c r="P31" i="2"/>
  <c r="O31" i="2"/>
  <c r="N31" i="2"/>
  <c r="F31" i="2"/>
  <c r="P26" i="2"/>
  <c r="O26" i="2"/>
  <c r="N26" i="2"/>
  <c r="F26" i="2"/>
  <c r="P25" i="2"/>
  <c r="O25" i="2"/>
  <c r="N25" i="2"/>
  <c r="F25" i="2"/>
  <c r="P24" i="2"/>
  <c r="O24" i="2"/>
  <c r="N24" i="2"/>
  <c r="F24" i="2"/>
  <c r="P19" i="2"/>
  <c r="O19" i="2"/>
  <c r="P18" i="2"/>
  <c r="O18" i="2"/>
  <c r="N18" i="2"/>
  <c r="P17" i="2"/>
  <c r="O17" i="2"/>
  <c r="N17" i="2"/>
  <c r="P16" i="2"/>
  <c r="N16" i="2"/>
  <c r="P15" i="2"/>
  <c r="O15" i="2"/>
  <c r="P46" i="1"/>
  <c r="O46" i="1"/>
  <c r="N46" i="1"/>
  <c r="F46" i="1"/>
  <c r="O41" i="1"/>
  <c r="P41" i="1"/>
  <c r="O40" i="1"/>
  <c r="N40" i="1"/>
  <c r="P40" i="1"/>
  <c r="F40" i="1"/>
  <c r="P37" i="1"/>
  <c r="O37" i="1"/>
  <c r="N37" i="1"/>
  <c r="F37" i="1"/>
  <c r="P32" i="1"/>
  <c r="O32" i="1"/>
  <c r="N32" i="1"/>
  <c r="F32" i="1"/>
  <c r="P31" i="1"/>
  <c r="O31" i="1"/>
  <c r="F31" i="1"/>
  <c r="F30" i="1"/>
  <c r="F27" i="1"/>
  <c r="P21" i="1"/>
  <c r="O21" i="1"/>
  <c r="N21" i="1"/>
  <c r="F21" i="1"/>
  <c r="P20" i="1"/>
  <c r="O20" i="1"/>
  <c r="N20" i="1"/>
  <c r="P19" i="1"/>
  <c r="O19" i="1"/>
  <c r="N19" i="1"/>
  <c r="F19" i="1"/>
  <c r="P18" i="1"/>
  <c r="O18" i="1"/>
  <c r="N18" i="1"/>
  <c r="F18" i="1"/>
  <c r="P17" i="1"/>
  <c r="O17" i="1"/>
  <c r="N17" i="1"/>
  <c r="F17" i="1"/>
  <c r="P16" i="1"/>
  <c r="O16" i="1"/>
  <c r="N16" i="1"/>
  <c r="F16" i="1"/>
  <c r="P15" i="1"/>
  <c r="O15" i="1"/>
  <c r="N15" i="1"/>
  <c r="F15" i="1"/>
  <c r="N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Wayner Reyes</author>
  </authors>
  <commentList>
    <comment ref="C16" authorId="0" shapeId="0" xr:uid="{C0B4AA32-5F96-4EB5-A251-11FECF60CDC7}">
      <text>
        <r>
          <rPr>
            <b/>
            <sz val="9"/>
            <color indexed="81"/>
            <rFont val="Tahoma"/>
            <charset val="1"/>
          </rPr>
          <t>Wayner Reyes:
49- sector agropecuario
11- comunitarios
01- fallidos</t>
        </r>
      </text>
    </comment>
    <comment ref="D16" authorId="0" shapeId="0" xr:uid="{40FDE033-8551-4DA6-8DD0-C5DD0DF9B2F2}">
      <text>
        <r>
          <rPr>
            <b/>
            <sz val="9"/>
            <color indexed="81"/>
            <rFont val="Tahoma"/>
            <charset val="1"/>
          </rPr>
          <t>Wayner Reyes:</t>
        </r>
        <r>
          <rPr>
            <sz val="9"/>
            <color indexed="81"/>
            <rFont val="Tahoma"/>
            <charset val="1"/>
          </rPr>
          <t xml:space="preserve">
26- sector agropecuarios
10- comunitarios</t>
        </r>
      </text>
    </comment>
    <comment ref="E16" authorId="0" shapeId="0" xr:uid="{E72A2F75-5F78-4630-BD02-B00C9E602824}">
      <text>
        <r>
          <rPr>
            <b/>
            <sz val="9"/>
            <color indexed="81"/>
            <rFont val="Tahoma"/>
            <charset val="1"/>
          </rPr>
          <t>Wayner Reyes:</t>
        </r>
        <r>
          <rPr>
            <sz val="9"/>
            <color indexed="81"/>
            <rFont val="Tahoma"/>
            <charset val="1"/>
          </rPr>
          <t xml:space="preserve">
34- sector agropecuario
08- comunitarios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Wayner Reyes</author>
  </authors>
  <commentList>
    <comment ref="B24" authorId="0" shapeId="0" xr:uid="{B2CBCF54-BE1D-42E8-B24E-905572D89AF5}">
      <text>
        <r>
          <rPr>
            <b/>
            <sz val="9"/>
            <color indexed="81"/>
            <rFont val="Tahoma"/>
            <family val="2"/>
          </rPr>
          <t>Wayner Reyes:</t>
        </r>
        <r>
          <rPr>
            <sz val="9"/>
            <color indexed="81"/>
            <rFont val="Tahoma"/>
            <family val="2"/>
          </rPr>
          <t xml:space="preserve">
De Metodo
De Resultados</t>
        </r>
      </text>
    </comment>
    <comment ref="B27" authorId="0" shapeId="0" xr:uid="{EAA5906C-49A8-4B75-8BC7-19A820F79B78}">
      <text>
        <r>
          <rPr>
            <b/>
            <sz val="9"/>
            <color indexed="81"/>
            <rFont val="Tahoma"/>
            <family val="2"/>
          </rPr>
          <t>Wayner Reyes:</t>
        </r>
        <r>
          <rPr>
            <sz val="9"/>
            <color indexed="81"/>
            <rFont val="Tahoma"/>
            <family val="2"/>
          </rPr>
          <t xml:space="preserve">
Gira de Observacion</t>
        </r>
      </text>
    </comment>
  </commentList>
</comments>
</file>

<file path=xl/sharedStrings.xml><?xml version="1.0" encoding="utf-8"?>
<sst xmlns="http://schemas.openxmlformats.org/spreadsheetml/2006/main" count="1165" uniqueCount="274">
  <si>
    <t>VICEMINISTERIO DE PLANIFICACIÓN SECTORIAL AROPECUARIA</t>
  </si>
  <si>
    <t>Departamento de Formulación, Monitoreo y Evaluación de Planes, Programas y Proyectos.</t>
  </si>
  <si>
    <t>División de Evaluación</t>
  </si>
  <si>
    <t>Documento relacionado</t>
  </si>
  <si>
    <t>Versión</t>
  </si>
  <si>
    <t>Plantilla de ejecución de las unidades ejecutoras</t>
  </si>
  <si>
    <t>Producción/Actividad</t>
  </si>
  <si>
    <t>Unidad de Medida</t>
  </si>
  <si>
    <t>Cantidad</t>
  </si>
  <si>
    <t>Tipo de Beneficiario</t>
  </si>
  <si>
    <t>Beneficiarios</t>
  </si>
  <si>
    <t>Total Masc</t>
  </si>
  <si>
    <t>Total Fem</t>
  </si>
  <si>
    <t>Cereales</t>
  </si>
  <si>
    <t>Quintales</t>
  </si>
  <si>
    <t>Productores</t>
  </si>
  <si>
    <t>Raíces y Tubérculos</t>
  </si>
  <si>
    <t>Camionadas</t>
  </si>
  <si>
    <t>Hortalizas</t>
  </si>
  <si>
    <t>Libras</t>
  </si>
  <si>
    <t>Leguminosas</t>
  </si>
  <si>
    <t>Musáceas</t>
  </si>
  <si>
    <t>Oleaginosas</t>
  </si>
  <si>
    <t>Unidades de plantas y nueces de coco</t>
  </si>
  <si>
    <t>Desarrollo Frutícola</t>
  </si>
  <si>
    <t>Unidades</t>
  </si>
  <si>
    <t>Distribución de Plantas Frutales</t>
  </si>
  <si>
    <t xml:space="preserve">Tareas </t>
  </si>
  <si>
    <t>Capacitación</t>
  </si>
  <si>
    <t xml:space="preserve">Prod. y Téc. </t>
  </si>
  <si>
    <t>Asistencia Técnica</t>
  </si>
  <si>
    <t>Desarrollo Cacaotalero</t>
  </si>
  <si>
    <t>Producción de Plantas</t>
  </si>
  <si>
    <t>Mecanización de terrenos</t>
  </si>
  <si>
    <t>Mecanización Agrícola</t>
  </si>
  <si>
    <t>Tareas preparadas</t>
  </si>
  <si>
    <t>Insumos entregados a agricultores familiares</t>
  </si>
  <si>
    <t>Animales entregados a agricultores familiares</t>
  </si>
  <si>
    <t>Familias</t>
  </si>
  <si>
    <t>Entrega de semillas de hotalizas</t>
  </si>
  <si>
    <t>Asociaciones</t>
  </si>
  <si>
    <t>Téc. y prod.</t>
  </si>
  <si>
    <t>Asistencias Técnicas (reuniones, asistencias y encuentros)</t>
  </si>
  <si>
    <t xml:space="preserve">Apoyo Legal - incorporación </t>
  </si>
  <si>
    <t>Fomento a las Agroempresas</t>
  </si>
  <si>
    <t>Visitas Técnicas/Seguimiento</t>
  </si>
  <si>
    <t xml:space="preserve">Número de Agroempresas Visitadas </t>
  </si>
  <si>
    <t>Reunión de Evaluación/Seguimiento</t>
  </si>
  <si>
    <t>Agroempresas Asistidas</t>
  </si>
  <si>
    <t>Técnicos</t>
  </si>
  <si>
    <t>Participacion en Ferias y Ruedas de Negocios</t>
  </si>
  <si>
    <t>Agroempresas Participantes</t>
  </si>
  <si>
    <t>Industriales</t>
  </si>
  <si>
    <t>Actualización/Validación de Datos</t>
  </si>
  <si>
    <t>Oficina Sectorial de la Mujer</t>
  </si>
  <si>
    <t>Asistencia técnica</t>
  </si>
  <si>
    <t>Fortalecimiento Institucional</t>
  </si>
  <si>
    <t>Jornada de Sensilización</t>
  </si>
  <si>
    <t>Entrega de material de siembra</t>
  </si>
  <si>
    <t>Departamento de Formulación, Monitoreo y Evaluación de Planes, Programas y Proyectos</t>
  </si>
  <si>
    <t>Kilómetros</t>
  </si>
  <si>
    <t>Construcción de pozos tubulares</t>
  </si>
  <si>
    <t>Inocuidad Agroalimentaria</t>
  </si>
  <si>
    <t>Analisis de Plaguicidas (monitoreo de residuo)</t>
  </si>
  <si>
    <t>Varios</t>
  </si>
  <si>
    <t xml:space="preserve">Inspecciones, reinspecciones y auditoría </t>
  </si>
  <si>
    <t>Cursos</t>
  </si>
  <si>
    <t>Certificación de las unidades y establecimientos Agropecuarios</t>
  </si>
  <si>
    <t>Asistencia a comité técnico cient. De alimentos</t>
  </si>
  <si>
    <t>Sanidad Vegetal - Subdirección de Registro</t>
  </si>
  <si>
    <t>Registros de Plaguicidas</t>
  </si>
  <si>
    <t>Certificados</t>
  </si>
  <si>
    <t>Importadores</t>
  </si>
  <si>
    <t>Registro de Empresas Distribuidoras</t>
  </si>
  <si>
    <t>Registro Tiendas Expendios</t>
  </si>
  <si>
    <t>Registro Empresas Fumigadoras</t>
  </si>
  <si>
    <t>Renovación Registros de Plaguicidas</t>
  </si>
  <si>
    <t>Consumidores</t>
  </si>
  <si>
    <t>Emisión Guía Importación Plaguicidas Formulados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</si>
  <si>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</si>
  <si>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</si>
  <si>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</si>
  <si>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</si>
  <si>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</si>
  <si>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</si>
  <si>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Sanidad Vegetal - Subdirección Técnica</t>
  </si>
  <si>
    <t>Monitoreo para la detección de plagas</t>
  </si>
  <si>
    <t>Monitoreos</t>
  </si>
  <si>
    <t>Visitas a Finca</t>
  </si>
  <si>
    <t>Visitas Domiciliaria</t>
  </si>
  <si>
    <t>Vigilancia Moscafrut-RD Moscas exóticas</t>
  </si>
  <si>
    <t>Monitoreos/Trampeos</t>
  </si>
  <si>
    <t>Demostraciones</t>
  </si>
  <si>
    <t>Talleres</t>
  </si>
  <si>
    <t>Giras educativas</t>
  </si>
  <si>
    <t>Adiestarmientos</t>
  </si>
  <si>
    <t>Charlas</t>
  </si>
  <si>
    <t>Sanidad Vegetal - Subdirección de Cuarentena</t>
  </si>
  <si>
    <t>Muestras procesadas  Internacional Laboratorio (AILA)</t>
  </si>
  <si>
    <t xml:space="preserve">Muestras  </t>
  </si>
  <si>
    <t>Agroempresa</t>
  </si>
  <si>
    <t>¿</t>
  </si>
  <si>
    <t>Muestras Procesadas Internacional Laboratorio (Haina)</t>
  </si>
  <si>
    <t>Muestras procesasas Internac. Laborat. (Caucedo)</t>
  </si>
  <si>
    <t>Muestras procesadas internacional Laboratorio (Puerto Plata)</t>
  </si>
  <si>
    <t>Muestras procesadas Nacional Laboratorio (AILA)</t>
  </si>
  <si>
    <t>Productor</t>
  </si>
  <si>
    <t>Barcos Recibidos</t>
  </si>
  <si>
    <t>Inspecciones</t>
  </si>
  <si>
    <t>Comunidad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</si>
  <si>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</si>
  <si>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</si>
  <si>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</si>
  <si>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</si>
  <si>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</si>
  <si>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</si>
  <si>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Volumen (toneladas métricas)</t>
  </si>
  <si>
    <t>Importaciones de madera M3</t>
  </si>
  <si>
    <t>Volumen (metro cubico)</t>
  </si>
  <si>
    <t>Exportaciones en TM</t>
  </si>
  <si>
    <t>Vehiculos inspeccionados</t>
  </si>
  <si>
    <t>Decomisos en Kgs</t>
  </si>
  <si>
    <t>Vólumen (kilogramos)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</si>
  <si>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</si>
  <si>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</si>
  <si>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</si>
  <si>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</si>
  <si>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</si>
  <si>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</si>
  <si>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 xml:space="preserve">Certificaciones </t>
  </si>
  <si>
    <t>Importaciones Emitidas</t>
  </si>
  <si>
    <t>Certificados Fitosanitarios Emitidos</t>
  </si>
  <si>
    <t xml:space="preserve">Tratamientos Realizados </t>
  </si>
  <si>
    <t>Tratamientos</t>
  </si>
  <si>
    <t>Intercepciones de Plagas</t>
  </si>
  <si>
    <t>Informes</t>
  </si>
  <si>
    <t>Envío al Laboratorio</t>
  </si>
  <si>
    <t>Informe de resultados</t>
  </si>
  <si>
    <t>Solicitud de Análisis de Riesgo</t>
  </si>
  <si>
    <t>Informe de ARP</t>
  </si>
  <si>
    <t>Análisis de Riesgo realizado</t>
  </si>
  <si>
    <t xml:space="preserve">Solicitudes </t>
  </si>
  <si>
    <t>Análisis de Riesgo en Proceso</t>
  </si>
  <si>
    <t>Servicios de Extensión y Capacitación Agropecuaria</t>
  </si>
  <si>
    <t>Visitas a finca AL</t>
  </si>
  <si>
    <t>Visitas</t>
  </si>
  <si>
    <t>Reuniones GIA's</t>
  </si>
  <si>
    <t>Reuniones</t>
  </si>
  <si>
    <t>Días de campo/Giras</t>
  </si>
  <si>
    <t>Días de campo/Gira</t>
  </si>
  <si>
    <t>Charlas/ Conferencias</t>
  </si>
  <si>
    <t>Charlas/Conferencias</t>
  </si>
  <si>
    <t>Cursos a productores</t>
  </si>
  <si>
    <t>Cursos a técnicos</t>
  </si>
  <si>
    <t>Adiestramientos</t>
  </si>
  <si>
    <t>Agricultura Orgánica</t>
  </si>
  <si>
    <t>Capacitación en Agricultura Orgánica</t>
  </si>
  <si>
    <t>Cantidad de Capacitaciones realizadas (taller, charla y cursos)</t>
  </si>
  <si>
    <t>Elaboración de abonos Orgánicos  sólidos (Bocashi)</t>
  </si>
  <si>
    <t>Elaboración de abono orgánicos líquidos. (supermagro)</t>
  </si>
  <si>
    <t>Litros</t>
  </si>
  <si>
    <t>Elaboración de plaguicidas Orgánicos, caldo sulfocalcico</t>
  </si>
  <si>
    <t>Visitas realizadas</t>
  </si>
  <si>
    <t xml:space="preserve">Talleres </t>
  </si>
  <si>
    <t>Talleres a productores</t>
  </si>
  <si>
    <t>Talleres a tecnicos</t>
  </si>
  <si>
    <t xml:space="preserve">Tecnicos </t>
  </si>
  <si>
    <t>Demostraciones de Resultados</t>
  </si>
  <si>
    <t>Huertos Nuevos</t>
  </si>
  <si>
    <t>Parcelas Demostrativas</t>
  </si>
  <si>
    <t>Renovacion Registros de Empresas Distribuidoras</t>
  </si>
  <si>
    <t>varios</t>
  </si>
  <si>
    <t>Renovacion Registros de Empresas Formuladoras</t>
  </si>
  <si>
    <t>Renovacion Registro Tiendas Expedios</t>
  </si>
  <si>
    <t>Renovacion Registros de Empresas Fumigadoras</t>
  </si>
  <si>
    <t>Certificados Fitosanitarios Electronicos ePhyto Emitidos</t>
  </si>
  <si>
    <t>Informe de Prueba</t>
  </si>
  <si>
    <t xml:space="preserve">Guías Emitidas </t>
  </si>
  <si>
    <t>Visitas a fincas a otros agricultores (ATE)</t>
  </si>
  <si>
    <t>Huertos</t>
  </si>
  <si>
    <t>Demostrativas</t>
  </si>
  <si>
    <t>Metodos</t>
  </si>
  <si>
    <t>Resultados</t>
  </si>
  <si>
    <t>Reuniones con organizadores de productores/as</t>
  </si>
  <si>
    <t xml:space="preserve">Departamento de Asociatividad y Gestión Organizativa </t>
  </si>
  <si>
    <t>Un programa de monitoreo de residuos y contaminantes de miel y productos de la colmena implementado en RD.</t>
  </si>
  <si>
    <t>Unidades producción primaria registradas en el DIA.</t>
  </si>
  <si>
    <t>Informes de actuación en caso de no conformidad</t>
  </si>
  <si>
    <t>Perfiles de riesgos de plaguicidas realizados</t>
  </si>
  <si>
    <t>Actualización de la Base Legal Sanitaria (acuerdos, leyes, decretos, reglamentos, resoluciones, otros</t>
  </si>
  <si>
    <t>Capacitacion/Cursos/Seminarios</t>
  </si>
  <si>
    <t>Siembra de Frutales Plantas</t>
  </si>
  <si>
    <t>Capacitación a Productores y Técnicos</t>
  </si>
  <si>
    <t>Producción de Plantas Frutales/Plantas Producidas</t>
  </si>
  <si>
    <t>Planta Vendidas y Donadas</t>
  </si>
  <si>
    <t>Un programa de monitoreo micotoxinas maíz</t>
  </si>
  <si>
    <t>Huertos En Producción</t>
  </si>
  <si>
    <t>Demostraciones de Métodos</t>
  </si>
  <si>
    <t>Matríz Estadística Institucional</t>
  </si>
  <si>
    <t>Producto</t>
  </si>
  <si>
    <t>Unidad de medida</t>
  </si>
  <si>
    <t>Ejecución Meses</t>
  </si>
  <si>
    <t>% Eficacia Producto</t>
  </si>
  <si>
    <t>Meta Benef. Trimestre 2</t>
  </si>
  <si>
    <t>M</t>
  </si>
  <si>
    <t>F</t>
  </si>
  <si>
    <t>T</t>
  </si>
  <si>
    <t>Cantidad de personas</t>
  </si>
  <si>
    <t>Ejecución Beneficiario Trimestre 2</t>
  </si>
  <si>
    <t>Biovega</t>
  </si>
  <si>
    <t>*Productores</t>
  </si>
  <si>
    <t>*Nota: 5000 productores beneficiados, igual a 308 comunidades</t>
  </si>
  <si>
    <t>Plantas distribuidas</t>
  </si>
  <si>
    <t>Trimestre</t>
  </si>
  <si>
    <t xml:space="preserve">Producción y distribución de plantas </t>
  </si>
  <si>
    <t>Total</t>
  </si>
  <si>
    <t>Distribución Material de Siembra</t>
  </si>
  <si>
    <t>Desarrollo Rural</t>
  </si>
  <si>
    <t>Infraestructuras Rurales</t>
  </si>
  <si>
    <t>Julio</t>
  </si>
  <si>
    <t>Agosto</t>
  </si>
  <si>
    <t>Septiembre</t>
  </si>
  <si>
    <t>Meta Producto Trimestre 3</t>
  </si>
  <si>
    <t>Ejecución Producto Trimestre 3</t>
  </si>
  <si>
    <t>Ejecución Benef. Trimestre 3</t>
  </si>
  <si>
    <r>
      <rPr>
        <b/>
        <sz val="7"/>
        <rFont val="Times New Roman"/>
        <family val="1"/>
      </rPr>
      <t>Total
Trimestre</t>
    </r>
    <r>
      <rPr>
        <sz val="10"/>
        <rFont val="Times New Roman"/>
        <family val="1"/>
      </rPr>
      <t>3</t>
    </r>
  </si>
  <si>
    <t xml:space="preserve">Julio </t>
  </si>
  <si>
    <t xml:space="preserve">Agosto </t>
  </si>
  <si>
    <r>
      <rPr>
        <b/>
        <sz val="7"/>
        <rFont val="Times New Roman"/>
        <family val="1"/>
      </rPr>
      <t>Total
Trimestre</t>
    </r>
    <r>
      <rPr>
        <sz val="10"/>
        <rFont val="Times New Roman"/>
        <family val="1"/>
      </rPr>
      <t xml:space="preserve"> 3</t>
    </r>
  </si>
  <si>
    <t>Total 
Trimestre 3</t>
  </si>
  <si>
    <t>Total
Trimestre 3</t>
  </si>
  <si>
    <r>
      <rPr>
        <b/>
        <sz val="11"/>
        <rFont val="Times New Roman"/>
        <family val="1"/>
      </rPr>
      <t>Total
Trimestre</t>
    </r>
    <r>
      <rPr>
        <sz val="11"/>
        <rFont val="Times New Roman"/>
        <family val="1"/>
      </rPr>
      <t xml:space="preserve"> 3</t>
    </r>
  </si>
  <si>
    <t>Trimestre 3</t>
  </si>
  <si>
    <t>Meta Benef. Trimestre 3</t>
  </si>
  <si>
    <t>Taller Evaluacion Riesgo Plaguicidas</t>
  </si>
  <si>
    <t>Dias de Campo</t>
  </si>
  <si>
    <t xml:space="preserve">Visitas a finca de exportacion </t>
  </si>
  <si>
    <t>Visitas a oficina</t>
  </si>
  <si>
    <t>Distribución de semillas en viveros de frutales</t>
  </si>
  <si>
    <t>Renovacion Registro Empresa Reenvasadora</t>
  </si>
  <si>
    <t>Taller Manejo Matriz Empresa Agroquimica</t>
  </si>
  <si>
    <t>Julio-Septiembre 2023</t>
  </si>
  <si>
    <t>Renovacion Registros Tiendas Expendios</t>
  </si>
  <si>
    <t xml:space="preserve">Total beneficiarios </t>
  </si>
  <si>
    <t>Julio - Septiembre 2023</t>
  </si>
  <si>
    <t>Bioarroz</t>
  </si>
  <si>
    <t>Nueva Variedades</t>
  </si>
  <si>
    <t>Qqs</t>
  </si>
  <si>
    <t>Total Masc.</t>
  </si>
  <si>
    <t>Masc.</t>
  </si>
  <si>
    <t>Fem.</t>
  </si>
  <si>
    <t>Total Fem.</t>
  </si>
  <si>
    <t>Unidades de cepas de plátanos y guineos</t>
  </si>
  <si>
    <t>Unidades de plantas de plátanos y guineos</t>
  </si>
  <si>
    <t>Asesoría y Asistencia Técnica</t>
  </si>
  <si>
    <t>n/a</t>
  </si>
  <si>
    <t xml:space="preserve">Caminos Interparcelarios (Rehabilitados) y reconstrcción </t>
  </si>
  <si>
    <t>Monitoreo Severidad Sigatoka Negra</t>
  </si>
  <si>
    <t>Distribución de Carnadas</t>
  </si>
  <si>
    <t xml:space="preserve">Capacitación a Técnicos y Productores </t>
  </si>
  <si>
    <t>Producción de Semillas Básicas</t>
  </si>
  <si>
    <t xml:space="preserve">Cebiora </t>
  </si>
  <si>
    <t>Cantidad de Embriones</t>
  </si>
  <si>
    <t>Mililitros</t>
  </si>
  <si>
    <t>Dianóstico de Gestación</t>
  </si>
  <si>
    <t>Vacunación</t>
  </si>
  <si>
    <t xml:space="preserve"> Inseminación Artificial a Tiempo Fijo</t>
  </si>
  <si>
    <t>Téc., productores y Asociaciones</t>
  </si>
  <si>
    <t>Via telefónica</t>
  </si>
  <si>
    <r>
      <rPr>
        <b/>
        <sz val="7"/>
        <rFont val="Book Antiqua"/>
        <family val="1"/>
      </rPr>
      <t>Total
Trimestre</t>
    </r>
    <r>
      <rPr>
        <sz val="10"/>
        <rFont val="Book Antiqua"/>
        <family val="1"/>
      </rPr>
      <t xml:space="preserve"> 3</t>
    </r>
  </si>
  <si>
    <r>
      <rPr>
        <b/>
        <sz val="7"/>
        <rFont val="Book Antiqua"/>
        <family val="1"/>
      </rPr>
      <t>Total
Trimestre</t>
    </r>
    <r>
      <rPr>
        <sz val="7"/>
        <rFont val="Book Antiqua"/>
        <family val="1"/>
      </rPr>
      <t xml:space="preserve"> 3</t>
    </r>
  </si>
  <si>
    <r>
      <rPr>
        <b/>
        <sz val="7"/>
        <rFont val="Book Antiqua"/>
        <family val="1"/>
      </rPr>
      <t>Total
Trimestre</t>
    </r>
    <r>
      <rPr>
        <sz val="10"/>
        <rFont val="Book Antiqua"/>
        <family val="1"/>
      </rPr>
      <t>3</t>
    </r>
  </si>
  <si>
    <r>
      <rPr>
        <b/>
        <sz val="8"/>
        <rFont val="Times New Roman"/>
        <family val="1"/>
      </rPr>
      <t>Total
Trimestre</t>
    </r>
    <r>
      <rPr>
        <sz val="8"/>
        <rFont val="Times New Roman"/>
        <family val="1"/>
      </rPr>
      <t xml:space="preserve"> 3</t>
    </r>
  </si>
  <si>
    <r>
      <rPr>
        <b/>
        <sz val="8"/>
        <rFont val="Times New Roman"/>
        <family val="1"/>
      </rPr>
      <t>Total
Trimestre</t>
    </r>
    <r>
      <rPr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</si>
</sst>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#,##0_ ;\-#,##0\ "/>
  </numFmts>
  <fonts count="30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Calibri"/>
      <family val="2"/>
      <scheme val="minor"/>
    </font>
    <font>
      <sz val="10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b/>
      <sz val="8.5"/>
      <name val="Book Antiqua"/>
      <family val="1"/>
    </font>
    <font>
      <b/>
      <sz val="7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3">
    <xf numFmtId="0" fontId="0" fillId="0" borderId="0" xfId="0"/>
    <xf numFmtId="0" fontId="3" fillId="0" borderId="3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165" fontId="4" fillId="0" borderId="35" xfId="1" applyNumberFormat="1" applyFont="1" applyFill="1" applyBorder="1" applyAlignment="1">
      <alignment horizontal="center" vertical="center" shrinkToFit="1"/>
    </xf>
    <xf numFmtId="165" fontId="4" fillId="0" borderId="32" xfId="1" applyNumberFormat="1" applyFont="1" applyFill="1" applyBorder="1" applyAlignment="1">
      <alignment horizontal="center" vertical="center" shrinkToFit="1"/>
    </xf>
    <xf numFmtId="165" fontId="4" fillId="2" borderId="35" xfId="1" applyNumberFormat="1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165" fontId="4" fillId="2" borderId="12" xfId="1" applyNumberFormat="1" applyFont="1" applyFill="1" applyBorder="1" applyAlignment="1">
      <alignment horizontal="right" vertical="top" shrinkToFit="1"/>
    </xf>
    <xf numFmtId="0" fontId="3" fillId="0" borderId="3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165" fontId="3" fillId="2" borderId="12" xfId="1" applyNumberFormat="1" applyFont="1" applyFill="1" applyBorder="1" applyAlignment="1">
      <alignment horizontal="center" vertical="top" shrinkToFit="1"/>
    </xf>
    <xf numFmtId="3" fontId="3" fillId="2" borderId="12" xfId="0" applyNumberFormat="1" applyFont="1" applyFill="1" applyBorder="1" applyAlignment="1">
      <alignment horizontal="right" vertical="top" wrapText="1"/>
    </xf>
    <xf numFmtId="165" fontId="4" fillId="2" borderId="12" xfId="1" applyNumberFormat="1" applyFont="1" applyFill="1" applyBorder="1" applyAlignment="1">
      <alignment horizontal="center" vertical="top" shrinkToFit="1"/>
    </xf>
    <xf numFmtId="165" fontId="4" fillId="2" borderId="12" xfId="1" applyNumberFormat="1" applyFont="1" applyFill="1" applyBorder="1" applyAlignment="1">
      <alignment horizontal="right" vertical="center" shrinkToFit="1"/>
    </xf>
    <xf numFmtId="165" fontId="3" fillId="2" borderId="12" xfId="1" applyNumberFormat="1" applyFont="1" applyFill="1" applyBorder="1" applyAlignment="1">
      <alignment horizontal="right" vertical="top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 wrapText="1"/>
    </xf>
    <xf numFmtId="165" fontId="4" fillId="0" borderId="23" xfId="1" applyNumberFormat="1" applyFont="1" applyFill="1" applyBorder="1" applyAlignment="1">
      <alignment horizontal="center" vertical="center" shrinkToFit="1"/>
    </xf>
    <xf numFmtId="165" fontId="4" fillId="0" borderId="0" xfId="1" applyNumberFormat="1" applyFont="1" applyFill="1" applyBorder="1" applyAlignment="1">
      <alignment horizontal="center" vertical="center" shrinkToFit="1"/>
    </xf>
    <xf numFmtId="165" fontId="3" fillId="2" borderId="23" xfId="1" applyNumberFormat="1" applyFont="1" applyFill="1" applyBorder="1" applyAlignment="1">
      <alignment horizontal="center" vertical="center" wrapText="1"/>
    </xf>
    <xf numFmtId="165" fontId="3" fillId="2" borderId="23" xfId="1" applyNumberFormat="1" applyFont="1" applyFill="1" applyBorder="1" applyAlignment="1">
      <alignment horizontal="center" vertical="center" shrinkToFit="1"/>
    </xf>
    <xf numFmtId="165" fontId="3" fillId="2" borderId="35" xfId="1" applyNumberFormat="1" applyFont="1" applyFill="1" applyBorder="1" applyAlignment="1">
      <alignment horizontal="center" vertical="center" wrapText="1"/>
    </xf>
    <xf numFmtId="165" fontId="3" fillId="2" borderId="35" xfId="1" applyNumberFormat="1" applyFont="1" applyFill="1" applyBorder="1" applyAlignment="1">
      <alignment horizontal="center" vertical="center" shrinkToFit="1"/>
    </xf>
    <xf numFmtId="165" fontId="3" fillId="2" borderId="35" xfId="1" applyNumberFormat="1" applyFont="1" applyFill="1" applyBorder="1" applyAlignment="1">
      <alignment horizontal="center" vertical="top" shrinkToFit="1"/>
    </xf>
    <xf numFmtId="165" fontId="3" fillId="2" borderId="12" xfId="1" applyNumberFormat="1" applyFont="1" applyFill="1" applyBorder="1" applyAlignment="1">
      <alignment horizontal="center" vertical="center"/>
    </xf>
    <xf numFmtId="165" fontId="4" fillId="2" borderId="36" xfId="1" applyNumberFormat="1" applyFont="1" applyFill="1" applyBorder="1" applyAlignment="1">
      <alignment horizontal="center" vertical="center" shrinkToFit="1"/>
    </xf>
    <xf numFmtId="3" fontId="3" fillId="2" borderId="32" xfId="0" applyNumberFormat="1" applyFont="1" applyFill="1" applyBorder="1" applyAlignment="1">
      <alignment horizontal="center" vertical="center" wrapText="1"/>
    </xf>
    <xf numFmtId="165" fontId="3" fillId="2" borderId="32" xfId="1" applyNumberFormat="1" applyFont="1" applyFill="1" applyBorder="1" applyAlignment="1">
      <alignment horizontal="center" vertical="center" shrinkToFit="1"/>
    </xf>
    <xf numFmtId="165" fontId="4" fillId="2" borderId="32" xfId="1" applyNumberFormat="1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shrinkToFit="1"/>
    </xf>
    <xf numFmtId="165" fontId="3" fillId="2" borderId="12" xfId="1" applyNumberFormat="1" applyFont="1" applyFill="1" applyBorder="1" applyAlignment="1">
      <alignment horizontal="center" vertical="center" shrinkToFit="1"/>
    </xf>
    <xf numFmtId="0" fontId="3" fillId="2" borderId="12" xfId="1" applyNumberFormat="1" applyFont="1" applyFill="1" applyBorder="1" applyAlignment="1">
      <alignment horizontal="center" vertical="center" shrinkToFit="1"/>
    </xf>
    <xf numFmtId="165" fontId="4" fillId="2" borderId="12" xfId="1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 wrapText="1"/>
    </xf>
    <xf numFmtId="165" fontId="3" fillId="2" borderId="12" xfId="1" applyNumberFormat="1" applyFont="1" applyFill="1" applyBorder="1" applyAlignment="1">
      <alignment horizontal="center" vertical="top" wrapText="1"/>
    </xf>
    <xf numFmtId="164" fontId="3" fillId="2" borderId="12" xfId="1" applyFont="1" applyFill="1" applyBorder="1" applyAlignment="1">
      <alignment horizontal="center" vertical="top" shrinkToFit="1"/>
    </xf>
    <xf numFmtId="4" fontId="3" fillId="2" borderId="12" xfId="1" applyNumberFormat="1" applyFont="1" applyFill="1" applyBorder="1" applyAlignment="1">
      <alignment horizontal="center" vertical="top" shrinkToFit="1"/>
    </xf>
    <xf numFmtId="0" fontId="3" fillId="2" borderId="32" xfId="0" applyFont="1" applyFill="1" applyBorder="1" applyAlignment="1">
      <alignment horizontal="center" vertical="center" wrapText="1"/>
    </xf>
    <xf numFmtId="165" fontId="4" fillId="2" borderId="35" xfId="1" applyNumberFormat="1" applyFont="1" applyFill="1" applyBorder="1" applyAlignment="1">
      <alignment horizontal="right" shrinkToFit="1"/>
    </xf>
    <xf numFmtId="0" fontId="4" fillId="2" borderId="12" xfId="1" applyNumberFormat="1" applyFont="1" applyFill="1" applyBorder="1" applyAlignment="1">
      <alignment horizontal="center" vertical="top" shrinkToFit="1"/>
    </xf>
    <xf numFmtId="2" fontId="3" fillId="2" borderId="66" xfId="1" applyNumberFormat="1" applyFont="1" applyFill="1" applyBorder="1" applyAlignment="1">
      <alignment horizontal="center" vertical="center" shrinkToFit="1"/>
    </xf>
    <xf numFmtId="2" fontId="3" fillId="2" borderId="67" xfId="1" applyNumberFormat="1" applyFont="1" applyFill="1" applyBorder="1" applyAlignment="1">
      <alignment horizontal="center" vertical="center" shrinkToFit="1"/>
    </xf>
    <xf numFmtId="2" fontId="3" fillId="2" borderId="68" xfId="1" applyNumberFormat="1" applyFont="1" applyFill="1" applyBorder="1" applyAlignment="1">
      <alignment horizontal="center" vertical="center" wrapText="1" shrinkToFit="1"/>
    </xf>
    <xf numFmtId="2" fontId="3" fillId="2" borderId="62" xfId="1" applyNumberFormat="1" applyFont="1" applyFill="1" applyBorder="1" applyAlignment="1">
      <alignment horizontal="center" vertical="center" wrapText="1" shrinkToFit="1"/>
    </xf>
    <xf numFmtId="0" fontId="3" fillId="6" borderId="10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2" fontId="4" fillId="6" borderId="68" xfId="0" applyNumberFormat="1" applyFont="1" applyFill="1" applyBorder="1" applyAlignment="1">
      <alignment horizontal="center" vertical="center" wrapText="1"/>
    </xf>
    <xf numFmtId="2" fontId="3" fillId="6" borderId="68" xfId="0" applyNumberFormat="1" applyFont="1" applyFill="1" applyBorder="1" applyAlignment="1">
      <alignment horizontal="center" vertical="center" wrapText="1"/>
    </xf>
    <xf numFmtId="2" fontId="3" fillId="6" borderId="62" xfId="0" applyNumberFormat="1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>
      <alignment horizontal="center" vertical="center" wrapText="1"/>
    </xf>
    <xf numFmtId="1" fontId="3" fillId="6" borderId="7" xfId="0" applyNumberFormat="1" applyFont="1" applyFill="1" applyBorder="1" applyAlignment="1">
      <alignment horizontal="center" vertical="center" wrapText="1"/>
    </xf>
    <xf numFmtId="1" fontId="3" fillId="6" borderId="6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" fontId="8" fillId="0" borderId="68" xfId="0" applyNumberFormat="1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4" fillId="4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/>
    </xf>
    <xf numFmtId="0" fontId="13" fillId="7" borderId="0" xfId="0" applyFont="1" applyFill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4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65" fontId="3" fillId="2" borderId="32" xfId="1" applyNumberFormat="1" applyFont="1" applyFill="1" applyBorder="1" applyAlignment="1">
      <alignment horizontal="center" vertical="center" wrapText="1"/>
    </xf>
    <xf numFmtId="165" fontId="3" fillId="2" borderId="23" xfId="1" applyNumberFormat="1" applyFont="1" applyFill="1" applyBorder="1" applyAlignment="1">
      <alignment horizontal="center" vertical="top" shrinkToFit="1"/>
    </xf>
    <xf numFmtId="165" fontId="3" fillId="2" borderId="0" xfId="1" applyNumberFormat="1" applyFont="1" applyFill="1" applyBorder="1" applyAlignment="1">
      <alignment horizontal="center" vertical="center" shrinkToFit="1"/>
    </xf>
    <xf numFmtId="165" fontId="4" fillId="2" borderId="0" xfId="1" applyNumberFormat="1" applyFont="1" applyFill="1" applyBorder="1" applyAlignment="1">
      <alignment horizontal="center" vertical="center" shrinkToFit="1"/>
    </xf>
    <xf numFmtId="165" fontId="3" fillId="2" borderId="12" xfId="1" applyNumberFormat="1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top"/>
    </xf>
    <xf numFmtId="0" fontId="7" fillId="7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165" fontId="3" fillId="2" borderId="12" xfId="1" applyNumberFormat="1" applyFont="1" applyFill="1" applyBorder="1" applyAlignment="1">
      <alignment horizontal="center" shrinkToFit="1"/>
    </xf>
    <xf numFmtId="165" fontId="4" fillId="0" borderId="12" xfId="1" applyNumberFormat="1" applyFont="1" applyFill="1" applyBorder="1" applyAlignment="1">
      <alignment horizontal="center" vertical="top" shrinkToFit="1"/>
    </xf>
    <xf numFmtId="165" fontId="4" fillId="0" borderId="32" xfId="1" applyNumberFormat="1" applyFont="1" applyFill="1" applyBorder="1" applyAlignment="1">
      <alignment horizontal="center" vertical="top" shrinkToFit="1"/>
    </xf>
    <xf numFmtId="165" fontId="4" fillId="0" borderId="35" xfId="1" applyNumberFormat="1" applyFont="1" applyFill="1" applyBorder="1" applyAlignment="1">
      <alignment horizontal="center" vertical="top" shrinkToFit="1"/>
    </xf>
    <xf numFmtId="164" fontId="3" fillId="2" borderId="12" xfId="1" applyFont="1" applyFill="1" applyBorder="1" applyAlignment="1">
      <alignment horizontal="center" shrinkToFit="1"/>
    </xf>
    <xf numFmtId="4" fontId="3" fillId="2" borderId="12" xfId="1" applyNumberFormat="1" applyFont="1" applyFill="1" applyBorder="1" applyAlignment="1">
      <alignment horizontal="center" shrinkToFit="1"/>
    </xf>
    <xf numFmtId="164" fontId="4" fillId="0" borderId="35" xfId="1" applyFont="1" applyFill="1" applyBorder="1" applyAlignment="1">
      <alignment horizontal="center" vertical="top" shrinkToFit="1"/>
    </xf>
    <xf numFmtId="0" fontId="12" fillId="0" borderId="0" xfId="0" applyFont="1" applyAlignment="1">
      <alignment horizontal="center" vertical="top"/>
    </xf>
    <xf numFmtId="0" fontId="5" fillId="4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165" fontId="19" fillId="0" borderId="35" xfId="1" applyNumberFormat="1" applyFont="1" applyFill="1" applyBorder="1" applyAlignment="1">
      <alignment horizontal="center" shrinkToFit="1"/>
    </xf>
    <xf numFmtId="165" fontId="4" fillId="2" borderId="12" xfId="1" applyNumberFormat="1" applyFont="1" applyFill="1" applyBorder="1" applyAlignment="1">
      <alignment horizontal="right" shrinkToFit="1"/>
    </xf>
    <xf numFmtId="165" fontId="4" fillId="2" borderId="32" xfId="1" applyNumberFormat="1" applyFont="1" applyFill="1" applyBorder="1" applyAlignment="1">
      <alignment horizontal="right" shrinkToFit="1"/>
    </xf>
    <xf numFmtId="3" fontId="3" fillId="6" borderId="68" xfId="0" applyNumberFormat="1" applyFont="1" applyFill="1" applyBorder="1" applyAlignment="1">
      <alignment horizontal="center" vertical="center" wrapText="1"/>
    </xf>
    <xf numFmtId="3" fontId="3" fillId="6" borderId="62" xfId="0" applyNumberFormat="1" applyFont="1" applyFill="1" applyBorder="1" applyAlignment="1">
      <alignment horizontal="center" vertical="center" wrapText="1"/>
    </xf>
    <xf numFmtId="3" fontId="4" fillId="0" borderId="35" xfId="1" applyNumberFormat="1" applyFont="1" applyFill="1" applyBorder="1" applyAlignment="1">
      <alignment horizontal="center" vertical="center" shrinkToFit="1"/>
    </xf>
    <xf numFmtId="3" fontId="4" fillId="2" borderId="35" xfId="1" applyNumberFormat="1" applyFont="1" applyFill="1" applyBorder="1" applyAlignment="1">
      <alignment horizontal="center" vertical="center" shrinkToFit="1"/>
    </xf>
    <xf numFmtId="0" fontId="4" fillId="2" borderId="32" xfId="1" applyNumberFormat="1" applyFont="1" applyFill="1" applyBorder="1" applyAlignment="1">
      <alignment horizontal="center" vertical="center" wrapText="1"/>
    </xf>
    <xf numFmtId="0" fontId="4" fillId="0" borderId="32" xfId="1" applyNumberFormat="1" applyFont="1" applyFill="1" applyBorder="1" applyAlignment="1">
      <alignment horizontal="center" vertical="center" shrinkToFit="1"/>
    </xf>
    <xf numFmtId="0" fontId="4" fillId="2" borderId="32" xfId="1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top"/>
    </xf>
    <xf numFmtId="165" fontId="9" fillId="2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165" fontId="3" fillId="2" borderId="35" xfId="1" applyNumberFormat="1" applyFont="1" applyFill="1" applyBorder="1" applyAlignment="1">
      <alignment horizontal="left" vertical="center" shrinkToFit="1"/>
    </xf>
    <xf numFmtId="165" fontId="4" fillId="2" borderId="35" xfId="1" applyNumberFormat="1" applyFont="1" applyFill="1" applyBorder="1" applyAlignment="1">
      <alignment horizontal="right" vertical="center" shrinkToFit="1"/>
    </xf>
    <xf numFmtId="0" fontId="4" fillId="4" borderId="83" xfId="0" applyFont="1" applyFill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left" vertical="center" wrapText="1"/>
    </xf>
    <xf numFmtId="3" fontId="4" fillId="6" borderId="83" xfId="0" applyNumberFormat="1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left" vertical="center" wrapText="1"/>
    </xf>
    <xf numFmtId="3" fontId="4" fillId="6" borderId="71" xfId="0" applyNumberFormat="1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left" vertical="center" wrapText="1"/>
    </xf>
    <xf numFmtId="3" fontId="4" fillId="6" borderId="86" xfId="0" applyNumberFormat="1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4" fillId="6" borderId="88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2" fontId="4" fillId="6" borderId="88" xfId="0" applyNumberFormat="1" applyFont="1" applyFill="1" applyBorder="1" applyAlignment="1">
      <alignment horizontal="center" vertical="center" wrapText="1"/>
    </xf>
    <xf numFmtId="1" fontId="3" fillId="6" borderId="88" xfId="0" applyNumberFormat="1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2" fontId="3" fillId="0" borderId="90" xfId="0" applyNumberFormat="1" applyFont="1" applyBorder="1" applyAlignment="1">
      <alignment horizontal="center" vertical="center"/>
    </xf>
    <xf numFmtId="2" fontId="3" fillId="0" borderId="88" xfId="0" applyNumberFormat="1" applyFont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left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/>
    </xf>
    <xf numFmtId="0" fontId="13" fillId="5" borderId="22" xfId="0" applyFont="1" applyFill="1" applyBorder="1" applyAlignment="1">
      <alignment horizontal="left" vertical="top" wrapText="1"/>
    </xf>
    <xf numFmtId="0" fontId="13" fillId="5" borderId="23" xfId="0" applyFont="1" applyFill="1" applyBorder="1" applyAlignment="1">
      <alignment horizontal="left" vertical="top" wrapText="1"/>
    </xf>
    <xf numFmtId="0" fontId="13" fillId="5" borderId="0" xfId="0" applyFont="1" applyFill="1" applyAlignment="1">
      <alignment horizontal="left" vertical="top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4" fillId="4" borderId="1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left" vertical="top" wrapText="1"/>
    </xf>
    <xf numFmtId="0" fontId="5" fillId="5" borderId="23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3" fillId="2" borderId="24" xfId="1" applyNumberFormat="1" applyFont="1" applyFill="1" applyBorder="1" applyAlignment="1">
      <alignment horizontal="center" vertical="center" shrinkToFit="1"/>
    </xf>
    <xf numFmtId="165" fontId="3" fillId="2" borderId="32" xfId="1" applyNumberFormat="1" applyFont="1" applyFill="1" applyBorder="1" applyAlignment="1">
      <alignment horizontal="center" vertical="center" shrinkToFit="1"/>
    </xf>
    <xf numFmtId="165" fontId="4" fillId="2" borderId="24" xfId="1" applyNumberFormat="1" applyFont="1" applyFill="1" applyBorder="1" applyAlignment="1">
      <alignment horizontal="center" vertical="center" shrinkToFit="1"/>
    </xf>
    <xf numFmtId="165" fontId="4" fillId="2" borderId="32" xfId="1" applyNumberFormat="1" applyFont="1" applyFill="1" applyBorder="1" applyAlignment="1">
      <alignment horizontal="center" vertical="center" shrinkToFit="1"/>
    </xf>
    <xf numFmtId="165" fontId="4" fillId="0" borderId="24" xfId="1" applyNumberFormat="1" applyFont="1" applyFill="1" applyBorder="1" applyAlignment="1">
      <alignment horizontal="center" vertical="center" shrinkToFit="1"/>
    </xf>
    <xf numFmtId="165" fontId="4" fillId="0" borderId="32" xfId="1" applyNumberFormat="1" applyFont="1" applyFill="1" applyBorder="1" applyAlignment="1">
      <alignment horizontal="center" vertical="center" shrinkToFit="1"/>
    </xf>
    <xf numFmtId="165" fontId="3" fillId="2" borderId="31" xfId="1" applyNumberFormat="1" applyFont="1" applyFill="1" applyBorder="1" applyAlignment="1">
      <alignment horizontal="center" vertical="center" wrapText="1"/>
    </xf>
    <xf numFmtId="165" fontId="3" fillId="2" borderId="34" xfId="1" applyNumberFormat="1" applyFont="1" applyFill="1" applyBorder="1" applyAlignment="1">
      <alignment horizontal="center" vertical="center" wrapText="1"/>
    </xf>
    <xf numFmtId="165" fontId="4" fillId="2" borderId="31" xfId="1" applyNumberFormat="1" applyFont="1" applyFill="1" applyBorder="1" applyAlignment="1">
      <alignment horizontal="center" vertical="center" wrapText="1"/>
    </xf>
    <xf numFmtId="165" fontId="4" fillId="2" borderId="34" xfId="1" applyNumberFormat="1" applyFont="1" applyFill="1" applyBorder="1" applyAlignment="1">
      <alignment horizontal="center" vertical="center" wrapText="1"/>
    </xf>
    <xf numFmtId="165" fontId="4" fillId="2" borderId="57" xfId="1" applyNumberFormat="1" applyFont="1" applyFill="1" applyBorder="1" applyAlignment="1">
      <alignment horizontal="center" vertical="center" shrinkToFit="1"/>
    </xf>
    <xf numFmtId="165" fontId="4" fillId="2" borderId="58" xfId="1" applyNumberFormat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4" fillId="4" borderId="4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top"/>
    </xf>
    <xf numFmtId="0" fontId="4" fillId="4" borderId="78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77" xfId="0" applyFont="1" applyFill="1" applyBorder="1" applyAlignment="1">
      <alignment horizontal="left" vertical="center" wrapText="1"/>
    </xf>
    <xf numFmtId="0" fontId="4" fillId="4" borderId="82" xfId="0" applyFont="1" applyFill="1" applyBorder="1" applyAlignment="1">
      <alignment horizontal="left" vertical="center" wrapText="1"/>
    </xf>
    <xf numFmtId="0" fontId="4" fillId="4" borderId="84" xfId="0" applyFont="1" applyFill="1" applyBorder="1" applyAlignment="1">
      <alignment horizontal="left" vertical="center" wrapText="1"/>
    </xf>
    <xf numFmtId="0" fontId="4" fillId="4" borderId="7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165" fontId="3" fillId="2" borderId="43" xfId="1" applyNumberFormat="1" applyFont="1" applyFill="1" applyBorder="1" applyAlignment="1">
      <alignment horizontal="right" vertical="center" shrinkToFit="1"/>
    </xf>
    <xf numFmtId="165" fontId="3" fillId="2" borderId="29" xfId="1" applyNumberFormat="1" applyFont="1" applyFill="1" applyBorder="1" applyAlignment="1">
      <alignment horizontal="right" vertical="center" shrinkToFit="1"/>
    </xf>
    <xf numFmtId="165" fontId="3" fillId="2" borderId="32" xfId="1" applyNumberFormat="1" applyFont="1" applyFill="1" applyBorder="1" applyAlignment="1">
      <alignment horizontal="right" vertical="center" shrinkToFit="1"/>
    </xf>
    <xf numFmtId="165" fontId="4" fillId="2" borderId="43" xfId="1" applyNumberFormat="1" applyFont="1" applyFill="1" applyBorder="1" applyAlignment="1">
      <alignment horizontal="right" vertical="center" shrinkToFit="1"/>
    </xf>
    <xf numFmtId="165" fontId="4" fillId="2" borderId="29" xfId="1" applyNumberFormat="1" applyFont="1" applyFill="1" applyBorder="1" applyAlignment="1">
      <alignment horizontal="right" vertical="center" shrinkToFit="1"/>
    </xf>
    <xf numFmtId="165" fontId="4" fillId="2" borderId="32" xfId="1" applyNumberFormat="1" applyFont="1" applyFill="1" applyBorder="1" applyAlignment="1">
      <alignment horizontal="right" vertical="center" shrinkToFit="1"/>
    </xf>
    <xf numFmtId="165" fontId="3" fillId="2" borderId="43" xfId="1" applyNumberFormat="1" applyFont="1" applyFill="1" applyBorder="1" applyAlignment="1">
      <alignment horizontal="center" vertical="center" shrinkToFit="1"/>
    </xf>
    <xf numFmtId="165" fontId="3" fillId="2" borderId="29" xfId="1" applyNumberFormat="1" applyFont="1" applyFill="1" applyBorder="1" applyAlignment="1">
      <alignment horizontal="center" vertical="center" shrinkToFi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vertical="center" wrapText="1"/>
    </xf>
    <xf numFmtId="165" fontId="6" fillId="2" borderId="35" xfId="1" applyNumberFormat="1" applyFont="1" applyFill="1" applyBorder="1" applyAlignment="1">
      <alignment horizontal="left" vertical="center" shrinkToFit="1"/>
    </xf>
    <xf numFmtId="0" fontId="6" fillId="2" borderId="35" xfId="1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10" fillId="5" borderId="25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65" fontId="22" fillId="2" borderId="35" xfId="1" applyNumberFormat="1" applyFont="1" applyFill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5" fillId="5" borderId="25" xfId="0" applyFont="1" applyFill="1" applyBorder="1" applyAlignment="1">
      <alignment horizontal="left" vertical="center" wrapText="1"/>
    </xf>
    <xf numFmtId="0" fontId="25" fillId="5" borderId="23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0" fontId="25" fillId="5" borderId="39" xfId="0" applyFont="1" applyFill="1" applyBorder="1" applyAlignment="1">
      <alignment horizontal="left" vertical="center" wrapText="1"/>
    </xf>
    <xf numFmtId="0" fontId="26" fillId="4" borderId="24" xfId="0" applyFont="1" applyFill="1" applyBorder="1" applyAlignment="1">
      <alignment horizontal="left" vertical="center" wrapText="1"/>
    </xf>
    <xf numFmtId="0" fontId="26" fillId="4" borderId="26" xfId="0" applyFont="1" applyFill="1" applyBorder="1" applyAlignment="1">
      <alignment horizontal="left" vertical="center" wrapText="1"/>
    </xf>
    <xf numFmtId="0" fontId="26" fillId="4" borderId="27" xfId="0" applyFont="1" applyFill="1" applyBorder="1" applyAlignment="1">
      <alignment horizontal="left" vertical="center" wrapText="1"/>
    </xf>
    <xf numFmtId="0" fontId="26" fillId="4" borderId="37" xfId="0" applyFont="1" applyFill="1" applyBorder="1" applyAlignment="1">
      <alignment horizontal="left" vertical="center" wrapText="1"/>
    </xf>
    <xf numFmtId="0" fontId="26" fillId="4" borderId="12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left" vertical="center" wrapText="1"/>
    </xf>
    <xf numFmtId="0" fontId="27" fillId="4" borderId="24" xfId="0" applyFont="1" applyFill="1" applyBorder="1" applyAlignment="1">
      <alignment horizontal="left" vertical="center" wrapText="1"/>
    </xf>
    <xf numFmtId="0" fontId="23" fillId="4" borderId="24" xfId="0" applyFont="1" applyFill="1" applyBorder="1" applyAlignment="1">
      <alignment horizontal="left" vertical="center" wrapText="1"/>
    </xf>
    <xf numFmtId="0" fontId="26" fillId="4" borderId="38" xfId="0" applyFont="1" applyFill="1" applyBorder="1" applyAlignment="1">
      <alignment horizontal="left"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26" fillId="4" borderId="31" xfId="0" applyFont="1" applyFill="1" applyBorder="1" applyAlignment="1">
      <alignment horizontal="left" vertical="center" wrapText="1"/>
    </xf>
    <xf numFmtId="0" fontId="23" fillId="4" borderId="40" xfId="0" applyFont="1" applyFill="1" applyBorder="1" applyAlignment="1">
      <alignment horizontal="left" vertical="center" wrapText="1"/>
    </xf>
    <xf numFmtId="0" fontId="26" fillId="4" borderId="32" xfId="0" applyFont="1" applyFill="1" applyBorder="1" applyAlignment="1">
      <alignment horizontal="left" vertical="center" wrapText="1"/>
    </xf>
    <xf numFmtId="0" fontId="27" fillId="4" borderId="32" xfId="0" applyFont="1" applyFill="1" applyBorder="1" applyAlignment="1">
      <alignment horizontal="left" vertical="center" wrapText="1"/>
    </xf>
    <xf numFmtId="0" fontId="23" fillId="4" borderId="32" xfId="0" applyFont="1" applyFill="1" applyBorder="1" applyAlignment="1">
      <alignment horizontal="left" vertical="center" wrapText="1"/>
    </xf>
    <xf numFmtId="0" fontId="26" fillId="4" borderId="32" xfId="0" applyFont="1" applyFill="1" applyBorder="1" applyAlignment="1">
      <alignment horizontal="left" vertical="center" wrapText="1"/>
    </xf>
    <xf numFmtId="0" fontId="26" fillId="4" borderId="34" xfId="0" applyFont="1" applyFill="1" applyBorder="1" applyAlignment="1">
      <alignment horizontal="left" vertical="center" wrapText="1"/>
    </xf>
    <xf numFmtId="0" fontId="23" fillId="4" borderId="23" xfId="0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left" vertical="center" wrapText="1"/>
    </xf>
    <xf numFmtId="165" fontId="26" fillId="2" borderId="35" xfId="1" applyNumberFormat="1" applyFont="1" applyFill="1" applyBorder="1" applyAlignment="1">
      <alignment horizontal="left" vertical="center" shrinkToFit="1"/>
    </xf>
    <xf numFmtId="165" fontId="26" fillId="2" borderId="24" xfId="1" applyNumberFormat="1" applyFont="1" applyFill="1" applyBorder="1" applyAlignment="1">
      <alignment horizontal="left" vertical="center" shrinkToFit="1"/>
    </xf>
    <xf numFmtId="0" fontId="22" fillId="0" borderId="35" xfId="0" applyFont="1" applyBorder="1" applyAlignment="1">
      <alignment horizontal="left" vertical="center" wrapText="1"/>
    </xf>
    <xf numFmtId="165" fontId="22" fillId="2" borderId="12" xfId="1" applyNumberFormat="1" applyFont="1" applyFill="1" applyBorder="1" applyAlignment="1">
      <alignment horizontal="left" vertical="center" shrinkToFit="1"/>
    </xf>
    <xf numFmtId="165" fontId="22" fillId="2" borderId="25" xfId="1" applyNumberFormat="1" applyFont="1" applyFill="1" applyBorder="1" applyAlignment="1">
      <alignment horizontal="left" vertical="center" shrinkToFit="1"/>
    </xf>
    <xf numFmtId="165" fontId="26" fillId="2" borderId="12" xfId="1" applyNumberFormat="1" applyFont="1" applyFill="1" applyBorder="1" applyAlignment="1">
      <alignment horizontal="left" vertical="center" shrinkToFit="1"/>
    </xf>
    <xf numFmtId="165" fontId="26" fillId="2" borderId="27" xfId="1" applyNumberFormat="1" applyFont="1" applyFill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wrapText="1"/>
    </xf>
    <xf numFmtId="0" fontId="22" fillId="2" borderId="37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2" xfId="1" applyNumberFormat="1" applyFont="1" applyFill="1" applyBorder="1" applyAlignment="1">
      <alignment horizontal="left" vertical="center" shrinkToFit="1"/>
    </xf>
    <xf numFmtId="165" fontId="22" fillId="2" borderId="24" xfId="1" applyNumberFormat="1" applyFont="1" applyFill="1" applyBorder="1" applyAlignment="1">
      <alignment horizontal="left" vertical="center" shrinkToFit="1"/>
    </xf>
    <xf numFmtId="0" fontId="22" fillId="2" borderId="12" xfId="0" applyFont="1" applyFill="1" applyBorder="1" applyAlignment="1">
      <alignment horizontal="left" vertical="center" wrapText="1"/>
    </xf>
    <xf numFmtId="165" fontId="22" fillId="2" borderId="13" xfId="1" applyNumberFormat="1" applyFont="1" applyFill="1" applyBorder="1" applyAlignment="1">
      <alignment horizontal="left" vertical="center" shrinkToFit="1"/>
    </xf>
    <xf numFmtId="165" fontId="22" fillId="2" borderId="41" xfId="1" applyNumberFormat="1" applyFont="1" applyFill="1" applyBorder="1" applyAlignment="1">
      <alignment horizontal="left" vertical="center" shrinkToFit="1"/>
    </xf>
    <xf numFmtId="165" fontId="22" fillId="2" borderId="60" xfId="1" applyNumberFormat="1" applyFont="1" applyFill="1" applyBorder="1" applyAlignment="1">
      <alignment horizontal="left" vertical="center" shrinkToFit="1"/>
    </xf>
    <xf numFmtId="0" fontId="22" fillId="2" borderId="61" xfId="1" applyNumberFormat="1" applyFont="1" applyFill="1" applyBorder="1" applyAlignment="1">
      <alignment horizontal="left" vertical="center" shrinkToFit="1"/>
    </xf>
    <xf numFmtId="0" fontId="26" fillId="4" borderId="42" xfId="0" applyFont="1" applyFill="1" applyBorder="1" applyAlignment="1">
      <alignment horizontal="left" vertical="center" wrapText="1"/>
    </xf>
    <xf numFmtId="37" fontId="22" fillId="2" borderId="35" xfId="1" applyNumberFormat="1" applyFont="1" applyFill="1" applyBorder="1" applyAlignment="1">
      <alignment horizontal="left" vertical="center" shrinkToFit="1"/>
    </xf>
    <xf numFmtId="3" fontId="22" fillId="2" borderId="35" xfId="1" applyNumberFormat="1" applyFont="1" applyFill="1" applyBorder="1" applyAlignment="1">
      <alignment horizontal="left" vertical="center" shrinkToFit="1"/>
    </xf>
    <xf numFmtId="165" fontId="26" fillId="0" borderId="27" xfId="1" applyNumberFormat="1" applyFont="1" applyFill="1" applyBorder="1" applyAlignment="1">
      <alignment horizontal="left" vertical="center" shrinkToFit="1"/>
    </xf>
    <xf numFmtId="0" fontId="26" fillId="4" borderId="43" xfId="0" applyFont="1" applyFill="1" applyBorder="1" applyAlignment="1">
      <alignment horizontal="left" vertical="center" wrapText="1"/>
    </xf>
    <xf numFmtId="0" fontId="22" fillId="2" borderId="35" xfId="1" applyNumberFormat="1" applyFont="1" applyFill="1" applyBorder="1" applyAlignment="1">
      <alignment horizontal="left" vertical="center" shrinkToFit="1"/>
    </xf>
    <xf numFmtId="165" fontId="22" fillId="2" borderId="35" xfId="1" applyNumberFormat="1" applyFont="1" applyFill="1" applyBorder="1" applyAlignment="1">
      <alignment horizontal="left" vertical="center" wrapText="1"/>
    </xf>
    <xf numFmtId="165" fontId="28" fillId="2" borderId="35" xfId="1" applyNumberFormat="1" applyFont="1" applyFill="1" applyBorder="1" applyAlignment="1">
      <alignment horizontal="left" vertical="center" shrinkToFit="1"/>
    </xf>
    <xf numFmtId="3" fontId="22" fillId="2" borderId="35" xfId="0" applyNumberFormat="1" applyFont="1" applyFill="1" applyBorder="1" applyAlignment="1">
      <alignment horizontal="left" vertical="center" wrapText="1"/>
    </xf>
    <xf numFmtId="165" fontId="22" fillId="2" borderId="25" xfId="1" applyNumberFormat="1" applyFont="1" applyFill="1" applyBorder="1" applyAlignment="1">
      <alignment horizontal="left" vertical="center" wrapText="1"/>
    </xf>
    <xf numFmtId="165" fontId="26" fillId="2" borderId="12" xfId="1" applyNumberFormat="1" applyFont="1" applyFill="1" applyBorder="1" applyAlignment="1">
      <alignment horizontal="left" vertical="center" wrapText="1"/>
    </xf>
    <xf numFmtId="0" fontId="28" fillId="2" borderId="35" xfId="1" applyNumberFormat="1" applyFont="1" applyFill="1" applyBorder="1" applyAlignment="1">
      <alignment horizontal="left" vertical="center" shrinkToFit="1"/>
    </xf>
    <xf numFmtId="165" fontId="28" fillId="2" borderId="35" xfId="1" applyNumberFormat="1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26" fillId="4" borderId="44" xfId="0" applyFont="1" applyFill="1" applyBorder="1" applyAlignment="1">
      <alignment horizontal="left" vertical="center" wrapText="1"/>
    </xf>
    <xf numFmtId="0" fontId="26" fillId="4" borderId="39" xfId="0" applyFont="1" applyFill="1" applyBorder="1" applyAlignment="1">
      <alignment horizontal="left" vertical="center" wrapText="1"/>
    </xf>
    <xf numFmtId="0" fontId="22" fillId="4" borderId="45" xfId="0" applyFont="1" applyFill="1" applyBorder="1" applyAlignment="1">
      <alignment horizontal="left" vertical="center" wrapText="1"/>
    </xf>
    <xf numFmtId="0" fontId="26" fillId="4" borderId="46" xfId="0" applyFont="1" applyFill="1" applyBorder="1" applyAlignment="1">
      <alignment horizontal="left" vertical="center" wrapText="1"/>
    </xf>
    <xf numFmtId="0" fontId="22" fillId="4" borderId="47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left" vertical="center" wrapText="1"/>
    </xf>
    <xf numFmtId="0" fontId="22" fillId="4" borderId="48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165" fontId="22" fillId="2" borderId="26" xfId="1" applyNumberFormat="1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/>
    </xf>
    <xf numFmtId="0" fontId="22" fillId="2" borderId="27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34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32" xfId="1" applyNumberFormat="1" applyFont="1" applyFill="1" applyBorder="1" applyAlignment="1">
      <alignment horizontal="left" vertical="center" wrapText="1"/>
    </xf>
    <xf numFmtId="165" fontId="22" fillId="2" borderId="32" xfId="1" applyNumberFormat="1" applyFont="1" applyFill="1" applyBorder="1" applyAlignment="1">
      <alignment horizontal="left" vertical="center" wrapText="1"/>
    </xf>
    <xf numFmtId="165" fontId="22" fillId="2" borderId="22" xfId="1" applyNumberFormat="1" applyFont="1" applyFill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/>
    </xf>
    <xf numFmtId="0" fontId="22" fillId="2" borderId="32" xfId="1" applyNumberFormat="1" applyFont="1" applyFill="1" applyBorder="1" applyAlignment="1">
      <alignment horizontal="left" vertical="center" readingOrder="1"/>
    </xf>
    <xf numFmtId="0" fontId="22" fillId="2" borderId="24" xfId="0" applyFont="1" applyFill="1" applyBorder="1" applyAlignment="1">
      <alignment horizontal="left" vertical="center" wrapText="1"/>
    </xf>
    <xf numFmtId="165" fontId="22" fillId="2" borderId="24" xfId="1" applyNumberFormat="1" applyFont="1" applyFill="1" applyBorder="1" applyAlignment="1">
      <alignment horizontal="left" vertical="center" wrapText="1"/>
    </xf>
    <xf numFmtId="0" fontId="22" fillId="2" borderId="24" xfId="1" applyNumberFormat="1" applyFont="1" applyFill="1" applyBorder="1" applyAlignment="1">
      <alignment horizontal="left" vertical="center" wrapText="1"/>
    </xf>
    <xf numFmtId="0" fontId="22" fillId="2" borderId="35" xfId="1" applyNumberFormat="1" applyFont="1" applyFill="1" applyBorder="1" applyAlignment="1">
      <alignment horizontal="left" vertical="center" wrapText="1"/>
    </xf>
    <xf numFmtId="0" fontId="22" fillId="2" borderId="35" xfId="1" applyNumberFormat="1" applyFont="1" applyFill="1" applyBorder="1" applyAlignment="1">
      <alignment horizontal="left" vertical="center" readingOrder="1"/>
    </xf>
    <xf numFmtId="165" fontId="22" fillId="2" borderId="12" xfId="1" applyNumberFormat="1" applyFont="1" applyFill="1" applyBorder="1" applyAlignment="1">
      <alignment horizontal="left" vertical="center" wrapText="1"/>
    </xf>
    <xf numFmtId="165" fontId="22" fillId="2" borderId="13" xfId="1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 wrapText="1"/>
    </xf>
    <xf numFmtId="165" fontId="22" fillId="2" borderId="37" xfId="1" applyNumberFormat="1" applyFont="1" applyFill="1" applyBorder="1" applyAlignment="1">
      <alignment horizontal="left" vertical="center" wrapText="1"/>
    </xf>
    <xf numFmtId="165" fontId="26" fillId="2" borderId="31" xfId="1" applyNumberFormat="1" applyFont="1" applyFill="1" applyBorder="1" applyAlignment="1">
      <alignment horizontal="left" vertical="center" wrapText="1"/>
    </xf>
    <xf numFmtId="0" fontId="22" fillId="2" borderId="41" xfId="0" applyFont="1" applyFill="1" applyBorder="1" applyAlignment="1">
      <alignment horizontal="left" vertical="center" wrapText="1"/>
    </xf>
    <xf numFmtId="165" fontId="22" fillId="2" borderId="31" xfId="1" applyNumberFormat="1" applyFont="1" applyFill="1" applyBorder="1" applyAlignment="1">
      <alignment horizontal="left" vertical="center" wrapText="1"/>
    </xf>
    <xf numFmtId="165" fontId="22" fillId="2" borderId="29" xfId="1" applyNumberFormat="1" applyFont="1" applyFill="1" applyBorder="1" applyAlignment="1">
      <alignment horizontal="left" vertical="center" wrapText="1"/>
    </xf>
    <xf numFmtId="165" fontId="22" fillId="2" borderId="38" xfId="1" applyNumberFormat="1" applyFont="1" applyFill="1" applyBorder="1" applyAlignment="1">
      <alignment horizontal="left" vertical="center" wrapText="1"/>
    </xf>
    <xf numFmtId="0" fontId="26" fillId="0" borderId="71" xfId="0" applyFont="1" applyBorder="1" applyAlignment="1">
      <alignment horizontal="left" vertical="center"/>
    </xf>
    <xf numFmtId="0" fontId="10" fillId="5" borderId="92" xfId="0" applyFont="1" applyFill="1" applyBorder="1" applyAlignment="1">
      <alignment horizontal="left" vertical="center" wrapText="1"/>
    </xf>
    <xf numFmtId="0" fontId="10" fillId="5" borderId="93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left" vertical="center" wrapText="1"/>
    </xf>
    <xf numFmtId="0" fontId="10" fillId="5" borderId="45" xfId="0" applyFont="1" applyFill="1" applyBorder="1" applyAlignment="1">
      <alignment horizontal="left" vertical="center" wrapText="1"/>
    </xf>
    <xf numFmtId="0" fontId="26" fillId="4" borderId="12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165" fontId="26" fillId="0" borderId="12" xfId="1" applyNumberFormat="1" applyFont="1" applyFill="1" applyBorder="1" applyAlignment="1">
      <alignment horizontal="left" vertical="center" shrinkToFit="1"/>
    </xf>
    <xf numFmtId="0" fontId="22" fillId="0" borderId="45" xfId="0" applyFont="1" applyBorder="1" applyAlignment="1">
      <alignment horizontal="left" vertical="center" wrapText="1"/>
    </xf>
    <xf numFmtId="165" fontId="22" fillId="2" borderId="31" xfId="1" applyNumberFormat="1" applyFont="1" applyFill="1" applyBorder="1" applyAlignment="1">
      <alignment horizontal="left" vertical="center" shrinkToFit="1"/>
    </xf>
    <xf numFmtId="165" fontId="26" fillId="2" borderId="31" xfId="1" applyNumberFormat="1" applyFont="1" applyFill="1" applyBorder="1" applyAlignment="1">
      <alignment horizontal="left" vertical="center" shrinkToFit="1"/>
    </xf>
    <xf numFmtId="0" fontId="22" fillId="0" borderId="71" xfId="0" applyFont="1" applyBorder="1" applyAlignment="1">
      <alignment horizontal="left" vertical="center" wrapText="1"/>
    </xf>
    <xf numFmtId="165" fontId="22" fillId="2" borderId="42" xfId="1" applyNumberFormat="1" applyFont="1" applyFill="1" applyBorder="1" applyAlignment="1">
      <alignment horizontal="left" vertical="center" shrinkToFit="1"/>
    </xf>
    <xf numFmtId="165" fontId="26" fillId="2" borderId="42" xfId="1" applyNumberFormat="1" applyFont="1" applyFill="1" applyBorder="1" applyAlignment="1">
      <alignment horizontal="left" vertical="center" shrinkToFit="1"/>
    </xf>
    <xf numFmtId="0" fontId="22" fillId="0" borderId="75" xfId="0" applyFont="1" applyBorder="1" applyAlignment="1">
      <alignment horizontal="left" vertical="center" wrapText="1"/>
    </xf>
    <xf numFmtId="165" fontId="26" fillId="0" borderId="35" xfId="1" applyNumberFormat="1" applyFont="1" applyFill="1" applyBorder="1" applyAlignment="1">
      <alignment horizontal="left" vertical="center" shrinkToFit="1"/>
    </xf>
    <xf numFmtId="0" fontId="22" fillId="0" borderId="60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left" vertical="center" wrapText="1"/>
    </xf>
    <xf numFmtId="165" fontId="26" fillId="0" borderId="69" xfId="1" applyNumberFormat="1" applyFont="1" applyFill="1" applyBorder="1" applyAlignment="1">
      <alignment horizontal="left" vertical="center" shrinkToFit="1"/>
    </xf>
    <xf numFmtId="0" fontId="22" fillId="0" borderId="48" xfId="0" applyFont="1" applyBorder="1" applyAlignment="1">
      <alignment horizontal="left" vertical="center" wrapText="1"/>
    </xf>
    <xf numFmtId="165" fontId="22" fillId="2" borderId="34" xfId="1" applyNumberFormat="1" applyFont="1" applyFill="1" applyBorder="1" applyAlignment="1">
      <alignment horizontal="left" vertical="center" shrinkToFit="1"/>
    </xf>
    <xf numFmtId="165" fontId="26" fillId="2" borderId="34" xfId="1" applyNumberFormat="1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 wrapText="1"/>
    </xf>
    <xf numFmtId="0" fontId="14" fillId="5" borderId="23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37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14" fillId="4" borderId="38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49" xfId="0" applyFont="1" applyFill="1" applyBorder="1" applyAlignment="1">
      <alignment horizontal="left" vertical="center" wrapText="1"/>
    </xf>
    <xf numFmtId="0" fontId="14" fillId="4" borderId="45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14" fillId="4" borderId="48" xfId="0" applyFont="1" applyFill="1" applyBorder="1" applyAlignment="1">
      <alignment horizontal="left" vertical="center" wrapText="1"/>
    </xf>
    <xf numFmtId="0" fontId="6" fillId="4" borderId="50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1" applyFont="1" applyFill="1" applyBorder="1" applyAlignment="1">
      <alignment horizontal="left" vertical="center" shrinkToFit="1"/>
    </xf>
    <xf numFmtId="166" fontId="6" fillId="2" borderId="35" xfId="1" applyNumberFormat="1" applyFont="1" applyFill="1" applyBorder="1" applyAlignment="1">
      <alignment horizontal="left" vertical="center" shrinkToFit="1"/>
    </xf>
    <xf numFmtId="39" fontId="14" fillId="2" borderId="35" xfId="1" applyNumberFormat="1" applyFont="1" applyFill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left" vertical="center" wrapText="1"/>
    </xf>
    <xf numFmtId="165" fontId="6" fillId="2" borderId="13" xfId="1" applyNumberFormat="1" applyFont="1" applyFill="1" applyBorder="1" applyAlignment="1">
      <alignment horizontal="left" vertical="center" shrinkToFit="1"/>
    </xf>
    <xf numFmtId="165" fontId="6" fillId="2" borderId="11" xfId="1" applyNumberFormat="1" applyFont="1" applyFill="1" applyBorder="1" applyAlignment="1">
      <alignment horizontal="left" vertical="center" shrinkToFit="1"/>
    </xf>
    <xf numFmtId="165" fontId="14" fillId="2" borderId="13" xfId="1" applyNumberFormat="1" applyFont="1" applyFill="1" applyBorder="1" applyAlignment="1">
      <alignment horizontal="left" vertical="center" shrinkToFit="1"/>
    </xf>
    <xf numFmtId="165" fontId="14" fillId="2" borderId="11" xfId="1" applyNumberFormat="1" applyFont="1" applyFill="1" applyBorder="1" applyAlignment="1">
      <alignment horizontal="left" vertical="center" shrinkToFit="1"/>
    </xf>
    <xf numFmtId="165" fontId="14" fillId="0" borderId="27" xfId="1" applyNumberFormat="1" applyFont="1" applyFill="1" applyBorder="1" applyAlignment="1">
      <alignment horizontal="left" vertical="center" shrinkToFit="1"/>
    </xf>
    <xf numFmtId="0" fontId="6" fillId="2" borderId="69" xfId="0" applyFont="1" applyFill="1" applyBorder="1" applyAlignment="1">
      <alignment horizontal="left" vertical="center" wrapText="1"/>
    </xf>
    <xf numFmtId="165" fontId="6" fillId="2" borderId="69" xfId="1" applyNumberFormat="1" applyFont="1" applyFill="1" applyBorder="1" applyAlignment="1">
      <alignment horizontal="left" vertical="center" shrinkToFit="1"/>
    </xf>
    <xf numFmtId="165" fontId="6" fillId="2" borderId="60" xfId="1" applyNumberFormat="1" applyFont="1" applyFill="1" applyBorder="1" applyAlignment="1">
      <alignment horizontal="left" vertical="center" shrinkToFit="1"/>
    </xf>
    <xf numFmtId="167" fontId="14" fillId="2" borderId="69" xfId="1" applyNumberFormat="1" applyFont="1" applyFill="1" applyBorder="1" applyAlignment="1">
      <alignment horizontal="left" vertical="center" shrinkToFit="1"/>
    </xf>
    <xf numFmtId="0" fontId="6" fillId="2" borderId="70" xfId="0" applyFont="1" applyFill="1" applyBorder="1" applyAlignment="1">
      <alignment horizontal="left" vertical="center" wrapText="1"/>
    </xf>
    <xf numFmtId="164" fontId="14" fillId="0" borderId="44" xfId="1" applyFont="1" applyFill="1" applyBorder="1" applyAlignment="1">
      <alignment horizontal="left" vertical="center" shrinkToFit="1"/>
    </xf>
    <xf numFmtId="0" fontId="14" fillId="5" borderId="22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65" fontId="6" fillId="2" borderId="12" xfId="1" applyNumberFormat="1" applyFont="1" applyFill="1" applyBorder="1" applyAlignment="1">
      <alignment horizontal="left" vertical="center" shrinkToFit="1"/>
    </xf>
    <xf numFmtId="165" fontId="14" fillId="2" borderId="12" xfId="1" applyNumberFormat="1" applyFont="1" applyFill="1" applyBorder="1" applyAlignment="1">
      <alignment horizontal="left" vertical="center" shrinkToFit="1"/>
    </xf>
    <xf numFmtId="165" fontId="6" fillId="2" borderId="13" xfId="1" applyNumberFormat="1" applyFont="1" applyFill="1" applyBorder="1" applyAlignment="1">
      <alignment horizontal="left" vertical="center" shrinkToFit="1"/>
    </xf>
    <xf numFmtId="165" fontId="14" fillId="0" borderId="11" xfId="1" applyNumberFormat="1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wrapText="1" indent="4"/>
    </xf>
    <xf numFmtId="0" fontId="14" fillId="4" borderId="28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14" fillId="4" borderId="42" xfId="0" applyFont="1" applyFill="1" applyBorder="1" applyAlignment="1">
      <alignment horizontal="left" vertical="center" wrapText="1"/>
    </xf>
    <xf numFmtId="0" fontId="6" fillId="4" borderId="71" xfId="0" applyFont="1" applyFill="1" applyBorder="1" applyAlignment="1">
      <alignment horizontal="left" vertical="center" wrapText="1"/>
    </xf>
    <xf numFmtId="0" fontId="29" fillId="2" borderId="72" xfId="0" applyFont="1" applyFill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165" fontId="6" fillId="2" borderId="73" xfId="1" applyNumberFormat="1" applyFont="1" applyFill="1" applyBorder="1" applyAlignment="1">
      <alignment horizontal="left" vertical="center" shrinkToFit="1"/>
    </xf>
    <xf numFmtId="3" fontId="6" fillId="2" borderId="73" xfId="1" applyNumberFormat="1" applyFont="1" applyFill="1" applyBorder="1" applyAlignment="1">
      <alignment horizontal="left" vertical="center" shrinkToFit="1"/>
    </xf>
    <xf numFmtId="165" fontId="14" fillId="2" borderId="73" xfId="1" applyNumberFormat="1" applyFont="1" applyFill="1" applyBorder="1" applyAlignment="1">
      <alignment horizontal="left" vertical="center" shrinkToFit="1"/>
    </xf>
    <xf numFmtId="0" fontId="6" fillId="2" borderId="73" xfId="0" applyFont="1" applyFill="1" applyBorder="1" applyAlignment="1">
      <alignment horizontal="left" vertical="center" wrapText="1"/>
    </xf>
    <xf numFmtId="165" fontId="6" fillId="2" borderId="40" xfId="1" applyNumberFormat="1" applyFont="1" applyFill="1" applyBorder="1" applyAlignment="1">
      <alignment horizontal="left" vertical="center" shrinkToFit="1"/>
    </xf>
    <xf numFmtId="165" fontId="14" fillId="2" borderId="74" xfId="1" applyNumberFormat="1" applyFont="1" applyFill="1" applyBorder="1" applyAlignment="1">
      <alignment horizontal="left" vertical="center" shrinkToFit="1"/>
    </xf>
    <xf numFmtId="0" fontId="29" fillId="2" borderId="75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3" fontId="6" fillId="2" borderId="35" xfId="1" applyNumberFormat="1" applyFont="1" applyFill="1" applyBorder="1" applyAlignment="1">
      <alignment horizontal="left" vertical="center" shrinkToFit="1"/>
    </xf>
    <xf numFmtId="165" fontId="14" fillId="2" borderId="35" xfId="1" applyNumberFormat="1" applyFont="1" applyFill="1" applyBorder="1" applyAlignment="1">
      <alignment horizontal="left" vertical="center" shrinkToFit="1"/>
    </xf>
    <xf numFmtId="165" fontId="14" fillId="2" borderId="76" xfId="1" applyNumberFormat="1" applyFont="1" applyFill="1" applyBorder="1" applyAlignment="1">
      <alignment horizontal="left" vertical="center" shrinkToFit="1"/>
    </xf>
    <xf numFmtId="165" fontId="14" fillId="0" borderId="35" xfId="1" applyNumberFormat="1" applyFont="1" applyFill="1" applyBorder="1" applyAlignment="1">
      <alignment horizontal="left" vertical="center" shrinkToFit="1"/>
    </xf>
    <xf numFmtId="0" fontId="29" fillId="2" borderId="57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65" fontId="6" fillId="2" borderId="31" xfId="1" applyNumberFormat="1" applyFont="1" applyFill="1" applyBorder="1" applyAlignment="1">
      <alignment horizontal="left" vertical="center" shrinkToFit="1"/>
    </xf>
    <xf numFmtId="165" fontId="6" fillId="2" borderId="24" xfId="1" applyNumberFormat="1" applyFont="1" applyFill="1" applyBorder="1" applyAlignment="1">
      <alignment horizontal="left" vertical="center" shrinkToFit="1"/>
    </xf>
    <xf numFmtId="165" fontId="6" fillId="2" borderId="49" xfId="1" applyNumberFormat="1" applyFont="1" applyFill="1" applyBorder="1" applyAlignment="1">
      <alignment horizontal="left" vertical="center" shrinkToFit="1"/>
    </xf>
    <xf numFmtId="0" fontId="29" fillId="2" borderId="60" xfId="0" applyFont="1" applyFill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165" fontId="14" fillId="0" borderId="69" xfId="1" applyNumberFormat="1" applyFont="1" applyFill="1" applyBorder="1" applyAlignment="1">
      <alignment horizontal="left" vertical="center" shrinkToFit="1"/>
    </xf>
    <xf numFmtId="165" fontId="14" fillId="2" borderId="51" xfId="1" applyNumberFormat="1" applyFont="1" applyFill="1" applyBorder="1" applyAlignment="1">
      <alignment horizontal="left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57150</xdr:rowOff>
    </xdr:from>
    <xdr:to>
      <xdr:col>0</xdr:col>
      <xdr:colOff>1271228</xdr:colOff>
      <xdr:row>5</xdr:row>
      <xdr:rowOff>203488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BE6C9-0E10-8B80-C79B-00640DCB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19100"/>
          <a:ext cx="1242653" cy="819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203688</xdr:rowOff>
    </xdr:from>
    <xdr:to>
      <xdr:col>0</xdr:col>
      <xdr:colOff>1666874</xdr:colOff>
      <xdr:row>6</xdr:row>
      <xdr:rowOff>182615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2DE960-E564-DF9B-ADF0-268528D5C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2207"/>
          <a:ext cx="1666874" cy="1114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1</xdr:row>
      <xdr:rowOff>150813</xdr:rowOff>
    </xdr:from>
    <xdr:to>
      <xdr:col>0</xdr:col>
      <xdr:colOff>1873503</xdr:colOff>
      <xdr:row>6</xdr:row>
      <xdr:rowOff>169130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C33F7-224D-F263-E6DD-FBBE88362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322263"/>
          <a:ext cx="1849691" cy="1152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49025</xdr:colOff>
      <xdr:row>1</xdr:row>
      <xdr:rowOff>70036</xdr:rowOff>
    </xdr:from>
    <xdr:to>
      <xdr:col>1</xdr:col>
      <xdr:colOff>802901</xdr:colOff>
      <xdr:row>7</xdr:row>
      <xdr:rowOff>182231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33ECB-BBE0-C5E5-10A0-A2D870EC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25" y="241486"/>
          <a:ext cx="1954026" cy="12742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17318</xdr:rowOff>
    </xdr:from>
    <xdr:to>
      <xdr:col>0</xdr:col>
      <xdr:colOff>1121019</xdr:colOff>
      <xdr:row>8</xdr:row>
      <xdr:rowOff>34638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AE9B6-F75B-D28E-34F2-0ECC9FB3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7030"/>
          <a:ext cx="1121019" cy="1094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3"/>
  <sheetViews>
    <sheetView view="pageLayout" topLeftCell="A37" zoomScaleNormal="130" zoomScaleSheetLayoutView="110" workbookViewId="0">
      <selection activeCell="A2" sqref="A2:P52"/>
    </sheetView>
  </sheetViews>
  <sheetFormatPr baseColWidth="10" defaultColWidth="9.33203125" defaultRowHeight="12.75" x14ac:dyDescent="0.2"/>
  <cols>
    <col min="1" max="1" width="25" style="79" customWidth="1"/>
    <col min="2" max="2" width="26.6640625" style="79" customWidth="1"/>
    <col min="3" max="4" width="10.83203125" style="95" customWidth="1"/>
    <col min="5" max="5" width="12.33203125" style="95" customWidth="1"/>
    <col min="6" max="6" width="10.83203125" style="95" customWidth="1"/>
    <col min="7" max="7" width="13.5" style="95" customWidth="1"/>
    <col min="8" max="16" width="10.83203125" style="95" customWidth="1"/>
    <col min="17" max="16384" width="9.33203125" style="79"/>
  </cols>
  <sheetData>
    <row r="1" spans="1:18" ht="13.5" thickBot="1" x14ac:dyDescent="0.25"/>
    <row r="2" spans="1:18" ht="18" customHeight="1" x14ac:dyDescent="0.2">
      <c r="A2" s="197"/>
      <c r="B2" s="200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80"/>
      <c r="R2" s="80"/>
    </row>
    <row r="3" spans="1:18" ht="18" customHeight="1" x14ac:dyDescent="0.2">
      <c r="A3" s="198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80"/>
      <c r="R3" s="80"/>
    </row>
    <row r="4" spans="1:18" ht="18" customHeight="1" x14ac:dyDescent="0.2">
      <c r="A4" s="198"/>
      <c r="B4" s="206" t="s">
        <v>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81"/>
      <c r="R4" s="81"/>
    </row>
    <row r="5" spans="1:18" ht="18" customHeight="1" thickBot="1" x14ac:dyDescent="0.25">
      <c r="A5" s="198"/>
      <c r="B5" s="209" t="s">
        <v>2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1"/>
      <c r="Q5" s="81"/>
      <c r="R5" s="81"/>
    </row>
    <row r="6" spans="1:18" ht="18" customHeight="1" x14ac:dyDescent="0.2">
      <c r="A6" s="198"/>
      <c r="B6" s="212" t="s">
        <v>198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8" ht="18" customHeight="1" x14ac:dyDescent="0.2">
      <c r="A7" s="198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3"/>
    </row>
    <row r="8" spans="1:18" ht="18" customHeight="1" x14ac:dyDescent="0.2">
      <c r="A8" s="198"/>
      <c r="B8" s="214" t="s">
        <v>3</v>
      </c>
      <c r="C8" s="215"/>
      <c r="D8" s="215"/>
      <c r="E8" s="215"/>
      <c r="F8" s="215"/>
      <c r="G8" s="215"/>
      <c r="H8" s="215"/>
      <c r="I8" s="215"/>
      <c r="J8" s="216" t="s">
        <v>4</v>
      </c>
      <c r="K8" s="217"/>
      <c r="L8" s="217"/>
      <c r="M8" s="217"/>
      <c r="N8" s="217"/>
      <c r="O8" s="217"/>
      <c r="P8" s="218"/>
    </row>
    <row r="9" spans="1:18" ht="18" customHeight="1" thickBot="1" x14ac:dyDescent="0.25">
      <c r="A9" s="199"/>
      <c r="B9" s="219" t="s">
        <v>5</v>
      </c>
      <c r="C9" s="220"/>
      <c r="D9" s="220"/>
      <c r="E9" s="220"/>
      <c r="F9" s="220"/>
      <c r="G9" s="220"/>
      <c r="H9" s="220"/>
      <c r="I9" s="220"/>
      <c r="J9" s="221" t="s">
        <v>244</v>
      </c>
      <c r="K9" s="222"/>
      <c r="L9" s="222"/>
      <c r="M9" s="222"/>
      <c r="N9" s="222"/>
      <c r="O9" s="222"/>
      <c r="P9" s="223"/>
    </row>
    <row r="10" spans="1:18" ht="18" customHeight="1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R10" s="82"/>
    </row>
    <row r="11" spans="1:18" ht="18" customHeight="1" x14ac:dyDescent="0.2">
      <c r="A11" s="171" t="s">
        <v>216</v>
      </c>
      <c r="B11" s="172"/>
      <c r="C11" s="172"/>
      <c r="D11" s="172"/>
      <c r="E11" s="172"/>
      <c r="F11" s="172"/>
      <c r="G11" s="172"/>
      <c r="H11" s="172"/>
      <c r="I11" s="173"/>
      <c r="J11" s="173"/>
      <c r="K11" s="173"/>
      <c r="L11" s="173"/>
      <c r="M11" s="173"/>
      <c r="N11" s="173"/>
      <c r="O11" s="173"/>
      <c r="P11" s="173"/>
    </row>
    <row r="12" spans="1:18" ht="18" customHeight="1" x14ac:dyDescent="0.2">
      <c r="A12" s="193" t="s">
        <v>6</v>
      </c>
      <c r="B12" s="183" t="s">
        <v>7</v>
      </c>
      <c r="C12" s="174" t="s">
        <v>8</v>
      </c>
      <c r="D12" s="175"/>
      <c r="E12" s="175"/>
      <c r="F12" s="176"/>
      <c r="G12" s="177" t="s">
        <v>9</v>
      </c>
      <c r="H12" s="180" t="s">
        <v>10</v>
      </c>
      <c r="I12" s="181"/>
      <c r="J12" s="181"/>
      <c r="K12" s="181"/>
      <c r="L12" s="181"/>
      <c r="M12" s="181"/>
      <c r="N12" s="181"/>
      <c r="O12" s="181"/>
      <c r="P12" s="182"/>
    </row>
    <row r="13" spans="1:18" ht="18" customHeight="1" x14ac:dyDescent="0.2">
      <c r="A13" s="194"/>
      <c r="B13" s="196"/>
      <c r="C13" s="183" t="s">
        <v>219</v>
      </c>
      <c r="D13" s="183" t="s">
        <v>220</v>
      </c>
      <c r="E13" s="183" t="s">
        <v>221</v>
      </c>
      <c r="F13" s="187" t="s">
        <v>228</v>
      </c>
      <c r="G13" s="178"/>
      <c r="H13" s="189" t="s">
        <v>219</v>
      </c>
      <c r="I13" s="190"/>
      <c r="J13" s="189" t="s">
        <v>220</v>
      </c>
      <c r="K13" s="190"/>
      <c r="L13" s="189" t="s">
        <v>221</v>
      </c>
      <c r="M13" s="190"/>
      <c r="N13" s="191" t="s">
        <v>248</v>
      </c>
      <c r="O13" s="191" t="s">
        <v>251</v>
      </c>
      <c r="P13" s="185" t="s">
        <v>228</v>
      </c>
    </row>
    <row r="14" spans="1:18" ht="18" customHeight="1" x14ac:dyDescent="0.2">
      <c r="A14" s="195"/>
      <c r="B14" s="184"/>
      <c r="C14" s="184"/>
      <c r="D14" s="184"/>
      <c r="E14" s="184"/>
      <c r="F14" s="188"/>
      <c r="G14" s="179"/>
      <c r="H14" s="83" t="s">
        <v>249</v>
      </c>
      <c r="I14" s="83" t="s">
        <v>250</v>
      </c>
      <c r="J14" s="83" t="s">
        <v>249</v>
      </c>
      <c r="K14" s="83" t="s">
        <v>250</v>
      </c>
      <c r="L14" s="83" t="s">
        <v>249</v>
      </c>
      <c r="M14" s="83" t="s">
        <v>250</v>
      </c>
      <c r="N14" s="192"/>
      <c r="O14" s="192"/>
      <c r="P14" s="186"/>
    </row>
    <row r="15" spans="1:18" ht="18" customHeight="1" x14ac:dyDescent="0.2">
      <c r="A15" s="1" t="s">
        <v>13</v>
      </c>
      <c r="B15" s="7" t="s">
        <v>14</v>
      </c>
      <c r="C15" s="32">
        <v>1002</v>
      </c>
      <c r="D15" s="32">
        <v>562</v>
      </c>
      <c r="E15" s="33">
        <v>356</v>
      </c>
      <c r="F15" s="121">
        <f t="shared" ref="F15:F21" si="0">SUM(C15:E15)</f>
        <v>1920</v>
      </c>
      <c r="G15" s="7" t="s">
        <v>15</v>
      </c>
      <c r="H15" s="33">
        <v>10</v>
      </c>
      <c r="I15" s="33">
        <v>2</v>
      </c>
      <c r="J15" s="96">
        <v>95</v>
      </c>
      <c r="K15" s="96">
        <v>11</v>
      </c>
      <c r="L15" s="96">
        <v>52</v>
      </c>
      <c r="M15" s="96">
        <v>0</v>
      </c>
      <c r="N15" s="123">
        <f>SUM(H15,J15,L15)</f>
        <v>157</v>
      </c>
      <c r="O15" s="123">
        <f>SUM(I15,K15,M15)</f>
        <v>13</v>
      </c>
      <c r="P15" s="124">
        <f t="shared" ref="P15:P21" si="1">SUM(H15:M15)</f>
        <v>170</v>
      </c>
    </row>
    <row r="16" spans="1:18" ht="18" customHeight="1" x14ac:dyDescent="0.2">
      <c r="A16" s="1" t="s">
        <v>16</v>
      </c>
      <c r="B16" s="7" t="s">
        <v>17</v>
      </c>
      <c r="C16" s="33">
        <v>369</v>
      </c>
      <c r="D16" s="32">
        <v>378</v>
      </c>
      <c r="E16" s="33">
        <v>448</v>
      </c>
      <c r="F16" s="121">
        <f t="shared" si="0"/>
        <v>1195</v>
      </c>
      <c r="G16" s="7" t="s">
        <v>15</v>
      </c>
      <c r="H16" s="33">
        <v>49</v>
      </c>
      <c r="I16" s="33">
        <v>1</v>
      </c>
      <c r="J16" s="33">
        <v>181</v>
      </c>
      <c r="K16" s="33">
        <v>8</v>
      </c>
      <c r="L16" s="33">
        <v>130</v>
      </c>
      <c r="M16" s="33">
        <v>2</v>
      </c>
      <c r="N16" s="125">
        <f t="shared" ref="N16:O21" si="2">SUM(H16,J16,L16)</f>
        <v>360</v>
      </c>
      <c r="O16" s="125">
        <f t="shared" si="2"/>
        <v>11</v>
      </c>
      <c r="P16" s="124">
        <f t="shared" si="1"/>
        <v>371</v>
      </c>
    </row>
    <row r="17" spans="1:53" ht="18" customHeight="1" x14ac:dyDescent="0.2">
      <c r="A17" s="1" t="s">
        <v>18</v>
      </c>
      <c r="B17" s="7" t="s">
        <v>19</v>
      </c>
      <c r="C17" s="33">
        <v>46</v>
      </c>
      <c r="D17" s="32">
        <v>77</v>
      </c>
      <c r="E17" s="33">
        <v>45</v>
      </c>
      <c r="F17" s="121">
        <f t="shared" si="0"/>
        <v>168</v>
      </c>
      <c r="G17" s="7" t="s">
        <v>15</v>
      </c>
      <c r="H17" s="33">
        <v>0</v>
      </c>
      <c r="I17" s="33">
        <v>0</v>
      </c>
      <c r="J17" s="33">
        <v>59</v>
      </c>
      <c r="K17" s="33">
        <v>54</v>
      </c>
      <c r="L17" s="33">
        <v>70</v>
      </c>
      <c r="M17" s="33">
        <v>55</v>
      </c>
      <c r="N17" s="125">
        <f t="shared" si="2"/>
        <v>129</v>
      </c>
      <c r="O17" s="125">
        <f t="shared" si="2"/>
        <v>109</v>
      </c>
      <c r="P17" s="124">
        <f t="shared" si="1"/>
        <v>238</v>
      </c>
    </row>
    <row r="18" spans="1:53" s="84" customFormat="1" ht="18" customHeight="1" x14ac:dyDescent="0.2">
      <c r="A18" s="10" t="s">
        <v>20</v>
      </c>
      <c r="B18" s="41" t="s">
        <v>14</v>
      </c>
      <c r="C18" s="33">
        <v>470</v>
      </c>
      <c r="D18" s="32">
        <v>1620</v>
      </c>
      <c r="E18" s="33">
        <v>2542</v>
      </c>
      <c r="F18" s="122">
        <f t="shared" si="0"/>
        <v>4632</v>
      </c>
      <c r="G18" s="41" t="s">
        <v>15</v>
      </c>
      <c r="H18" s="33">
        <v>6</v>
      </c>
      <c r="I18" s="33">
        <v>4</v>
      </c>
      <c r="J18" s="33">
        <v>229</v>
      </c>
      <c r="K18" s="33">
        <v>18</v>
      </c>
      <c r="L18" s="33">
        <v>551</v>
      </c>
      <c r="M18" s="33">
        <v>21</v>
      </c>
      <c r="N18" s="125">
        <f t="shared" si="2"/>
        <v>786</v>
      </c>
      <c r="O18" s="125">
        <f t="shared" si="2"/>
        <v>43</v>
      </c>
      <c r="P18" s="125">
        <f t="shared" si="1"/>
        <v>829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</row>
    <row r="19" spans="1:53" ht="18" customHeight="1" x14ac:dyDescent="0.2">
      <c r="A19" s="1" t="s">
        <v>21</v>
      </c>
      <c r="B19" s="7" t="s">
        <v>252</v>
      </c>
      <c r="C19" s="33">
        <v>431030</v>
      </c>
      <c r="D19" s="32">
        <v>396016</v>
      </c>
      <c r="E19" s="33">
        <v>486625</v>
      </c>
      <c r="F19" s="121">
        <f t="shared" si="0"/>
        <v>1313671</v>
      </c>
      <c r="G19" s="7" t="s">
        <v>15</v>
      </c>
      <c r="H19" s="33">
        <v>2</v>
      </c>
      <c r="I19" s="33">
        <v>0</v>
      </c>
      <c r="J19" s="33">
        <v>150</v>
      </c>
      <c r="K19" s="33">
        <v>9</v>
      </c>
      <c r="L19" s="33">
        <v>150</v>
      </c>
      <c r="M19" s="33">
        <v>9</v>
      </c>
      <c r="N19" s="125">
        <f>SUM(H19,J19,L19)</f>
        <v>302</v>
      </c>
      <c r="O19" s="125">
        <f t="shared" si="2"/>
        <v>18</v>
      </c>
      <c r="P19" s="124">
        <f t="shared" si="1"/>
        <v>320</v>
      </c>
    </row>
    <row r="20" spans="1:53" ht="18" customHeight="1" x14ac:dyDescent="0.2">
      <c r="A20" s="1" t="s">
        <v>21</v>
      </c>
      <c r="B20" s="7" t="s">
        <v>253</v>
      </c>
      <c r="C20" s="33">
        <v>151900</v>
      </c>
      <c r="D20" s="32">
        <v>58900</v>
      </c>
      <c r="E20" s="33">
        <v>85500</v>
      </c>
      <c r="F20" s="121">
        <f t="shared" si="0"/>
        <v>296300</v>
      </c>
      <c r="G20" s="7" t="s">
        <v>15</v>
      </c>
      <c r="H20" s="33">
        <v>50</v>
      </c>
      <c r="I20" s="33">
        <v>3</v>
      </c>
      <c r="J20" s="33">
        <v>20</v>
      </c>
      <c r="K20" s="33">
        <v>2</v>
      </c>
      <c r="L20" s="33">
        <v>54</v>
      </c>
      <c r="M20" s="33">
        <v>14</v>
      </c>
      <c r="N20" s="125">
        <f>SUM(H20,J20,L20)</f>
        <v>124</v>
      </c>
      <c r="O20" s="125">
        <f t="shared" si="2"/>
        <v>19</v>
      </c>
      <c r="P20" s="124">
        <f t="shared" si="1"/>
        <v>143</v>
      </c>
    </row>
    <row r="21" spans="1:53" ht="18" customHeight="1" x14ac:dyDescent="0.2">
      <c r="A21" s="1" t="s">
        <v>22</v>
      </c>
      <c r="B21" s="7" t="s">
        <v>23</v>
      </c>
      <c r="C21" s="33">
        <v>8575</v>
      </c>
      <c r="D21" s="32">
        <v>48556</v>
      </c>
      <c r="E21" s="33">
        <v>6166</v>
      </c>
      <c r="F21" s="121">
        <f t="shared" si="0"/>
        <v>63297</v>
      </c>
      <c r="G21" s="7" t="s">
        <v>15</v>
      </c>
      <c r="H21" s="33">
        <v>29</v>
      </c>
      <c r="I21" s="33">
        <v>1</v>
      </c>
      <c r="J21" s="33">
        <v>2</v>
      </c>
      <c r="K21" s="33">
        <v>1</v>
      </c>
      <c r="L21" s="33">
        <v>12</v>
      </c>
      <c r="M21" s="33">
        <v>0</v>
      </c>
      <c r="N21" s="125">
        <f t="shared" si="2"/>
        <v>43</v>
      </c>
      <c r="O21" s="125">
        <f t="shared" si="2"/>
        <v>2</v>
      </c>
      <c r="P21" s="124">
        <f t="shared" si="1"/>
        <v>45</v>
      </c>
    </row>
    <row r="22" spans="1:53" ht="18" customHeight="1" x14ac:dyDescent="0.2">
      <c r="A22" s="8"/>
      <c r="B22" s="27"/>
      <c r="C22" s="97"/>
      <c r="D22" s="30"/>
      <c r="E22" s="31"/>
      <c r="F22" s="28"/>
      <c r="G22" s="27"/>
      <c r="H22" s="31"/>
      <c r="I22" s="98"/>
      <c r="J22" s="98"/>
      <c r="K22" s="98"/>
      <c r="L22" s="98"/>
      <c r="M22" s="98"/>
      <c r="N22" s="99"/>
      <c r="O22" s="99"/>
      <c r="P22" s="29"/>
    </row>
    <row r="23" spans="1:53" ht="18" customHeight="1" x14ac:dyDescent="0.2">
      <c r="A23" s="225" t="s">
        <v>24</v>
      </c>
      <c r="B23" s="226"/>
      <c r="C23" s="226"/>
      <c r="D23" s="226"/>
      <c r="E23" s="226"/>
      <c r="F23" s="226"/>
      <c r="G23" s="226"/>
      <c r="H23" s="226"/>
      <c r="I23" s="227"/>
      <c r="J23" s="227"/>
      <c r="K23" s="227"/>
      <c r="L23" s="227"/>
      <c r="M23" s="227"/>
      <c r="N23" s="227"/>
      <c r="O23" s="227"/>
      <c r="P23" s="227"/>
    </row>
    <row r="24" spans="1:53" ht="18" customHeight="1" x14ac:dyDescent="0.2">
      <c r="A24" s="228" t="s">
        <v>6</v>
      </c>
      <c r="B24" s="228" t="s">
        <v>7</v>
      </c>
      <c r="C24" s="231" t="s">
        <v>8</v>
      </c>
      <c r="D24" s="232"/>
      <c r="E24" s="232"/>
      <c r="F24" s="233"/>
      <c r="G24" s="234" t="s">
        <v>9</v>
      </c>
      <c r="H24" s="237" t="s">
        <v>10</v>
      </c>
      <c r="I24" s="237"/>
      <c r="J24" s="237"/>
      <c r="K24" s="237"/>
      <c r="L24" s="237"/>
      <c r="M24" s="237"/>
      <c r="N24" s="237"/>
      <c r="O24" s="237"/>
      <c r="P24" s="237"/>
    </row>
    <row r="25" spans="1:53" ht="18" customHeight="1" x14ac:dyDescent="0.2">
      <c r="A25" s="229"/>
      <c r="B25" s="229"/>
      <c r="C25" s="228" t="s">
        <v>219</v>
      </c>
      <c r="D25" s="228" t="s">
        <v>220</v>
      </c>
      <c r="E25" s="228" t="s">
        <v>221</v>
      </c>
      <c r="F25" s="228" t="s">
        <v>230</v>
      </c>
      <c r="G25" s="235"/>
      <c r="H25" s="237" t="s">
        <v>219</v>
      </c>
      <c r="I25" s="237"/>
      <c r="J25" s="237" t="s">
        <v>220</v>
      </c>
      <c r="K25" s="237"/>
      <c r="L25" s="237" t="s">
        <v>221</v>
      </c>
      <c r="M25" s="237"/>
      <c r="N25" s="238" t="s">
        <v>248</v>
      </c>
      <c r="O25" s="238" t="s">
        <v>251</v>
      </c>
      <c r="P25" s="240" t="s">
        <v>231</v>
      </c>
    </row>
    <row r="26" spans="1:53" ht="18" customHeight="1" x14ac:dyDescent="0.2">
      <c r="A26" s="230"/>
      <c r="B26" s="230"/>
      <c r="C26" s="230"/>
      <c r="D26" s="230"/>
      <c r="E26" s="230"/>
      <c r="F26" s="242"/>
      <c r="G26" s="236"/>
      <c r="H26" s="114" t="s">
        <v>249</v>
      </c>
      <c r="I26" s="114" t="s">
        <v>250</v>
      </c>
      <c r="J26" s="114" t="s">
        <v>249</v>
      </c>
      <c r="K26" s="114" t="s">
        <v>250</v>
      </c>
      <c r="L26" s="114" t="s">
        <v>249</v>
      </c>
      <c r="M26" s="114" t="s">
        <v>250</v>
      </c>
      <c r="N26" s="239"/>
      <c r="O26" s="239"/>
      <c r="P26" s="241"/>
    </row>
    <row r="27" spans="1:53" ht="18" customHeight="1" x14ac:dyDescent="0.2">
      <c r="A27" s="6" t="s">
        <v>193</v>
      </c>
      <c r="B27" s="7" t="s">
        <v>25</v>
      </c>
      <c r="C27" s="33">
        <v>25819</v>
      </c>
      <c r="D27" s="33">
        <v>19624</v>
      </c>
      <c r="E27" s="33">
        <v>16740</v>
      </c>
      <c r="F27" s="3">
        <f>+C27+D27+E27</f>
        <v>62183</v>
      </c>
      <c r="G27" s="126" t="s">
        <v>15</v>
      </c>
      <c r="H27" s="100" t="s">
        <v>255</v>
      </c>
      <c r="I27" s="100" t="s">
        <v>255</v>
      </c>
      <c r="J27" s="100" t="s">
        <v>255</v>
      </c>
      <c r="K27" s="100" t="s">
        <v>255</v>
      </c>
      <c r="L27" s="100" t="s">
        <v>255</v>
      </c>
      <c r="M27" s="100" t="s">
        <v>255</v>
      </c>
      <c r="N27" s="100" t="s">
        <v>255</v>
      </c>
      <c r="O27" s="100" t="s">
        <v>255</v>
      </c>
      <c r="P27" s="100" t="s">
        <v>255</v>
      </c>
    </row>
    <row r="28" spans="1:53" ht="18" customHeight="1" x14ac:dyDescent="0.2">
      <c r="A28" s="6" t="s">
        <v>238</v>
      </c>
      <c r="B28" s="7" t="s">
        <v>25</v>
      </c>
      <c r="C28" s="33">
        <v>0</v>
      </c>
      <c r="D28" s="33">
        <v>38000</v>
      </c>
      <c r="E28" s="33">
        <v>36000</v>
      </c>
      <c r="F28" s="3">
        <f>+C28+D28+E28</f>
        <v>74000</v>
      </c>
      <c r="G28" s="126" t="s">
        <v>15</v>
      </c>
      <c r="H28" s="100" t="s">
        <v>255</v>
      </c>
      <c r="I28" s="100" t="s">
        <v>255</v>
      </c>
      <c r="J28" s="100" t="s">
        <v>255</v>
      </c>
      <c r="K28" s="100" t="s">
        <v>255</v>
      </c>
      <c r="L28" s="100" t="s">
        <v>255</v>
      </c>
      <c r="M28" s="100" t="s">
        <v>255</v>
      </c>
      <c r="N28" s="100" t="s">
        <v>255</v>
      </c>
      <c r="O28" s="100" t="s">
        <v>255</v>
      </c>
      <c r="P28" s="100" t="s">
        <v>255</v>
      </c>
    </row>
    <row r="29" spans="1:53" ht="18" customHeight="1" x14ac:dyDescent="0.2">
      <c r="A29" s="1" t="s">
        <v>26</v>
      </c>
      <c r="B29" s="7" t="s">
        <v>25</v>
      </c>
      <c r="C29" s="34">
        <v>133450</v>
      </c>
      <c r="D29" s="34">
        <v>209955</v>
      </c>
      <c r="E29" s="34">
        <v>132443</v>
      </c>
      <c r="F29" s="3">
        <f>+C29+D29+E29</f>
        <v>475848</v>
      </c>
      <c r="G29" s="126" t="s">
        <v>15</v>
      </c>
      <c r="H29" s="257">
        <v>315</v>
      </c>
      <c r="I29" s="257">
        <v>75</v>
      </c>
      <c r="J29" s="257">
        <v>269</v>
      </c>
      <c r="K29" s="257">
        <v>47</v>
      </c>
      <c r="L29" s="257">
        <v>355</v>
      </c>
      <c r="M29" s="257">
        <v>104</v>
      </c>
      <c r="N29" s="259">
        <f>+H29+J29+L29</f>
        <v>939</v>
      </c>
      <c r="O29" s="259">
        <f>+I29+K29+M29</f>
        <v>226</v>
      </c>
      <c r="P29" s="261">
        <f>+N29+O29</f>
        <v>1165</v>
      </c>
    </row>
    <row r="30" spans="1:53" ht="18" customHeight="1" x14ac:dyDescent="0.2">
      <c r="A30" s="1" t="s">
        <v>191</v>
      </c>
      <c r="B30" s="7" t="s">
        <v>25</v>
      </c>
      <c r="C30" s="34">
        <v>12160</v>
      </c>
      <c r="D30" s="34">
        <v>17283</v>
      </c>
      <c r="E30" s="34">
        <v>11016</v>
      </c>
      <c r="F30" s="3">
        <f>SUM(C30:E30)</f>
        <v>40459</v>
      </c>
      <c r="G30" s="126" t="s">
        <v>15</v>
      </c>
      <c r="H30" s="258"/>
      <c r="I30" s="258"/>
      <c r="J30" s="258"/>
      <c r="K30" s="258"/>
      <c r="L30" s="258"/>
      <c r="M30" s="258"/>
      <c r="N30" s="260"/>
      <c r="O30" s="260"/>
      <c r="P30" s="262"/>
    </row>
    <row r="31" spans="1:53" ht="18" customHeight="1" x14ac:dyDescent="0.2">
      <c r="A31" s="26" t="s">
        <v>192</v>
      </c>
      <c r="B31" s="7" t="s">
        <v>27</v>
      </c>
      <c r="C31" s="34">
        <v>1</v>
      </c>
      <c r="D31" s="34">
        <v>0</v>
      </c>
      <c r="E31" s="34">
        <v>0</v>
      </c>
      <c r="F31" s="3">
        <f>SUM(C31:E31)</f>
        <v>1</v>
      </c>
      <c r="G31" s="126" t="s">
        <v>15</v>
      </c>
      <c r="H31" s="100"/>
      <c r="I31" s="100">
        <v>57</v>
      </c>
      <c r="J31" s="35">
        <v>0</v>
      </c>
      <c r="K31" s="47">
        <v>0</v>
      </c>
      <c r="L31" s="47">
        <v>0</v>
      </c>
      <c r="M31" s="47">
        <v>0</v>
      </c>
      <c r="N31" s="45">
        <f t="shared" ref="N31:O32" si="3">SUM(H31,J31,L31)</f>
        <v>0</v>
      </c>
      <c r="O31" s="101">
        <f t="shared" si="3"/>
        <v>57</v>
      </c>
      <c r="P31" s="36">
        <f t="shared" ref="P31:P32" si="4">SUM(H31:M31)</f>
        <v>57</v>
      </c>
    </row>
    <row r="32" spans="1:53" ht="18" customHeight="1" x14ac:dyDescent="0.2">
      <c r="A32" s="1" t="s">
        <v>254</v>
      </c>
      <c r="B32" s="7" t="s">
        <v>25</v>
      </c>
      <c r="C32" s="34">
        <v>33</v>
      </c>
      <c r="D32" s="34">
        <v>66</v>
      </c>
      <c r="E32" s="34">
        <v>51</v>
      </c>
      <c r="F32" s="3">
        <f>SUM(C32:E32)</f>
        <v>150</v>
      </c>
      <c r="G32" s="126" t="s">
        <v>29</v>
      </c>
      <c r="H32" s="47">
        <v>31</v>
      </c>
      <c r="I32" s="43">
        <v>2</v>
      </c>
      <c r="J32" s="47">
        <v>42</v>
      </c>
      <c r="K32" s="47">
        <v>24</v>
      </c>
      <c r="L32" s="47">
        <v>41</v>
      </c>
      <c r="M32" s="47">
        <v>10</v>
      </c>
      <c r="N32" s="101">
        <f t="shared" si="3"/>
        <v>114</v>
      </c>
      <c r="O32" s="101">
        <f t="shared" si="3"/>
        <v>36</v>
      </c>
      <c r="P32" s="36">
        <f t="shared" si="4"/>
        <v>150</v>
      </c>
    </row>
    <row r="33" spans="1:18" ht="18" customHeight="1" x14ac:dyDescent="0.2">
      <c r="A33" s="243" t="s">
        <v>31</v>
      </c>
      <c r="B33" s="172"/>
      <c r="C33" s="172"/>
      <c r="D33" s="172"/>
      <c r="E33" s="172"/>
      <c r="F33" s="172"/>
      <c r="G33" s="172"/>
      <c r="H33" s="172"/>
      <c r="I33" s="173"/>
      <c r="J33" s="173"/>
      <c r="K33" s="173"/>
      <c r="L33" s="173"/>
      <c r="M33" s="173"/>
      <c r="N33" s="173"/>
      <c r="O33" s="173"/>
      <c r="P33" s="173"/>
    </row>
    <row r="34" spans="1:18" ht="18" customHeight="1" x14ac:dyDescent="0.2">
      <c r="A34" s="244" t="s">
        <v>6</v>
      </c>
      <c r="B34" s="244" t="s">
        <v>7</v>
      </c>
      <c r="C34" s="174" t="s">
        <v>8</v>
      </c>
      <c r="D34" s="175"/>
      <c r="E34" s="175"/>
      <c r="F34" s="176"/>
      <c r="G34" s="247" t="s">
        <v>9</v>
      </c>
      <c r="H34" s="250" t="s">
        <v>10</v>
      </c>
      <c r="I34" s="250"/>
      <c r="J34" s="250"/>
      <c r="K34" s="250"/>
      <c r="L34" s="250"/>
      <c r="M34" s="250"/>
      <c r="N34" s="250"/>
      <c r="O34" s="250"/>
      <c r="P34" s="250"/>
    </row>
    <row r="35" spans="1:18" ht="18" customHeight="1" x14ac:dyDescent="0.2">
      <c r="A35" s="245"/>
      <c r="B35" s="245"/>
      <c r="C35" s="183" t="s">
        <v>219</v>
      </c>
      <c r="D35" s="183" t="s">
        <v>220</v>
      </c>
      <c r="E35" s="183" t="s">
        <v>221</v>
      </c>
      <c r="F35" s="187" t="s">
        <v>228</v>
      </c>
      <c r="G35" s="248"/>
      <c r="H35" s="224" t="s">
        <v>219</v>
      </c>
      <c r="I35" s="224"/>
      <c r="J35" s="224" t="s">
        <v>220</v>
      </c>
      <c r="K35" s="224"/>
      <c r="L35" s="224" t="s">
        <v>221</v>
      </c>
      <c r="M35" s="224"/>
      <c r="N35" s="191" t="s">
        <v>248</v>
      </c>
      <c r="O35" s="191" t="s">
        <v>251</v>
      </c>
      <c r="P35" s="191" t="s">
        <v>230</v>
      </c>
    </row>
    <row r="36" spans="1:18" ht="18" customHeight="1" x14ac:dyDescent="0.2">
      <c r="A36" s="246"/>
      <c r="B36" s="246"/>
      <c r="C36" s="184"/>
      <c r="D36" s="184"/>
      <c r="E36" s="184"/>
      <c r="F36" s="188"/>
      <c r="G36" s="249"/>
      <c r="H36" s="83" t="s">
        <v>249</v>
      </c>
      <c r="I36" s="83" t="s">
        <v>250</v>
      </c>
      <c r="J36" s="83" t="s">
        <v>249</v>
      </c>
      <c r="K36" s="83" t="s">
        <v>250</v>
      </c>
      <c r="L36" s="83" t="s">
        <v>249</v>
      </c>
      <c r="M36" s="83" t="s">
        <v>250</v>
      </c>
      <c r="N36" s="192"/>
      <c r="O36" s="192"/>
      <c r="P36" s="186"/>
    </row>
    <row r="37" spans="1:18" ht="18" customHeight="1" x14ac:dyDescent="0.2">
      <c r="A37" s="1" t="s">
        <v>32</v>
      </c>
      <c r="B37" s="7" t="s">
        <v>25</v>
      </c>
      <c r="C37" s="33">
        <v>35730</v>
      </c>
      <c r="D37" s="33">
        <v>78340</v>
      </c>
      <c r="E37" s="33">
        <v>118940</v>
      </c>
      <c r="F37" s="3">
        <f>SUM(C37:E37)</f>
        <v>233010</v>
      </c>
      <c r="G37" s="2" t="s">
        <v>15</v>
      </c>
      <c r="H37" s="33">
        <v>35</v>
      </c>
      <c r="I37" s="33">
        <v>5</v>
      </c>
      <c r="J37" s="38">
        <v>116</v>
      </c>
      <c r="K37" s="38">
        <v>10</v>
      </c>
      <c r="L37" s="38">
        <v>79</v>
      </c>
      <c r="M37" s="38">
        <v>3</v>
      </c>
      <c r="N37" s="39">
        <f t="shared" ref="N37:O41" si="5">SUM(H37,J37,L37)</f>
        <v>230</v>
      </c>
      <c r="O37" s="39">
        <f t="shared" si="5"/>
        <v>18</v>
      </c>
      <c r="P37" s="4">
        <f>SUM(H37:M37)</f>
        <v>248</v>
      </c>
    </row>
    <row r="38" spans="1:18" ht="18" customHeight="1" x14ac:dyDescent="0.2">
      <c r="A38" s="1" t="s">
        <v>194</v>
      </c>
      <c r="B38" s="7" t="s">
        <v>25</v>
      </c>
      <c r="C38" s="33">
        <v>35730</v>
      </c>
      <c r="D38" s="33">
        <v>78340</v>
      </c>
      <c r="E38" s="33">
        <v>118940</v>
      </c>
      <c r="F38" s="3">
        <f>SUM(C38:E38)</f>
        <v>233010</v>
      </c>
      <c r="G38" s="2" t="s">
        <v>15</v>
      </c>
      <c r="H38" s="251">
        <v>36</v>
      </c>
      <c r="I38" s="251">
        <v>5</v>
      </c>
      <c r="J38" s="251">
        <v>116</v>
      </c>
      <c r="K38" s="251">
        <v>10</v>
      </c>
      <c r="L38" s="251">
        <v>79</v>
      </c>
      <c r="M38" s="251">
        <v>3</v>
      </c>
      <c r="N38" s="253">
        <f t="shared" si="5"/>
        <v>231</v>
      </c>
      <c r="O38" s="253">
        <f t="shared" si="5"/>
        <v>18</v>
      </c>
      <c r="P38" s="255">
        <f>SUM(H38:M38)</f>
        <v>249</v>
      </c>
    </row>
    <row r="39" spans="1:18" ht="18" customHeight="1" x14ac:dyDescent="0.2">
      <c r="A39" s="1" t="s">
        <v>191</v>
      </c>
      <c r="B39" s="7" t="s">
        <v>25</v>
      </c>
      <c r="C39" s="33">
        <v>510</v>
      </c>
      <c r="D39" s="33">
        <v>1119</v>
      </c>
      <c r="E39" s="33">
        <v>1699</v>
      </c>
      <c r="F39" s="3">
        <f>SUM(C39:E39)</f>
        <v>3328</v>
      </c>
      <c r="G39" s="2" t="s">
        <v>15</v>
      </c>
      <c r="H39" s="252"/>
      <c r="I39" s="252"/>
      <c r="J39" s="252"/>
      <c r="K39" s="252"/>
      <c r="L39" s="252"/>
      <c r="M39" s="252"/>
      <c r="N39" s="254"/>
      <c r="O39" s="254"/>
      <c r="P39" s="256"/>
    </row>
    <row r="40" spans="1:18" ht="18" customHeight="1" x14ac:dyDescent="0.2">
      <c r="A40" s="1" t="s">
        <v>192</v>
      </c>
      <c r="B40" s="7" t="s">
        <v>25</v>
      </c>
      <c r="C40" s="33">
        <v>202</v>
      </c>
      <c r="D40" s="33">
        <v>244</v>
      </c>
      <c r="E40" s="33">
        <v>189</v>
      </c>
      <c r="F40" s="3">
        <f>SUM(C40:E40)</f>
        <v>635</v>
      </c>
      <c r="G40" s="2" t="s">
        <v>15</v>
      </c>
      <c r="H40" s="33">
        <v>878</v>
      </c>
      <c r="I40" s="33">
        <v>109</v>
      </c>
      <c r="J40" s="38">
        <v>1535</v>
      </c>
      <c r="K40" s="38">
        <v>189</v>
      </c>
      <c r="L40" s="38">
        <v>723</v>
      </c>
      <c r="M40" s="38">
        <v>89</v>
      </c>
      <c r="N40" s="39">
        <f t="shared" si="5"/>
        <v>3136</v>
      </c>
      <c r="O40" s="39">
        <f t="shared" si="5"/>
        <v>387</v>
      </c>
      <c r="P40" s="4">
        <f>SUM(H40:M40)</f>
        <v>3523</v>
      </c>
      <c r="Q40" s="127"/>
      <c r="R40" s="127"/>
    </row>
    <row r="41" spans="1:18" s="82" customFormat="1" ht="18" customHeight="1" x14ac:dyDescent="0.2">
      <c r="A41" s="10" t="s">
        <v>30</v>
      </c>
      <c r="B41" s="7" t="s">
        <v>25</v>
      </c>
      <c r="C41" s="33">
        <v>2132</v>
      </c>
      <c r="D41" s="33">
        <v>2444</v>
      </c>
      <c r="E41" s="33">
        <v>1932</v>
      </c>
      <c r="F41" s="5">
        <f>SUM(C41:E41)</f>
        <v>6508</v>
      </c>
      <c r="G41" s="40" t="s">
        <v>15</v>
      </c>
      <c r="H41" s="33">
        <v>2001</v>
      </c>
      <c r="I41" s="33">
        <v>246</v>
      </c>
      <c r="J41" s="38">
        <v>2272</v>
      </c>
      <c r="K41" s="38">
        <v>280</v>
      </c>
      <c r="L41" s="38">
        <v>1749</v>
      </c>
      <c r="M41" s="38">
        <v>215</v>
      </c>
      <c r="N41" s="39">
        <f t="shared" si="5"/>
        <v>6022</v>
      </c>
      <c r="O41" s="39">
        <f t="shared" si="5"/>
        <v>741</v>
      </c>
      <c r="P41" s="4">
        <f>SUM(H41:M41)</f>
        <v>6763</v>
      </c>
      <c r="Q41" s="128"/>
      <c r="R41" s="128"/>
    </row>
    <row r="42" spans="1:18" ht="18" customHeight="1" x14ac:dyDescent="0.2">
      <c r="A42" s="243" t="s">
        <v>33</v>
      </c>
      <c r="B42" s="172"/>
      <c r="C42" s="172"/>
      <c r="D42" s="172"/>
      <c r="E42" s="172"/>
      <c r="F42" s="172"/>
      <c r="G42" s="172"/>
      <c r="H42" s="172"/>
      <c r="I42" s="173"/>
      <c r="J42" s="173"/>
      <c r="K42" s="173"/>
      <c r="L42" s="173"/>
      <c r="M42" s="173"/>
      <c r="N42" s="173"/>
      <c r="O42" s="173"/>
      <c r="P42" s="173"/>
    </row>
    <row r="43" spans="1:18" ht="18" customHeight="1" x14ac:dyDescent="0.2">
      <c r="A43" s="244" t="s">
        <v>6</v>
      </c>
      <c r="B43" s="244" t="s">
        <v>7</v>
      </c>
      <c r="C43" s="174" t="s">
        <v>8</v>
      </c>
      <c r="D43" s="175"/>
      <c r="E43" s="175"/>
      <c r="F43" s="176"/>
      <c r="G43" s="247" t="s">
        <v>9</v>
      </c>
      <c r="H43" s="250" t="s">
        <v>10</v>
      </c>
      <c r="I43" s="250"/>
      <c r="J43" s="250"/>
      <c r="K43" s="250"/>
      <c r="L43" s="250"/>
      <c r="M43" s="250"/>
      <c r="N43" s="250"/>
      <c r="O43" s="250"/>
      <c r="P43" s="250"/>
    </row>
    <row r="44" spans="1:18" ht="18" customHeight="1" x14ac:dyDescent="0.2">
      <c r="A44" s="245"/>
      <c r="B44" s="245"/>
      <c r="C44" s="183" t="s">
        <v>219</v>
      </c>
      <c r="D44" s="183" t="s">
        <v>220</v>
      </c>
      <c r="E44" s="183" t="s">
        <v>221</v>
      </c>
      <c r="F44" s="187" t="s">
        <v>228</v>
      </c>
      <c r="G44" s="248"/>
      <c r="H44" s="224" t="s">
        <v>219</v>
      </c>
      <c r="I44" s="224"/>
      <c r="J44" s="224" t="s">
        <v>220</v>
      </c>
      <c r="K44" s="224"/>
      <c r="L44" s="224" t="s">
        <v>221</v>
      </c>
      <c r="M44" s="224"/>
      <c r="N44" s="191" t="s">
        <v>248</v>
      </c>
      <c r="O44" s="191" t="s">
        <v>251</v>
      </c>
      <c r="P44" s="185" t="s">
        <v>228</v>
      </c>
    </row>
    <row r="45" spans="1:18" ht="18" customHeight="1" x14ac:dyDescent="0.2">
      <c r="A45" s="246"/>
      <c r="B45" s="246"/>
      <c r="C45" s="184"/>
      <c r="D45" s="184"/>
      <c r="E45" s="184"/>
      <c r="F45" s="188"/>
      <c r="G45" s="249"/>
      <c r="H45" s="83" t="s">
        <v>249</v>
      </c>
      <c r="I45" s="83" t="s">
        <v>250</v>
      </c>
      <c r="J45" s="83" t="s">
        <v>249</v>
      </c>
      <c r="K45" s="83" t="s">
        <v>250</v>
      </c>
      <c r="L45" s="83" t="s">
        <v>249</v>
      </c>
      <c r="M45" s="83" t="s">
        <v>250</v>
      </c>
      <c r="N45" s="192"/>
      <c r="O45" s="192"/>
      <c r="P45" s="186"/>
    </row>
    <row r="46" spans="1:18" ht="18" customHeight="1" x14ac:dyDescent="0.2">
      <c r="A46" s="6" t="s">
        <v>34</v>
      </c>
      <c r="B46" s="7" t="s">
        <v>35</v>
      </c>
      <c r="C46" s="33">
        <v>52832</v>
      </c>
      <c r="D46" s="33">
        <v>51476</v>
      </c>
      <c r="E46" s="33">
        <v>99668</v>
      </c>
      <c r="F46" s="3">
        <f>SUM(C46:E46)</f>
        <v>203976</v>
      </c>
      <c r="G46" s="7" t="s">
        <v>15</v>
      </c>
      <c r="H46" s="37">
        <v>863</v>
      </c>
      <c r="I46" s="38">
        <v>45</v>
      </c>
      <c r="J46" s="38">
        <v>658</v>
      </c>
      <c r="K46" s="38">
        <v>60</v>
      </c>
      <c r="L46" s="38">
        <v>1085</v>
      </c>
      <c r="M46" s="38">
        <v>67</v>
      </c>
      <c r="N46" s="39">
        <f>SUM(H46,J46,L46)</f>
        <v>2606</v>
      </c>
      <c r="O46" s="39">
        <f>SUM(I46,K46,M46)</f>
        <v>172</v>
      </c>
      <c r="P46" s="39">
        <f>SUM(H46:M46)</f>
        <v>2778</v>
      </c>
    </row>
    <row r="47" spans="1:18" ht="18" customHeight="1" x14ac:dyDescent="0.2"/>
    <row r="48" spans="1:18" ht="18" customHeight="1" thickBot="1" x14ac:dyDescent="0.25">
      <c r="A48" s="85" t="s">
        <v>209</v>
      </c>
      <c r="B48" s="86"/>
      <c r="C48" s="102"/>
      <c r="D48" s="102"/>
      <c r="E48" s="103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1:16" ht="18" customHeight="1" thickBot="1" x14ac:dyDescent="0.25">
      <c r="A49" s="154" t="s">
        <v>199</v>
      </c>
      <c r="B49" s="154" t="s">
        <v>200</v>
      </c>
      <c r="C49" s="154" t="s">
        <v>222</v>
      </c>
      <c r="D49" s="154" t="s">
        <v>223</v>
      </c>
      <c r="E49" s="157" t="s">
        <v>201</v>
      </c>
      <c r="F49" s="158"/>
      <c r="G49" s="159"/>
      <c r="H49" s="154" t="s">
        <v>202</v>
      </c>
      <c r="I49" s="154" t="s">
        <v>233</v>
      </c>
      <c r="J49" s="164" t="s">
        <v>208</v>
      </c>
      <c r="K49" s="165"/>
      <c r="L49" s="165"/>
      <c r="M49" s="165"/>
      <c r="N49" s="165"/>
      <c r="O49" s="165"/>
      <c r="P49" s="166"/>
    </row>
    <row r="50" spans="1:16" ht="18" customHeight="1" thickBot="1" x14ac:dyDescent="0.25">
      <c r="A50" s="155"/>
      <c r="B50" s="155"/>
      <c r="C50" s="155"/>
      <c r="D50" s="155"/>
      <c r="E50" s="160"/>
      <c r="F50" s="161"/>
      <c r="G50" s="162"/>
      <c r="H50" s="155"/>
      <c r="I50" s="163"/>
      <c r="J50" s="167" t="s">
        <v>219</v>
      </c>
      <c r="K50" s="168"/>
      <c r="L50" s="167" t="s">
        <v>227</v>
      </c>
      <c r="M50" s="168"/>
      <c r="N50" s="169" t="s">
        <v>221</v>
      </c>
      <c r="O50" s="168"/>
      <c r="P50" s="87" t="s">
        <v>232</v>
      </c>
    </row>
    <row r="51" spans="1:16" ht="18" customHeight="1" thickBot="1" x14ac:dyDescent="0.25">
      <c r="A51" s="156"/>
      <c r="B51" s="156"/>
      <c r="C51" s="156"/>
      <c r="D51" s="156"/>
      <c r="E51" s="88" t="s">
        <v>219</v>
      </c>
      <c r="F51" s="88" t="s">
        <v>220</v>
      </c>
      <c r="G51" s="88" t="s">
        <v>221</v>
      </c>
      <c r="H51" s="156"/>
      <c r="I51" s="156"/>
      <c r="J51" s="87" t="s">
        <v>204</v>
      </c>
      <c r="K51" s="87" t="s">
        <v>205</v>
      </c>
      <c r="L51" s="87" t="s">
        <v>204</v>
      </c>
      <c r="M51" s="87" t="s">
        <v>205</v>
      </c>
      <c r="N51" s="87" t="s">
        <v>204</v>
      </c>
      <c r="O51" s="87" t="s">
        <v>205</v>
      </c>
      <c r="P51" s="87" t="s">
        <v>206</v>
      </c>
    </row>
    <row r="52" spans="1:16" ht="18" customHeight="1" thickBot="1" x14ac:dyDescent="0.25">
      <c r="A52" s="89" t="s">
        <v>214</v>
      </c>
      <c r="B52" s="57" t="s">
        <v>212</v>
      </c>
      <c r="C52" s="74">
        <v>250000</v>
      </c>
      <c r="D52" s="74">
        <f>SUM(E52:G52)</f>
        <v>155555</v>
      </c>
      <c r="E52" s="59">
        <v>40020</v>
      </c>
      <c r="F52" s="59">
        <v>52300</v>
      </c>
      <c r="G52" s="59">
        <v>63235</v>
      </c>
      <c r="H52" s="75">
        <f>(D52/C52)*100</f>
        <v>62.222000000000001</v>
      </c>
      <c r="I52" s="59">
        <f>+C52*(61038)/3174000</f>
        <v>4807.6559546313802</v>
      </c>
      <c r="J52" s="74">
        <v>27</v>
      </c>
      <c r="K52" s="74">
        <v>0</v>
      </c>
      <c r="L52" s="74">
        <v>36</v>
      </c>
      <c r="M52" s="74">
        <v>0</v>
      </c>
      <c r="N52" s="74">
        <v>30</v>
      </c>
      <c r="O52" s="74">
        <v>1</v>
      </c>
      <c r="P52" s="61">
        <f>SUM(J52:O52)</f>
        <v>94</v>
      </c>
    </row>
    <row r="53" spans="1:16" x14ac:dyDescent="0.2">
      <c r="G53" s="104"/>
      <c r="H53" s="104"/>
    </row>
  </sheetData>
  <mergeCells count="103">
    <mergeCell ref="K38:K39"/>
    <mergeCell ref="L38:L39"/>
    <mergeCell ref="M29:M30"/>
    <mergeCell ref="N29:N30"/>
    <mergeCell ref="O29:O30"/>
    <mergeCell ref="P29:P30"/>
    <mergeCell ref="H29:H30"/>
    <mergeCell ref="I29:I30"/>
    <mergeCell ref="J29:J30"/>
    <mergeCell ref="K29:K30"/>
    <mergeCell ref="L29:L30"/>
    <mergeCell ref="A33:P33"/>
    <mergeCell ref="A34:A36"/>
    <mergeCell ref="B34:B36"/>
    <mergeCell ref="C34:F34"/>
    <mergeCell ref="G34:G36"/>
    <mergeCell ref="H34:P34"/>
    <mergeCell ref="C35:C36"/>
    <mergeCell ref="D35:D36"/>
    <mergeCell ref="E35:E36"/>
    <mergeCell ref="P35:P36"/>
    <mergeCell ref="F35:F36"/>
    <mergeCell ref="H35:I35"/>
    <mergeCell ref="J35:K35"/>
    <mergeCell ref="O44:O45"/>
    <mergeCell ref="O35:O36"/>
    <mergeCell ref="A42:P42"/>
    <mergeCell ref="A43:A45"/>
    <mergeCell ref="B43:B45"/>
    <mergeCell ref="C43:F43"/>
    <mergeCell ref="G43:G45"/>
    <mergeCell ref="H43:P43"/>
    <mergeCell ref="C44:C45"/>
    <mergeCell ref="D44:D45"/>
    <mergeCell ref="E44:E45"/>
    <mergeCell ref="P44:P45"/>
    <mergeCell ref="F44:F45"/>
    <mergeCell ref="H44:I44"/>
    <mergeCell ref="J44:K44"/>
    <mergeCell ref="L44:M44"/>
    <mergeCell ref="N44:N45"/>
    <mergeCell ref="M38:M39"/>
    <mergeCell ref="N38:N39"/>
    <mergeCell ref="O38:O39"/>
    <mergeCell ref="P38:P39"/>
    <mergeCell ref="H38:H39"/>
    <mergeCell ref="I38:I39"/>
    <mergeCell ref="J38:J39"/>
    <mergeCell ref="L35:M35"/>
    <mergeCell ref="N35:N36"/>
    <mergeCell ref="A23:P23"/>
    <mergeCell ref="A24:A26"/>
    <mergeCell ref="B24:B26"/>
    <mergeCell ref="C24:F24"/>
    <mergeCell ref="G24:G26"/>
    <mergeCell ref="H24:P24"/>
    <mergeCell ref="C25:C26"/>
    <mergeCell ref="D25:D26"/>
    <mergeCell ref="E25:E26"/>
    <mergeCell ref="O25:O26"/>
    <mergeCell ref="P25:P26"/>
    <mergeCell ref="F25:F26"/>
    <mergeCell ref="H25:I25"/>
    <mergeCell ref="J25:K25"/>
    <mergeCell ref="L25:M25"/>
    <mergeCell ref="N25:N26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10:P10"/>
    <mergeCell ref="A11:P11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O13:O14"/>
    <mergeCell ref="A12:A14"/>
    <mergeCell ref="B12:B14"/>
    <mergeCell ref="A49:A51"/>
    <mergeCell ref="B49:B51"/>
    <mergeCell ref="C49:C51"/>
    <mergeCell ref="D49:D51"/>
    <mergeCell ref="E49:G50"/>
    <mergeCell ref="H49:H51"/>
    <mergeCell ref="I49:I51"/>
    <mergeCell ref="J49:P49"/>
    <mergeCell ref="J50:K50"/>
    <mergeCell ref="L50:M50"/>
    <mergeCell ref="N50:O50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2"/>
  <sheetViews>
    <sheetView tabSelected="1" showWhiteSpace="0" topLeftCell="B1" zoomScale="140" zoomScaleNormal="140" zoomScaleSheetLayoutView="130" workbookViewId="0">
      <selection activeCell="R8" sqref="R8"/>
    </sheetView>
  </sheetViews>
  <sheetFormatPr baseColWidth="10" defaultColWidth="9.33203125" defaultRowHeight="12.75" x14ac:dyDescent="0.2"/>
  <cols>
    <col min="1" max="1" width="29.83203125" style="13" customWidth="1"/>
    <col min="2" max="2" width="10" style="13" customWidth="1"/>
    <col min="3" max="3" width="8.6640625" style="104" customWidth="1"/>
    <col min="4" max="4" width="9.83203125" style="104" customWidth="1"/>
    <col min="5" max="5" width="9.6640625" style="104" customWidth="1"/>
    <col min="6" max="6" width="7.6640625" style="104" customWidth="1"/>
    <col min="7" max="7" width="10.5" style="90" customWidth="1"/>
    <col min="8" max="8" width="6.5" style="90" customWidth="1"/>
    <col min="9" max="9" width="5.5" style="104" customWidth="1"/>
    <col min="10" max="10" width="6.1640625" style="104" customWidth="1"/>
    <col min="11" max="11" width="5.83203125" style="104" customWidth="1"/>
    <col min="12" max="12" width="7" style="104" customWidth="1"/>
    <col min="13" max="15" width="6.83203125" style="104" customWidth="1"/>
    <col min="16" max="16" width="8.83203125" style="104" customWidth="1"/>
    <col min="17" max="17" width="9.33203125" style="13"/>
    <col min="18" max="18" width="9.33203125" style="13" customWidth="1"/>
    <col min="19" max="16384" width="9.33203125" style="13"/>
  </cols>
  <sheetData>
    <row r="1" spans="1:18" ht="13.5" thickBot="1" x14ac:dyDescent="0.25">
      <c r="G1" s="104"/>
      <c r="H1" s="104"/>
    </row>
    <row r="2" spans="1:18" ht="18" customHeight="1" x14ac:dyDescent="0.2">
      <c r="A2" s="197"/>
      <c r="B2" s="308" t="s">
        <v>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10"/>
      <c r="Q2" s="80"/>
      <c r="R2" s="80"/>
    </row>
    <row r="3" spans="1:18" ht="18" customHeight="1" x14ac:dyDescent="0.2">
      <c r="A3" s="198"/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  <c r="Q3" s="80"/>
      <c r="R3" s="80"/>
    </row>
    <row r="4" spans="1:18" ht="18" customHeight="1" x14ac:dyDescent="0.2">
      <c r="A4" s="198"/>
      <c r="B4" s="314" t="s">
        <v>1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6"/>
      <c r="Q4" s="81"/>
      <c r="R4" s="81"/>
    </row>
    <row r="5" spans="1:18" ht="18" customHeight="1" thickBot="1" x14ac:dyDescent="0.25">
      <c r="A5" s="198"/>
      <c r="B5" s="317" t="s">
        <v>2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81"/>
      <c r="R5" s="81"/>
    </row>
    <row r="6" spans="1:18" ht="18" customHeight="1" x14ac:dyDescent="0.2">
      <c r="A6" s="198"/>
      <c r="B6" s="320" t="s">
        <v>198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1"/>
    </row>
    <row r="7" spans="1:18" ht="18" customHeight="1" x14ac:dyDescent="0.2">
      <c r="A7" s="198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1"/>
    </row>
    <row r="8" spans="1:18" ht="18" customHeight="1" x14ac:dyDescent="0.2">
      <c r="A8" s="198"/>
      <c r="B8" s="322" t="s">
        <v>3</v>
      </c>
      <c r="C8" s="323"/>
      <c r="D8" s="323"/>
      <c r="E8" s="323"/>
      <c r="F8" s="323"/>
      <c r="G8" s="323"/>
      <c r="H8" s="323"/>
      <c r="I8" s="323"/>
      <c r="J8" s="324" t="s">
        <v>4</v>
      </c>
      <c r="K8" s="325"/>
      <c r="L8" s="325"/>
      <c r="M8" s="325"/>
      <c r="N8" s="325"/>
      <c r="O8" s="325"/>
      <c r="P8" s="326"/>
    </row>
    <row r="9" spans="1:18" ht="18" customHeight="1" thickBot="1" x14ac:dyDescent="0.25">
      <c r="A9" s="199"/>
      <c r="B9" s="327" t="s">
        <v>5</v>
      </c>
      <c r="C9" s="328"/>
      <c r="D9" s="328"/>
      <c r="E9" s="328"/>
      <c r="F9" s="328"/>
      <c r="G9" s="328"/>
      <c r="H9" s="328"/>
      <c r="I9" s="328"/>
      <c r="J9" s="329" t="s">
        <v>241</v>
      </c>
      <c r="K9" s="330"/>
      <c r="L9" s="330"/>
      <c r="M9" s="330"/>
      <c r="N9" s="330"/>
      <c r="O9" s="330"/>
      <c r="P9" s="331"/>
    </row>
    <row r="10" spans="1:18" ht="18" customHeight="1" x14ac:dyDescent="0.2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</row>
    <row r="11" spans="1:18" ht="18" customHeight="1" x14ac:dyDescent="0.2">
      <c r="A11" s="333" t="s">
        <v>217</v>
      </c>
      <c r="B11" s="334"/>
      <c r="C11" s="334"/>
      <c r="D11" s="334"/>
      <c r="E11" s="334"/>
      <c r="F11" s="334"/>
      <c r="G11" s="334"/>
      <c r="H11" s="335"/>
      <c r="I11" s="335"/>
      <c r="J11" s="335"/>
      <c r="K11" s="335"/>
      <c r="L11" s="335"/>
      <c r="M11" s="335"/>
      <c r="N11" s="335"/>
      <c r="O11" s="335"/>
      <c r="P11" s="336"/>
    </row>
    <row r="12" spans="1:18" ht="18" customHeight="1" x14ac:dyDescent="0.2">
      <c r="A12" s="337" t="s">
        <v>6</v>
      </c>
      <c r="B12" s="337" t="s">
        <v>7</v>
      </c>
      <c r="C12" s="338"/>
      <c r="D12" s="338"/>
      <c r="E12" s="338"/>
      <c r="F12" s="339"/>
      <c r="G12" s="340" t="s">
        <v>9</v>
      </c>
      <c r="H12" s="341" t="s">
        <v>10</v>
      </c>
      <c r="I12" s="341"/>
      <c r="J12" s="341"/>
      <c r="K12" s="341"/>
      <c r="L12" s="341"/>
      <c r="M12" s="341"/>
      <c r="N12" s="341"/>
      <c r="O12" s="341"/>
      <c r="P12" s="341"/>
    </row>
    <row r="13" spans="1:18" ht="18" customHeight="1" x14ac:dyDescent="0.2">
      <c r="A13" s="342"/>
      <c r="B13" s="342"/>
      <c r="C13" s="343" t="s">
        <v>219</v>
      </c>
      <c r="D13" s="343" t="s">
        <v>220</v>
      </c>
      <c r="E13" s="343" t="s">
        <v>221</v>
      </c>
      <c r="F13" s="344" t="s">
        <v>269</v>
      </c>
      <c r="G13" s="345"/>
      <c r="H13" s="346" t="s">
        <v>219</v>
      </c>
      <c r="I13" s="346"/>
      <c r="J13" s="346" t="s">
        <v>220</v>
      </c>
      <c r="K13" s="346"/>
      <c r="L13" s="346" t="s">
        <v>221</v>
      </c>
      <c r="M13" s="346"/>
      <c r="N13" s="347" t="s">
        <v>248</v>
      </c>
      <c r="O13" s="347" t="s">
        <v>251</v>
      </c>
      <c r="P13" s="348" t="s">
        <v>269</v>
      </c>
    </row>
    <row r="14" spans="1:18" ht="18" customHeight="1" x14ac:dyDescent="0.2">
      <c r="A14" s="349"/>
      <c r="B14" s="349"/>
      <c r="C14" s="350"/>
      <c r="D14" s="350"/>
      <c r="E14" s="350"/>
      <c r="F14" s="351"/>
      <c r="G14" s="349"/>
      <c r="H14" s="352" t="s">
        <v>249</v>
      </c>
      <c r="I14" s="352" t="s">
        <v>250</v>
      </c>
      <c r="J14" s="352" t="s">
        <v>249</v>
      </c>
      <c r="K14" s="352" t="s">
        <v>250</v>
      </c>
      <c r="L14" s="352" t="s">
        <v>249</v>
      </c>
      <c r="M14" s="352" t="s">
        <v>250</v>
      </c>
      <c r="N14" s="353"/>
      <c r="O14" s="353"/>
      <c r="P14" s="354"/>
    </row>
    <row r="15" spans="1:18" ht="18" customHeight="1" x14ac:dyDescent="0.2">
      <c r="A15" s="355" t="s">
        <v>36</v>
      </c>
      <c r="B15" s="355" t="s">
        <v>25</v>
      </c>
      <c r="C15" s="307">
        <v>14</v>
      </c>
      <c r="D15" s="307">
        <v>26</v>
      </c>
      <c r="E15" s="307">
        <v>18</v>
      </c>
      <c r="F15" s="356">
        <f>SUM(C15:E15)</f>
        <v>58</v>
      </c>
      <c r="G15" s="355" t="s">
        <v>15</v>
      </c>
      <c r="H15" s="307">
        <v>2</v>
      </c>
      <c r="I15" s="307">
        <v>7</v>
      </c>
      <c r="J15" s="307">
        <v>6</v>
      </c>
      <c r="K15" s="307">
        <v>3</v>
      </c>
      <c r="L15" s="307">
        <v>6</v>
      </c>
      <c r="M15" s="307">
        <v>6</v>
      </c>
      <c r="N15" s="357">
        <f t="shared" ref="N15:O19" si="0">SUM(H15,J15,L15)</f>
        <v>14</v>
      </c>
      <c r="O15" s="357">
        <f t="shared" si="0"/>
        <v>16</v>
      </c>
      <c r="P15" s="356">
        <f>SUM(H15:M15)</f>
        <v>30</v>
      </c>
    </row>
    <row r="16" spans="1:18" ht="18" customHeight="1" x14ac:dyDescent="0.2">
      <c r="A16" s="358" t="s">
        <v>37</v>
      </c>
      <c r="B16" s="355" t="s">
        <v>25</v>
      </c>
      <c r="C16" s="307">
        <v>34</v>
      </c>
      <c r="D16" s="307">
        <v>43</v>
      </c>
      <c r="E16" s="307">
        <v>17</v>
      </c>
      <c r="F16" s="356">
        <f t="shared" ref="F16:F19" si="1">SUM(C16:E16)</f>
        <v>94</v>
      </c>
      <c r="G16" s="355" t="s">
        <v>38</v>
      </c>
      <c r="H16" s="359">
        <v>42</v>
      </c>
      <c r="I16" s="307">
        <v>24</v>
      </c>
      <c r="J16" s="307">
        <v>35</v>
      </c>
      <c r="K16" s="307">
        <v>27</v>
      </c>
      <c r="L16" s="307">
        <v>49</v>
      </c>
      <c r="M16" s="360">
        <v>35</v>
      </c>
      <c r="N16" s="361">
        <f t="shared" si="0"/>
        <v>126</v>
      </c>
      <c r="O16" s="361">
        <f>SUM(I16,K16,M16)</f>
        <v>86</v>
      </c>
      <c r="P16" s="362">
        <f>SUM(H16:M16)</f>
        <v>212</v>
      </c>
    </row>
    <row r="17" spans="1:16" ht="18" customHeight="1" x14ac:dyDescent="0.2">
      <c r="A17" s="363" t="s">
        <v>39</v>
      </c>
      <c r="B17" s="364" t="s">
        <v>19</v>
      </c>
      <c r="C17" s="359">
        <v>23</v>
      </c>
      <c r="D17" s="307">
        <v>34</v>
      </c>
      <c r="E17" s="307">
        <v>12</v>
      </c>
      <c r="F17" s="356">
        <f t="shared" si="1"/>
        <v>69</v>
      </c>
      <c r="G17" s="365" t="s">
        <v>40</v>
      </c>
      <c r="H17" s="359">
        <v>2</v>
      </c>
      <c r="I17" s="307">
        <v>5</v>
      </c>
      <c r="J17" s="307">
        <v>21</v>
      </c>
      <c r="K17" s="307">
        <v>13</v>
      </c>
      <c r="L17" s="307">
        <v>15</v>
      </c>
      <c r="M17" s="360">
        <v>13</v>
      </c>
      <c r="N17" s="361">
        <f t="shared" si="0"/>
        <v>38</v>
      </c>
      <c r="O17" s="361">
        <f t="shared" si="0"/>
        <v>31</v>
      </c>
      <c r="P17" s="362">
        <f>SUM(H17:M17)</f>
        <v>69</v>
      </c>
    </row>
    <row r="18" spans="1:16" ht="18" customHeight="1" x14ac:dyDescent="0.2">
      <c r="A18" s="363" t="s">
        <v>28</v>
      </c>
      <c r="B18" s="364" t="s">
        <v>25</v>
      </c>
      <c r="C18" s="366">
        <v>27</v>
      </c>
      <c r="D18" s="359">
        <v>29</v>
      </c>
      <c r="E18" s="367">
        <v>18</v>
      </c>
      <c r="F18" s="356">
        <f t="shared" si="1"/>
        <v>74</v>
      </c>
      <c r="G18" s="368" t="s">
        <v>41</v>
      </c>
      <c r="H18" s="368">
        <v>52</v>
      </c>
      <c r="I18" s="359">
        <v>14</v>
      </c>
      <c r="J18" s="359">
        <v>63</v>
      </c>
      <c r="K18" s="369">
        <v>25</v>
      </c>
      <c r="L18" s="359">
        <v>74</v>
      </c>
      <c r="M18" s="370">
        <v>25</v>
      </c>
      <c r="N18" s="361">
        <f t="shared" si="0"/>
        <v>189</v>
      </c>
      <c r="O18" s="361">
        <f t="shared" si="0"/>
        <v>64</v>
      </c>
      <c r="P18" s="362">
        <f>SUM(H18:M18)</f>
        <v>253</v>
      </c>
    </row>
    <row r="19" spans="1:16" ht="18" customHeight="1" x14ac:dyDescent="0.2">
      <c r="A19" s="363" t="s">
        <v>42</v>
      </c>
      <c r="B19" s="364" t="s">
        <v>25</v>
      </c>
      <c r="C19" s="366">
        <v>35</v>
      </c>
      <c r="D19" s="359">
        <v>36</v>
      </c>
      <c r="E19" s="371">
        <v>12</v>
      </c>
      <c r="F19" s="356">
        <f t="shared" si="1"/>
        <v>83</v>
      </c>
      <c r="G19" s="368" t="s">
        <v>267</v>
      </c>
      <c r="H19" s="368">
        <v>212</v>
      </c>
      <c r="I19" s="359">
        <v>174</v>
      </c>
      <c r="J19" s="359">
        <v>180</v>
      </c>
      <c r="K19" s="369">
        <v>14</v>
      </c>
      <c r="L19" s="359">
        <v>236</v>
      </c>
      <c r="M19" s="372">
        <v>32</v>
      </c>
      <c r="N19" s="361">
        <v>80</v>
      </c>
      <c r="O19" s="361">
        <f t="shared" si="0"/>
        <v>220</v>
      </c>
      <c r="P19" s="362">
        <f>SUM(H19:M19)</f>
        <v>848</v>
      </c>
    </row>
    <row r="20" spans="1:16" ht="18" customHeight="1" x14ac:dyDescent="0.2">
      <c r="A20" s="333" t="s">
        <v>184</v>
      </c>
      <c r="B20" s="334"/>
      <c r="C20" s="334"/>
      <c r="D20" s="334"/>
      <c r="E20" s="334"/>
      <c r="F20" s="334"/>
      <c r="G20" s="334"/>
      <c r="H20" s="335"/>
      <c r="I20" s="335"/>
      <c r="J20" s="335"/>
      <c r="K20" s="335"/>
      <c r="L20" s="335"/>
      <c r="M20" s="335"/>
      <c r="N20" s="335"/>
      <c r="O20" s="335"/>
      <c r="P20" s="336"/>
    </row>
    <row r="21" spans="1:16" ht="18" customHeight="1" x14ac:dyDescent="0.2">
      <c r="A21" s="337" t="s">
        <v>6</v>
      </c>
      <c r="B21" s="337" t="s">
        <v>7</v>
      </c>
      <c r="C21" s="338"/>
      <c r="D21" s="338"/>
      <c r="E21" s="338"/>
      <c r="F21" s="339"/>
      <c r="G21" s="340" t="s">
        <v>9</v>
      </c>
      <c r="H21" s="341" t="s">
        <v>10</v>
      </c>
      <c r="I21" s="341"/>
      <c r="J21" s="341"/>
      <c r="K21" s="341"/>
      <c r="L21" s="341"/>
      <c r="M21" s="341"/>
      <c r="N21" s="341"/>
      <c r="O21" s="341"/>
      <c r="P21" s="341"/>
    </row>
    <row r="22" spans="1:16" ht="18" customHeight="1" x14ac:dyDescent="0.2">
      <c r="A22" s="342"/>
      <c r="B22" s="342"/>
      <c r="C22" s="343" t="s">
        <v>219</v>
      </c>
      <c r="D22" s="343" t="s">
        <v>220</v>
      </c>
      <c r="E22" s="343" t="s">
        <v>221</v>
      </c>
      <c r="F22" s="337" t="s">
        <v>230</v>
      </c>
      <c r="G22" s="342"/>
      <c r="H22" s="346" t="s">
        <v>219</v>
      </c>
      <c r="I22" s="346"/>
      <c r="J22" s="346" t="s">
        <v>220</v>
      </c>
      <c r="K22" s="346"/>
      <c r="L22" s="346" t="s">
        <v>221</v>
      </c>
      <c r="M22" s="346"/>
      <c r="N22" s="347" t="s">
        <v>248</v>
      </c>
      <c r="O22" s="347" t="s">
        <v>251</v>
      </c>
      <c r="P22" s="342" t="s">
        <v>230</v>
      </c>
    </row>
    <row r="23" spans="1:16" ht="18" customHeight="1" x14ac:dyDescent="0.2">
      <c r="A23" s="349"/>
      <c r="B23" s="349"/>
      <c r="C23" s="350"/>
      <c r="D23" s="350"/>
      <c r="E23" s="350"/>
      <c r="F23" s="349"/>
      <c r="G23" s="349"/>
      <c r="H23" s="352" t="s">
        <v>249</v>
      </c>
      <c r="I23" s="352" t="s">
        <v>250</v>
      </c>
      <c r="J23" s="352" t="s">
        <v>249</v>
      </c>
      <c r="K23" s="352" t="s">
        <v>250</v>
      </c>
      <c r="L23" s="352" t="s">
        <v>249</v>
      </c>
      <c r="M23" s="352" t="s">
        <v>250</v>
      </c>
      <c r="N23" s="373"/>
      <c r="O23" s="373"/>
      <c r="P23" s="349"/>
    </row>
    <row r="24" spans="1:16" ht="18" customHeight="1" x14ac:dyDescent="0.2">
      <c r="A24" s="358" t="s">
        <v>30</v>
      </c>
      <c r="B24" s="363" t="s">
        <v>25</v>
      </c>
      <c r="C24" s="374">
        <v>28</v>
      </c>
      <c r="D24" s="374">
        <v>39</v>
      </c>
      <c r="E24" s="375">
        <v>30</v>
      </c>
      <c r="F24" s="356">
        <f>SUM(C24:E24)</f>
        <v>97</v>
      </c>
      <c r="G24" s="355" t="s">
        <v>15</v>
      </c>
      <c r="H24" s="355">
        <v>213</v>
      </c>
      <c r="I24" s="307">
        <v>17</v>
      </c>
      <c r="J24" s="307">
        <v>162</v>
      </c>
      <c r="K24" s="307">
        <v>93</v>
      </c>
      <c r="L24" s="307">
        <v>150</v>
      </c>
      <c r="M24" s="360">
        <v>95</v>
      </c>
      <c r="N24" s="361">
        <f t="shared" ref="N24:O26" si="2">SUM(H24,J24,L24)</f>
        <v>525</v>
      </c>
      <c r="O24" s="361">
        <f t="shared" si="2"/>
        <v>205</v>
      </c>
      <c r="P24" s="376">
        <f>SUM(H24:M24)</f>
        <v>730</v>
      </c>
    </row>
    <row r="25" spans="1:16" ht="18" customHeight="1" x14ac:dyDescent="0.2">
      <c r="A25" s="358" t="s">
        <v>28</v>
      </c>
      <c r="B25" s="363" t="s">
        <v>25</v>
      </c>
      <c r="C25" s="374">
        <v>5</v>
      </c>
      <c r="D25" s="374">
        <v>4</v>
      </c>
      <c r="E25" s="375">
        <v>3</v>
      </c>
      <c r="F25" s="356">
        <f>SUM(C25:E25)</f>
        <v>12</v>
      </c>
      <c r="G25" s="355" t="s">
        <v>15</v>
      </c>
      <c r="H25" s="355">
        <v>22</v>
      </c>
      <c r="I25" s="307">
        <v>31</v>
      </c>
      <c r="J25" s="307">
        <v>74</v>
      </c>
      <c r="K25" s="307">
        <v>13</v>
      </c>
      <c r="L25" s="307">
        <v>50</v>
      </c>
      <c r="M25" s="360">
        <v>40</v>
      </c>
      <c r="N25" s="361">
        <f t="shared" si="2"/>
        <v>146</v>
      </c>
      <c r="O25" s="361">
        <f t="shared" si="2"/>
        <v>84</v>
      </c>
      <c r="P25" s="376">
        <f t="shared" ref="P25:P26" si="3">SUM(H25:M25)</f>
        <v>230</v>
      </c>
    </row>
    <row r="26" spans="1:16" ht="18" customHeight="1" x14ac:dyDescent="0.2">
      <c r="A26" s="358" t="s">
        <v>43</v>
      </c>
      <c r="B26" s="363" t="s">
        <v>25</v>
      </c>
      <c r="C26" s="307">
        <v>0</v>
      </c>
      <c r="D26" s="307">
        <v>0</v>
      </c>
      <c r="E26" s="307">
        <v>0</v>
      </c>
      <c r="F26" s="356">
        <f>SUM(C26:E26)</f>
        <v>0</v>
      </c>
      <c r="G26" s="355" t="s">
        <v>15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60">
        <v>0</v>
      </c>
      <c r="N26" s="361">
        <f t="shared" si="2"/>
        <v>0</v>
      </c>
      <c r="O26" s="361">
        <f t="shared" si="2"/>
        <v>0</v>
      </c>
      <c r="P26" s="376">
        <f t="shared" si="3"/>
        <v>0</v>
      </c>
    </row>
    <row r="27" spans="1:16" ht="18" customHeight="1" x14ac:dyDescent="0.2">
      <c r="A27" s="333" t="s">
        <v>44</v>
      </c>
      <c r="B27" s="334"/>
      <c r="C27" s="334"/>
      <c r="D27" s="334"/>
      <c r="E27" s="334"/>
      <c r="F27" s="334"/>
      <c r="G27" s="334"/>
      <c r="H27" s="335"/>
      <c r="I27" s="335"/>
      <c r="J27" s="335"/>
      <c r="K27" s="335"/>
      <c r="L27" s="335"/>
      <c r="M27" s="335"/>
      <c r="N27" s="335"/>
      <c r="O27" s="335"/>
      <c r="P27" s="336"/>
    </row>
    <row r="28" spans="1:16" ht="18" customHeight="1" x14ac:dyDescent="0.2">
      <c r="A28" s="337" t="s">
        <v>6</v>
      </c>
      <c r="B28" s="337" t="s">
        <v>7</v>
      </c>
      <c r="C28" s="338"/>
      <c r="D28" s="338"/>
      <c r="E28" s="338"/>
      <c r="F28" s="339"/>
      <c r="G28" s="340" t="s">
        <v>9</v>
      </c>
      <c r="H28" s="341" t="s">
        <v>10</v>
      </c>
      <c r="I28" s="341"/>
      <c r="J28" s="341"/>
      <c r="K28" s="341"/>
      <c r="L28" s="341"/>
      <c r="M28" s="341"/>
      <c r="N28" s="341"/>
      <c r="O28" s="341"/>
      <c r="P28" s="341"/>
    </row>
    <row r="29" spans="1:16" ht="18" customHeight="1" x14ac:dyDescent="0.2">
      <c r="A29" s="342"/>
      <c r="B29" s="342"/>
      <c r="C29" s="343" t="s">
        <v>219</v>
      </c>
      <c r="D29" s="343" t="s">
        <v>220</v>
      </c>
      <c r="E29" s="343" t="s">
        <v>221</v>
      </c>
      <c r="F29" s="337" t="s">
        <v>230</v>
      </c>
      <c r="G29" s="342"/>
      <c r="H29" s="346" t="s">
        <v>219</v>
      </c>
      <c r="I29" s="346"/>
      <c r="J29" s="346" t="s">
        <v>220</v>
      </c>
      <c r="K29" s="346"/>
      <c r="L29" s="346" t="s">
        <v>221</v>
      </c>
      <c r="M29" s="346"/>
      <c r="N29" s="347" t="s">
        <v>11</v>
      </c>
      <c r="O29" s="347" t="s">
        <v>12</v>
      </c>
      <c r="P29" s="377" t="s">
        <v>230</v>
      </c>
    </row>
    <row r="30" spans="1:16" ht="18" customHeight="1" x14ac:dyDescent="0.2">
      <c r="A30" s="349"/>
      <c r="B30" s="349"/>
      <c r="C30" s="350"/>
      <c r="D30" s="350"/>
      <c r="E30" s="350"/>
      <c r="F30" s="351"/>
      <c r="G30" s="349"/>
      <c r="H30" s="352" t="s">
        <v>249</v>
      </c>
      <c r="I30" s="352" t="s">
        <v>250</v>
      </c>
      <c r="J30" s="352" t="s">
        <v>249</v>
      </c>
      <c r="K30" s="352" t="s">
        <v>250</v>
      </c>
      <c r="L30" s="352" t="s">
        <v>249</v>
      </c>
      <c r="M30" s="352" t="s">
        <v>250</v>
      </c>
      <c r="N30" s="373"/>
      <c r="O30" s="373"/>
      <c r="P30" s="351"/>
    </row>
    <row r="31" spans="1:16" ht="18" customHeight="1" x14ac:dyDescent="0.2">
      <c r="A31" s="358" t="s">
        <v>45</v>
      </c>
      <c r="B31" s="358" t="s">
        <v>46</v>
      </c>
      <c r="C31" s="378">
        <v>54</v>
      </c>
      <c r="D31" s="379">
        <v>81</v>
      </c>
      <c r="E31" s="380">
        <v>24</v>
      </c>
      <c r="F31" s="356">
        <f>SUM(C31:E31)</f>
        <v>159</v>
      </c>
      <c r="G31" s="355" t="s">
        <v>15</v>
      </c>
      <c r="H31" s="381">
        <v>81</v>
      </c>
      <c r="I31" s="307">
        <v>26</v>
      </c>
      <c r="J31" s="378">
        <v>69</v>
      </c>
      <c r="K31" s="379">
        <v>26</v>
      </c>
      <c r="L31" s="379">
        <v>8</v>
      </c>
      <c r="M31" s="382">
        <v>3</v>
      </c>
      <c r="N31" s="383">
        <f t="shared" ref="N31:O35" si="4">SUM(H31,J31,L31)</f>
        <v>158</v>
      </c>
      <c r="O31" s="383">
        <f t="shared" si="4"/>
        <v>55</v>
      </c>
      <c r="P31" s="376">
        <f>SUM(H31:M31)</f>
        <v>213</v>
      </c>
    </row>
    <row r="32" spans="1:16" ht="18" customHeight="1" x14ac:dyDescent="0.2">
      <c r="A32" s="358" t="s">
        <v>47</v>
      </c>
      <c r="B32" s="358" t="s">
        <v>48</v>
      </c>
      <c r="C32" s="384">
        <v>17</v>
      </c>
      <c r="D32" s="385">
        <v>7</v>
      </c>
      <c r="E32" s="380">
        <v>10</v>
      </c>
      <c r="F32" s="356">
        <f>SUM(C32:E32)</f>
        <v>34</v>
      </c>
      <c r="G32" s="355" t="s">
        <v>49</v>
      </c>
      <c r="H32" s="355">
        <v>92</v>
      </c>
      <c r="I32" s="307">
        <v>28</v>
      </c>
      <c r="J32" s="307">
        <v>30</v>
      </c>
      <c r="K32" s="379">
        <v>16</v>
      </c>
      <c r="L32" s="379">
        <v>45</v>
      </c>
      <c r="M32" s="360">
        <v>42</v>
      </c>
      <c r="N32" s="361">
        <f t="shared" si="4"/>
        <v>167</v>
      </c>
      <c r="O32" s="361">
        <f t="shared" si="4"/>
        <v>86</v>
      </c>
      <c r="P32" s="376">
        <f>SUM(H32:M32)</f>
        <v>253</v>
      </c>
    </row>
    <row r="33" spans="1:16" ht="18" customHeight="1" x14ac:dyDescent="0.2">
      <c r="A33" s="358" t="s">
        <v>50</v>
      </c>
      <c r="B33" s="358" t="s">
        <v>51</v>
      </c>
      <c r="C33" s="380">
        <v>0</v>
      </c>
      <c r="D33" s="385">
        <v>2</v>
      </c>
      <c r="E33" s="380">
        <v>2</v>
      </c>
      <c r="F33" s="356">
        <f>SUM(C33:E33)</f>
        <v>4</v>
      </c>
      <c r="G33" s="355" t="s">
        <v>52</v>
      </c>
      <c r="H33" s="307">
        <v>0</v>
      </c>
      <c r="I33" s="307">
        <v>0</v>
      </c>
      <c r="J33" s="307">
        <v>4</v>
      </c>
      <c r="K33" s="307">
        <v>2</v>
      </c>
      <c r="L33" s="379">
        <v>4</v>
      </c>
      <c r="M33" s="360">
        <v>7</v>
      </c>
      <c r="N33" s="361">
        <f t="shared" si="4"/>
        <v>8</v>
      </c>
      <c r="O33" s="361">
        <f t="shared" si="4"/>
        <v>9</v>
      </c>
      <c r="P33" s="376">
        <f t="shared" ref="P33:P35" si="5">SUM(H33:M33)</f>
        <v>17</v>
      </c>
    </row>
    <row r="34" spans="1:16" ht="18" customHeight="1" x14ac:dyDescent="0.2">
      <c r="A34" s="358" t="s">
        <v>53</v>
      </c>
      <c r="B34" s="358" t="s">
        <v>15</v>
      </c>
      <c r="C34" s="375">
        <v>50</v>
      </c>
      <c r="D34" s="379">
        <v>129</v>
      </c>
      <c r="E34" s="307">
        <v>232</v>
      </c>
      <c r="F34" s="356">
        <f>SUM(C34:E34)</f>
        <v>411</v>
      </c>
      <c r="G34" s="355" t="s">
        <v>52</v>
      </c>
      <c r="H34" s="381">
        <v>26</v>
      </c>
      <c r="I34" s="378">
        <v>16</v>
      </c>
      <c r="J34" s="375">
        <v>133</v>
      </c>
      <c r="K34" s="379">
        <v>91</v>
      </c>
      <c r="L34" s="379">
        <v>254</v>
      </c>
      <c r="M34" s="382">
        <v>125</v>
      </c>
      <c r="N34" s="383">
        <f t="shared" si="4"/>
        <v>413</v>
      </c>
      <c r="O34" s="383">
        <f t="shared" si="4"/>
        <v>232</v>
      </c>
      <c r="P34" s="376">
        <f t="shared" si="5"/>
        <v>645</v>
      </c>
    </row>
    <row r="35" spans="1:16" ht="18" customHeight="1" x14ac:dyDescent="0.2">
      <c r="A35" s="358" t="s">
        <v>190</v>
      </c>
      <c r="B35" s="358" t="s">
        <v>15</v>
      </c>
      <c r="C35" s="380">
        <v>2</v>
      </c>
      <c r="D35" s="380">
        <v>0</v>
      </c>
      <c r="E35" s="380">
        <v>0</v>
      </c>
      <c r="F35" s="356">
        <f>SUM(C35:E35)</f>
        <v>2</v>
      </c>
      <c r="G35" s="355" t="s">
        <v>52</v>
      </c>
      <c r="H35" s="307">
        <v>12</v>
      </c>
      <c r="I35" s="307">
        <v>27</v>
      </c>
      <c r="J35" s="307">
        <v>0</v>
      </c>
      <c r="K35" s="307">
        <v>0</v>
      </c>
      <c r="L35" s="379">
        <v>0</v>
      </c>
      <c r="M35" s="360">
        <v>0</v>
      </c>
      <c r="N35" s="361">
        <f t="shared" si="4"/>
        <v>12</v>
      </c>
      <c r="O35" s="361">
        <f t="shared" si="4"/>
        <v>27</v>
      </c>
      <c r="P35" s="376">
        <f t="shared" si="5"/>
        <v>39</v>
      </c>
    </row>
    <row r="36" spans="1:16" ht="18" customHeight="1" x14ac:dyDescent="0.2">
      <c r="A36" s="386" t="s">
        <v>54</v>
      </c>
      <c r="B36" s="387"/>
      <c r="C36" s="387"/>
      <c r="D36" s="387"/>
      <c r="E36" s="387"/>
      <c r="F36" s="387"/>
      <c r="G36" s="387"/>
      <c r="H36" s="388"/>
      <c r="I36" s="388"/>
      <c r="J36" s="388"/>
      <c r="K36" s="388"/>
      <c r="L36" s="388"/>
      <c r="M36" s="388"/>
      <c r="N36" s="388"/>
      <c r="O36" s="388"/>
      <c r="P36" s="389"/>
    </row>
    <row r="37" spans="1:16" ht="18" customHeight="1" x14ac:dyDescent="0.2">
      <c r="A37" s="390" t="s">
        <v>6</v>
      </c>
      <c r="B37" s="337" t="s">
        <v>7</v>
      </c>
      <c r="C37" s="338"/>
      <c r="D37" s="338"/>
      <c r="E37" s="338"/>
      <c r="F37" s="339"/>
      <c r="G37" s="340" t="s">
        <v>9</v>
      </c>
      <c r="H37" s="341" t="s">
        <v>10</v>
      </c>
      <c r="I37" s="341"/>
      <c r="J37" s="341"/>
      <c r="K37" s="341"/>
      <c r="L37" s="341"/>
      <c r="M37" s="341"/>
      <c r="N37" s="341"/>
      <c r="O37" s="341"/>
      <c r="P37" s="341"/>
    </row>
    <row r="38" spans="1:16" ht="18" customHeight="1" x14ac:dyDescent="0.2">
      <c r="A38" s="391"/>
      <c r="B38" s="342"/>
      <c r="C38" s="337" t="s">
        <v>219</v>
      </c>
      <c r="D38" s="337" t="s">
        <v>220</v>
      </c>
      <c r="E38" s="337" t="s">
        <v>221</v>
      </c>
      <c r="F38" s="337" t="s">
        <v>229</v>
      </c>
      <c r="G38" s="345"/>
      <c r="H38" s="341" t="s">
        <v>219</v>
      </c>
      <c r="I38" s="341"/>
      <c r="J38" s="341" t="s">
        <v>220</v>
      </c>
      <c r="K38" s="341"/>
      <c r="L38" s="341" t="s">
        <v>221</v>
      </c>
      <c r="M38" s="341"/>
      <c r="N38" s="347" t="s">
        <v>248</v>
      </c>
      <c r="O38" s="347" t="s">
        <v>251</v>
      </c>
      <c r="P38" s="392" t="s">
        <v>270</v>
      </c>
    </row>
    <row r="39" spans="1:16" ht="18" customHeight="1" x14ac:dyDescent="0.2">
      <c r="A39" s="393"/>
      <c r="B39" s="349"/>
      <c r="C39" s="349"/>
      <c r="D39" s="349"/>
      <c r="E39" s="349"/>
      <c r="F39" s="394"/>
      <c r="G39" s="395"/>
      <c r="H39" s="352" t="s">
        <v>249</v>
      </c>
      <c r="I39" s="352" t="s">
        <v>250</v>
      </c>
      <c r="J39" s="352" t="s">
        <v>249</v>
      </c>
      <c r="K39" s="352" t="s">
        <v>250</v>
      </c>
      <c r="L39" s="352" t="s">
        <v>249</v>
      </c>
      <c r="M39" s="352" t="s">
        <v>250</v>
      </c>
      <c r="N39" s="373"/>
      <c r="O39" s="373"/>
      <c r="P39" s="396"/>
    </row>
    <row r="40" spans="1:16" ht="18" customHeight="1" x14ac:dyDescent="0.2">
      <c r="A40" s="397" t="s">
        <v>55</v>
      </c>
      <c r="B40" s="363" t="s">
        <v>25</v>
      </c>
      <c r="C40" s="398">
        <v>8</v>
      </c>
      <c r="D40" s="398">
        <v>2</v>
      </c>
      <c r="E40" s="399">
        <v>5</v>
      </c>
      <c r="F40" s="400">
        <f>SUM(C40:E40)</f>
        <v>15</v>
      </c>
      <c r="G40" s="401" t="s">
        <v>49</v>
      </c>
      <c r="H40" s="402">
        <v>12</v>
      </c>
      <c r="I40" s="403">
        <v>75</v>
      </c>
      <c r="J40" s="404">
        <v>2</v>
      </c>
      <c r="K40" s="405">
        <v>10</v>
      </c>
      <c r="L40" s="406">
        <v>10</v>
      </c>
      <c r="M40" s="407">
        <v>31</v>
      </c>
      <c r="N40" s="383">
        <f t="shared" ref="N40:O44" si="6">SUM(H40,J40,L40)</f>
        <v>24</v>
      </c>
      <c r="O40" s="383">
        <f t="shared" si="6"/>
        <v>116</v>
      </c>
      <c r="P40" s="408">
        <f>SUM(H40:M40)</f>
        <v>140</v>
      </c>
    </row>
    <row r="41" spans="1:16" ht="18" customHeight="1" x14ac:dyDescent="0.2">
      <c r="A41" s="397" t="s">
        <v>28</v>
      </c>
      <c r="B41" s="358" t="s">
        <v>25</v>
      </c>
      <c r="C41" s="409">
        <v>5</v>
      </c>
      <c r="D41" s="406">
        <v>0</v>
      </c>
      <c r="E41" s="382">
        <v>4</v>
      </c>
      <c r="F41" s="383">
        <f>SUM(C41:E41)</f>
        <v>9</v>
      </c>
      <c r="G41" s="401" t="s">
        <v>49</v>
      </c>
      <c r="H41" s="410">
        <v>4</v>
      </c>
      <c r="I41" s="411">
        <v>123</v>
      </c>
      <c r="J41" s="412">
        <v>0</v>
      </c>
      <c r="K41" s="413">
        <v>0</v>
      </c>
      <c r="L41" s="379">
        <v>0</v>
      </c>
      <c r="M41" s="382">
        <v>79</v>
      </c>
      <c r="N41" s="383">
        <f t="shared" si="6"/>
        <v>4</v>
      </c>
      <c r="O41" s="383">
        <f t="shared" si="6"/>
        <v>202</v>
      </c>
      <c r="P41" s="408">
        <f>SUM(H41:M41)</f>
        <v>206</v>
      </c>
    </row>
    <row r="42" spans="1:16" ht="18" customHeight="1" x14ac:dyDescent="0.2">
      <c r="A42" s="397" t="s">
        <v>56</v>
      </c>
      <c r="B42" s="358" t="s">
        <v>25</v>
      </c>
      <c r="C42" s="414">
        <v>1</v>
      </c>
      <c r="D42" s="379">
        <v>0</v>
      </c>
      <c r="E42" s="382">
        <v>0</v>
      </c>
      <c r="F42" s="383">
        <f>SUM(C42:E42)</f>
        <v>1</v>
      </c>
      <c r="G42" s="401" t="s">
        <v>49</v>
      </c>
      <c r="H42" s="410">
        <v>4</v>
      </c>
      <c r="I42" s="411">
        <v>8</v>
      </c>
      <c r="J42" s="415">
        <v>0</v>
      </c>
      <c r="K42" s="415">
        <v>0</v>
      </c>
      <c r="L42" s="379">
        <v>0</v>
      </c>
      <c r="M42" s="382">
        <v>18</v>
      </c>
      <c r="N42" s="383">
        <f t="shared" si="6"/>
        <v>4</v>
      </c>
      <c r="O42" s="383">
        <f t="shared" si="6"/>
        <v>26</v>
      </c>
      <c r="P42" s="408">
        <f>SUM(H42:M42)</f>
        <v>30</v>
      </c>
    </row>
    <row r="43" spans="1:16" ht="18" customHeight="1" x14ac:dyDescent="0.2">
      <c r="A43" s="397" t="s">
        <v>57</v>
      </c>
      <c r="B43" s="358" t="s">
        <v>25</v>
      </c>
      <c r="C43" s="379">
        <v>0</v>
      </c>
      <c r="D43" s="379">
        <v>1</v>
      </c>
      <c r="E43" s="382">
        <v>1</v>
      </c>
      <c r="F43" s="383">
        <f t="shared" ref="F43" si="7">SUM(C43:E43)</f>
        <v>2</v>
      </c>
      <c r="G43" s="401" t="s">
        <v>49</v>
      </c>
      <c r="H43" s="307">
        <v>0</v>
      </c>
      <c r="I43" s="360">
        <v>0</v>
      </c>
      <c r="J43" s="415">
        <v>0</v>
      </c>
      <c r="K43" s="415">
        <v>2</v>
      </c>
      <c r="L43" s="415">
        <v>0</v>
      </c>
      <c r="M43" s="416">
        <v>0</v>
      </c>
      <c r="N43" s="383">
        <f t="shared" si="6"/>
        <v>0</v>
      </c>
      <c r="O43" s="383">
        <f t="shared" si="6"/>
        <v>2</v>
      </c>
      <c r="P43" s="417">
        <f>SUM(H43:M43)</f>
        <v>2</v>
      </c>
    </row>
    <row r="44" spans="1:16" ht="18" customHeight="1" x14ac:dyDescent="0.2">
      <c r="A44" s="418" t="s">
        <v>58</v>
      </c>
      <c r="B44" s="419" t="s">
        <v>25</v>
      </c>
      <c r="C44" s="411">
        <v>0</v>
      </c>
      <c r="D44" s="411">
        <v>6</v>
      </c>
      <c r="E44" s="420">
        <v>1</v>
      </c>
      <c r="F44" s="421">
        <f>SUM(C44:E44)</f>
        <v>7</v>
      </c>
      <c r="G44" s="422" t="s">
        <v>49</v>
      </c>
      <c r="H44" s="367">
        <v>0</v>
      </c>
      <c r="I44" s="367">
        <v>0</v>
      </c>
      <c r="J44" s="423">
        <v>0</v>
      </c>
      <c r="K44" s="423">
        <v>0</v>
      </c>
      <c r="L44" s="424">
        <v>0</v>
      </c>
      <c r="M44" s="425">
        <v>15</v>
      </c>
      <c r="N44" s="421">
        <f t="shared" si="6"/>
        <v>0</v>
      </c>
      <c r="O44" s="421">
        <f t="shared" si="6"/>
        <v>15</v>
      </c>
      <c r="P44" s="426">
        <f>SUM(H44:M44)</f>
        <v>15</v>
      </c>
    </row>
    <row r="45" spans="1:16" ht="18" customHeight="1" x14ac:dyDescent="0.2">
      <c r="A45" s="427" t="s">
        <v>261</v>
      </c>
      <c r="B45" s="428"/>
      <c r="C45" s="428"/>
      <c r="D45" s="428"/>
      <c r="E45" s="428"/>
      <c r="F45" s="428"/>
      <c r="G45" s="428"/>
      <c r="H45" s="429"/>
      <c r="I45" s="429"/>
      <c r="J45" s="429"/>
      <c r="K45" s="429"/>
      <c r="L45" s="429"/>
      <c r="M45" s="429"/>
      <c r="N45" s="429"/>
      <c r="O45" s="429"/>
      <c r="P45" s="430"/>
    </row>
    <row r="46" spans="1:16" ht="18" customHeight="1" x14ac:dyDescent="0.2">
      <c r="A46" s="341" t="s">
        <v>6</v>
      </c>
      <c r="B46" s="341" t="s">
        <v>7</v>
      </c>
      <c r="C46" s="341" t="s">
        <v>8</v>
      </c>
      <c r="D46" s="341"/>
      <c r="E46" s="341"/>
      <c r="F46" s="341"/>
      <c r="G46" s="341" t="s">
        <v>9</v>
      </c>
      <c r="H46" s="431"/>
      <c r="I46" s="341" t="s">
        <v>10</v>
      </c>
      <c r="J46" s="341"/>
      <c r="K46" s="341"/>
      <c r="L46" s="341"/>
      <c r="M46" s="341"/>
      <c r="N46" s="341"/>
      <c r="O46" s="341"/>
      <c r="P46" s="341"/>
    </row>
    <row r="47" spans="1:16" ht="18" customHeight="1" x14ac:dyDescent="0.2">
      <c r="A47" s="341"/>
      <c r="B47" s="341"/>
      <c r="C47" s="343" t="s">
        <v>226</v>
      </c>
      <c r="D47" s="343" t="s">
        <v>227</v>
      </c>
      <c r="E47" s="343" t="s">
        <v>221</v>
      </c>
      <c r="F47" s="432" t="s">
        <v>271</v>
      </c>
      <c r="G47" s="341"/>
      <c r="H47" s="346" t="s">
        <v>219</v>
      </c>
      <c r="I47" s="346"/>
      <c r="J47" s="346" t="s">
        <v>220</v>
      </c>
      <c r="K47" s="346"/>
      <c r="L47" s="346" t="s">
        <v>221</v>
      </c>
      <c r="M47" s="346"/>
      <c r="N47" s="347" t="s">
        <v>248</v>
      </c>
      <c r="O47" s="347" t="s">
        <v>251</v>
      </c>
      <c r="P47" s="432" t="s">
        <v>271</v>
      </c>
    </row>
    <row r="48" spans="1:16" ht="18" customHeight="1" x14ac:dyDescent="0.2">
      <c r="A48" s="341"/>
      <c r="B48" s="341"/>
      <c r="C48" s="350"/>
      <c r="D48" s="350"/>
      <c r="E48" s="350"/>
      <c r="F48" s="432"/>
      <c r="G48" s="341"/>
      <c r="H48" s="431" t="s">
        <v>249</v>
      </c>
      <c r="I48" s="431" t="s">
        <v>250</v>
      </c>
      <c r="J48" s="431" t="s">
        <v>249</v>
      </c>
      <c r="K48" s="431" t="s">
        <v>250</v>
      </c>
      <c r="L48" s="431" t="s">
        <v>249</v>
      </c>
      <c r="M48" s="431" t="s">
        <v>250</v>
      </c>
      <c r="N48" s="353"/>
      <c r="O48" s="353"/>
      <c r="P48" s="432"/>
    </row>
    <row r="49" spans="1:16" ht="18" customHeight="1" x14ac:dyDescent="0.2">
      <c r="A49" s="433" t="s">
        <v>266</v>
      </c>
      <c r="B49" s="433" t="s">
        <v>262</v>
      </c>
      <c r="C49" s="359">
        <v>50</v>
      </c>
      <c r="D49" s="359">
        <v>10</v>
      </c>
      <c r="E49" s="359">
        <v>10</v>
      </c>
      <c r="F49" s="434">
        <f t="shared" ref="F49:F52" si="8">SUM(C49:E49)</f>
        <v>70</v>
      </c>
      <c r="G49" s="435" t="s">
        <v>15</v>
      </c>
      <c r="H49" s="436">
        <v>15</v>
      </c>
      <c r="I49" s="436">
        <v>0</v>
      </c>
      <c r="J49" s="436">
        <v>5</v>
      </c>
      <c r="K49" s="436">
        <v>0</v>
      </c>
      <c r="L49" s="436">
        <v>5</v>
      </c>
      <c r="M49" s="436">
        <v>0</v>
      </c>
      <c r="N49" s="437">
        <f t="shared" ref="N49:O49" si="9">SUM(H49,J49,L49)</f>
        <v>25</v>
      </c>
      <c r="O49" s="437">
        <f t="shared" si="9"/>
        <v>0</v>
      </c>
      <c r="P49" s="437">
        <f t="shared" ref="P49" si="10">SUM(H49:M49)</f>
        <v>25</v>
      </c>
    </row>
    <row r="50" spans="1:16" ht="18" customHeight="1" x14ac:dyDescent="0.2">
      <c r="A50" s="433" t="s">
        <v>264</v>
      </c>
      <c r="B50" s="433" t="s">
        <v>263</v>
      </c>
      <c r="C50" s="359">
        <v>0</v>
      </c>
      <c r="D50" s="359">
        <v>2</v>
      </c>
      <c r="E50" s="359">
        <v>3</v>
      </c>
      <c r="F50" s="434">
        <f t="shared" si="8"/>
        <v>5</v>
      </c>
      <c r="G50" s="438"/>
      <c r="H50" s="439"/>
      <c r="I50" s="439"/>
      <c r="J50" s="439"/>
      <c r="K50" s="439"/>
      <c r="L50" s="439"/>
      <c r="M50" s="439"/>
      <c r="N50" s="440"/>
      <c r="O50" s="440"/>
      <c r="P50" s="440"/>
    </row>
    <row r="51" spans="1:16" ht="18" customHeight="1" x14ac:dyDescent="0.2">
      <c r="A51" s="441" t="s">
        <v>28</v>
      </c>
      <c r="B51" s="358" t="s">
        <v>25</v>
      </c>
      <c r="C51" s="359">
        <v>0</v>
      </c>
      <c r="D51" s="359">
        <v>1</v>
      </c>
      <c r="E51" s="359">
        <v>6</v>
      </c>
      <c r="F51" s="442">
        <f t="shared" si="8"/>
        <v>7</v>
      </c>
      <c r="G51" s="438"/>
      <c r="H51" s="439"/>
      <c r="I51" s="439"/>
      <c r="J51" s="439"/>
      <c r="K51" s="439"/>
      <c r="L51" s="439"/>
      <c r="M51" s="439"/>
      <c r="N51" s="440"/>
      <c r="O51" s="440"/>
      <c r="P51" s="440"/>
    </row>
    <row r="52" spans="1:16" ht="18" customHeight="1" x14ac:dyDescent="0.2">
      <c r="A52" s="443" t="s">
        <v>265</v>
      </c>
      <c r="B52" s="444" t="s">
        <v>263</v>
      </c>
      <c r="C52" s="359">
        <v>0</v>
      </c>
      <c r="D52" s="359">
        <v>0</v>
      </c>
      <c r="E52" s="359">
        <v>36</v>
      </c>
      <c r="F52" s="445">
        <f t="shared" si="8"/>
        <v>36</v>
      </c>
      <c r="G52" s="446"/>
      <c r="H52" s="447"/>
      <c r="I52" s="447"/>
      <c r="J52" s="447"/>
      <c r="K52" s="447"/>
      <c r="L52" s="447"/>
      <c r="M52" s="447"/>
      <c r="N52" s="448"/>
      <c r="O52" s="448"/>
      <c r="P52" s="448"/>
    </row>
  </sheetData>
  <mergeCells count="100">
    <mergeCell ref="O49:O52"/>
    <mergeCell ref="P49:P52"/>
    <mergeCell ref="G49:G52"/>
    <mergeCell ref="H49:H52"/>
    <mergeCell ref="I49:I52"/>
    <mergeCell ref="J49:J52"/>
    <mergeCell ref="K49:K52"/>
    <mergeCell ref="L49:L52"/>
    <mergeCell ref="M49:M52"/>
    <mergeCell ref="N49:N52"/>
    <mergeCell ref="A45:P45"/>
    <mergeCell ref="A46:A48"/>
    <mergeCell ref="B46:B48"/>
    <mergeCell ref="C46:F46"/>
    <mergeCell ref="G46:G48"/>
    <mergeCell ref="I46:P46"/>
    <mergeCell ref="C47:C48"/>
    <mergeCell ref="D47:D48"/>
    <mergeCell ref="E47:E48"/>
    <mergeCell ref="F47:F48"/>
    <mergeCell ref="H47:I47"/>
    <mergeCell ref="J47:K47"/>
    <mergeCell ref="L47:M47"/>
    <mergeCell ref="N47:N48"/>
    <mergeCell ref="O47:O48"/>
    <mergeCell ref="P47:P48"/>
    <mergeCell ref="P38:P39"/>
    <mergeCell ref="F38:F39"/>
    <mergeCell ref="H38:I38"/>
    <mergeCell ref="J38:K38"/>
    <mergeCell ref="L38:M38"/>
    <mergeCell ref="N38:N39"/>
    <mergeCell ref="O38:O39"/>
    <mergeCell ref="P29:P30"/>
    <mergeCell ref="A36:P36"/>
    <mergeCell ref="A37:A39"/>
    <mergeCell ref="B37:B39"/>
    <mergeCell ref="C37:F37"/>
    <mergeCell ref="G37:G39"/>
    <mergeCell ref="H37:P37"/>
    <mergeCell ref="C38:C39"/>
    <mergeCell ref="D38:D39"/>
    <mergeCell ref="E38:E39"/>
    <mergeCell ref="F29:F30"/>
    <mergeCell ref="H29:I29"/>
    <mergeCell ref="J29:K29"/>
    <mergeCell ref="L29:M29"/>
    <mergeCell ref="N29:N30"/>
    <mergeCell ref="O29:O30"/>
    <mergeCell ref="O13:O14"/>
    <mergeCell ref="P22:P23"/>
    <mergeCell ref="A27:P27"/>
    <mergeCell ref="A28:A30"/>
    <mergeCell ref="B28:B30"/>
    <mergeCell ref="C28:F28"/>
    <mergeCell ref="G28:G30"/>
    <mergeCell ref="H28:P28"/>
    <mergeCell ref="C29:C30"/>
    <mergeCell ref="D29:D30"/>
    <mergeCell ref="E29:E30"/>
    <mergeCell ref="F22:F23"/>
    <mergeCell ref="H22:I22"/>
    <mergeCell ref="J22:K22"/>
    <mergeCell ref="L22:M22"/>
    <mergeCell ref="N22:N23"/>
    <mergeCell ref="A20:P20"/>
    <mergeCell ref="A21:A23"/>
    <mergeCell ref="B21:B23"/>
    <mergeCell ref="C21:F21"/>
    <mergeCell ref="G21:G23"/>
    <mergeCell ref="H21:P21"/>
    <mergeCell ref="C22:C23"/>
    <mergeCell ref="D22:D23"/>
    <mergeCell ref="E22:E23"/>
    <mergeCell ref="O22:O23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A2:A9"/>
    <mergeCell ref="B2:P3"/>
    <mergeCell ref="B4:P4"/>
    <mergeCell ref="B5:P5"/>
    <mergeCell ref="B6:P7"/>
    <mergeCell ref="B8:I8"/>
    <mergeCell ref="J8:P8"/>
    <mergeCell ref="B9:I9"/>
    <mergeCell ref="J9:P9"/>
  </mergeCells>
  <printOptions horizontalCentered="1"/>
  <pageMargins left="0.51181102362204722" right="0.51181102362204722" top="0.55118110236220474" bottom="0.55118110236220474" header="0.11811023622047245" footer="0.11811023622047245"/>
  <pageSetup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"/>
  <sheetViews>
    <sheetView view="pageLayout" zoomScaleNormal="150" zoomScaleSheetLayoutView="130" workbookViewId="0">
      <selection activeCell="I68" sqref="I68"/>
    </sheetView>
  </sheetViews>
  <sheetFormatPr baseColWidth="10" defaultColWidth="9.33203125" defaultRowHeight="12.75" x14ac:dyDescent="0.2"/>
  <cols>
    <col min="1" max="1" width="33.1640625" style="13" customWidth="1"/>
    <col min="2" max="2" width="17.1640625" style="13" customWidth="1"/>
    <col min="3" max="3" width="8.6640625" style="104" customWidth="1"/>
    <col min="4" max="4" width="10.33203125" style="104" customWidth="1"/>
    <col min="5" max="5" width="10.6640625" style="104" customWidth="1"/>
    <col min="6" max="6" width="7.83203125" style="104" customWidth="1"/>
    <col min="7" max="7" width="10.33203125" style="90" customWidth="1"/>
    <col min="8" max="8" width="5.83203125" style="90" customWidth="1"/>
    <col min="9" max="11" width="5.83203125" style="104" customWidth="1"/>
    <col min="12" max="13" width="6" style="104" customWidth="1"/>
    <col min="14" max="15" width="5.83203125" style="104" customWidth="1"/>
    <col min="16" max="16" width="8.33203125" style="104" customWidth="1"/>
    <col min="17" max="16384" width="9.33203125" style="13"/>
  </cols>
  <sheetData>
    <row r="1" spans="1:18" ht="18" customHeight="1" thickBot="1" x14ac:dyDescent="0.25">
      <c r="G1" s="104"/>
      <c r="H1" s="104"/>
    </row>
    <row r="2" spans="1:18" ht="18" customHeight="1" x14ac:dyDescent="0.2">
      <c r="A2" s="449"/>
      <c r="B2" s="450" t="s">
        <v>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2"/>
      <c r="Q2" s="80"/>
      <c r="R2" s="80"/>
    </row>
    <row r="3" spans="1:18" ht="18" customHeight="1" x14ac:dyDescent="0.2">
      <c r="A3" s="453"/>
      <c r="B3" s="454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6"/>
      <c r="Q3" s="80"/>
      <c r="R3" s="80"/>
    </row>
    <row r="4" spans="1:18" ht="18" customHeight="1" x14ac:dyDescent="0.2">
      <c r="A4" s="453"/>
      <c r="B4" s="457" t="s">
        <v>59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9"/>
      <c r="Q4" s="81"/>
      <c r="R4" s="81"/>
    </row>
    <row r="5" spans="1:18" ht="18" customHeight="1" thickBot="1" x14ac:dyDescent="0.25">
      <c r="A5" s="453"/>
      <c r="B5" s="460" t="s">
        <v>2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81"/>
      <c r="R5" s="81"/>
    </row>
    <row r="6" spans="1:18" ht="18" customHeight="1" x14ac:dyDescent="0.2">
      <c r="A6" s="453"/>
      <c r="B6" s="458" t="s">
        <v>198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9"/>
    </row>
    <row r="7" spans="1:18" ht="18" customHeight="1" x14ac:dyDescent="0.2">
      <c r="A7" s="453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9"/>
    </row>
    <row r="8" spans="1:18" ht="18" customHeight="1" x14ac:dyDescent="0.2">
      <c r="A8" s="453"/>
      <c r="B8" s="463" t="s">
        <v>3</v>
      </c>
      <c r="C8" s="464"/>
      <c r="D8" s="464"/>
      <c r="E8" s="464"/>
      <c r="F8" s="464"/>
      <c r="G8" s="464"/>
      <c r="H8" s="464"/>
      <c r="I8" s="464"/>
      <c r="J8" s="465" t="s">
        <v>4</v>
      </c>
      <c r="K8" s="466"/>
      <c r="L8" s="466"/>
      <c r="M8" s="466"/>
      <c r="N8" s="466"/>
      <c r="O8" s="466"/>
      <c r="P8" s="467"/>
    </row>
    <row r="9" spans="1:18" ht="18" customHeight="1" thickBot="1" x14ac:dyDescent="0.25">
      <c r="A9" s="468"/>
      <c r="B9" s="469" t="s">
        <v>5</v>
      </c>
      <c r="C9" s="470"/>
      <c r="D9" s="470"/>
      <c r="E9" s="470"/>
      <c r="F9" s="470"/>
      <c r="G9" s="470"/>
      <c r="H9" s="470"/>
      <c r="I9" s="470"/>
      <c r="J9" s="471" t="s">
        <v>241</v>
      </c>
      <c r="K9" s="472"/>
      <c r="L9" s="472"/>
      <c r="M9" s="472"/>
      <c r="N9" s="472"/>
      <c r="O9" s="472"/>
      <c r="P9" s="473"/>
    </row>
    <row r="10" spans="1:18" ht="18" customHeight="1" x14ac:dyDescent="0.2">
      <c r="A10" s="458"/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1" spans="1:18" ht="18" customHeight="1" x14ac:dyDescent="0.2">
      <c r="A11" s="474" t="s">
        <v>218</v>
      </c>
      <c r="B11" s="475"/>
      <c r="C11" s="475"/>
      <c r="D11" s="475"/>
      <c r="E11" s="475"/>
      <c r="F11" s="475"/>
      <c r="G11" s="475"/>
      <c r="H11" s="475"/>
      <c r="I11" s="476"/>
      <c r="J11" s="476"/>
      <c r="K11" s="476"/>
      <c r="L11" s="476"/>
      <c r="M11" s="476"/>
      <c r="N11" s="476"/>
      <c r="O11" s="476"/>
      <c r="P11" s="476"/>
    </row>
    <row r="12" spans="1:18" ht="18" customHeight="1" x14ac:dyDescent="0.2">
      <c r="A12" s="298" t="s">
        <v>6</v>
      </c>
      <c r="B12" s="298" t="s">
        <v>7</v>
      </c>
      <c r="C12" s="477" t="s">
        <v>8</v>
      </c>
      <c r="D12" s="478"/>
      <c r="E12" s="478"/>
      <c r="F12" s="479"/>
      <c r="G12" s="480" t="s">
        <v>9</v>
      </c>
      <c r="H12" s="299" t="s">
        <v>10</v>
      </c>
      <c r="I12" s="299"/>
      <c r="J12" s="299"/>
      <c r="K12" s="299"/>
      <c r="L12" s="299"/>
      <c r="M12" s="299"/>
      <c r="N12" s="299"/>
      <c r="O12" s="299"/>
      <c r="P12" s="299"/>
    </row>
    <row r="13" spans="1:18" ht="18" customHeight="1" x14ac:dyDescent="0.2">
      <c r="A13" s="481"/>
      <c r="B13" s="481"/>
      <c r="C13" s="298" t="s">
        <v>219</v>
      </c>
      <c r="D13" s="298" t="s">
        <v>220</v>
      </c>
      <c r="E13" s="298" t="s">
        <v>221</v>
      </c>
      <c r="F13" s="482" t="s">
        <v>272</v>
      </c>
      <c r="G13" s="483"/>
      <c r="H13" s="484" t="s">
        <v>219</v>
      </c>
      <c r="I13" s="485"/>
      <c r="J13" s="484" t="s">
        <v>220</v>
      </c>
      <c r="K13" s="485"/>
      <c r="L13" s="484" t="s">
        <v>221</v>
      </c>
      <c r="M13" s="485"/>
      <c r="N13" s="486" t="s">
        <v>243</v>
      </c>
      <c r="O13" s="487"/>
      <c r="P13" s="486" t="s">
        <v>229</v>
      </c>
    </row>
    <row r="14" spans="1:18" ht="18" customHeight="1" x14ac:dyDescent="0.2">
      <c r="A14" s="300"/>
      <c r="B14" s="300"/>
      <c r="C14" s="300"/>
      <c r="D14" s="300"/>
      <c r="E14" s="300"/>
      <c r="F14" s="488"/>
      <c r="G14" s="489"/>
      <c r="H14" s="484" t="s">
        <v>10</v>
      </c>
      <c r="I14" s="485"/>
      <c r="J14" s="484" t="s">
        <v>10</v>
      </c>
      <c r="K14" s="485"/>
      <c r="L14" s="484" t="s">
        <v>10</v>
      </c>
      <c r="M14" s="485"/>
      <c r="N14" s="490"/>
      <c r="O14" s="491"/>
      <c r="P14" s="492"/>
    </row>
    <row r="15" spans="1:18" ht="18" customHeight="1" x14ac:dyDescent="0.2">
      <c r="A15" s="493" t="s">
        <v>256</v>
      </c>
      <c r="B15" s="493" t="s">
        <v>60</v>
      </c>
      <c r="C15" s="494">
        <v>251</v>
      </c>
      <c r="D15" s="495">
        <v>284</v>
      </c>
      <c r="E15" s="494">
        <v>198</v>
      </c>
      <c r="F15" s="496">
        <f>SUM(C15:E15)</f>
        <v>733</v>
      </c>
      <c r="G15" s="497" t="s">
        <v>210</v>
      </c>
      <c r="H15" s="498">
        <v>5023</v>
      </c>
      <c r="I15" s="499"/>
      <c r="J15" s="498">
        <v>5680</v>
      </c>
      <c r="K15" s="499"/>
      <c r="L15" s="498">
        <v>39601</v>
      </c>
      <c r="M15" s="499"/>
      <c r="N15" s="500">
        <f>H15+J15+L15</f>
        <v>50304</v>
      </c>
      <c r="O15" s="501"/>
      <c r="P15" s="502">
        <f>N15+O15</f>
        <v>50304</v>
      </c>
    </row>
    <row r="16" spans="1:18" ht="18" customHeight="1" x14ac:dyDescent="0.2">
      <c r="A16" s="503" t="s">
        <v>61</v>
      </c>
      <c r="B16" s="503" t="s">
        <v>25</v>
      </c>
      <c r="C16" s="504">
        <v>60</v>
      </c>
      <c r="D16" s="504">
        <v>36</v>
      </c>
      <c r="E16" s="505">
        <v>42</v>
      </c>
      <c r="F16" s="506">
        <f>SUM(C16:E16)</f>
        <v>138</v>
      </c>
      <c r="G16" s="507" t="s">
        <v>15</v>
      </c>
      <c r="H16" s="498">
        <v>60</v>
      </c>
      <c r="I16" s="499"/>
      <c r="J16" s="498">
        <v>36</v>
      </c>
      <c r="K16" s="499"/>
      <c r="L16" s="498">
        <v>42</v>
      </c>
      <c r="M16" s="499"/>
      <c r="N16" s="500">
        <f t="shared" ref="N16" si="0">H16+J16+L16</f>
        <v>138</v>
      </c>
      <c r="O16" s="501"/>
      <c r="P16" s="508">
        <f>SUM(H16:M16)</f>
        <v>138</v>
      </c>
    </row>
    <row r="17" spans="1:16" ht="18" customHeight="1" x14ac:dyDescent="0.2">
      <c r="A17" s="509" t="s">
        <v>62</v>
      </c>
      <c r="B17" s="475"/>
      <c r="C17" s="475"/>
      <c r="D17" s="475"/>
      <c r="E17" s="475"/>
      <c r="F17" s="475"/>
      <c r="G17" s="475"/>
      <c r="H17" s="475"/>
      <c r="I17" s="476"/>
      <c r="J17" s="476"/>
      <c r="K17" s="476"/>
      <c r="L17" s="476"/>
      <c r="M17" s="476"/>
      <c r="N17" s="476"/>
      <c r="O17" s="476"/>
      <c r="P17" s="476"/>
    </row>
    <row r="18" spans="1:16" ht="18" customHeight="1" x14ac:dyDescent="0.2">
      <c r="A18" s="299" t="s">
        <v>6</v>
      </c>
      <c r="B18" s="299" t="s">
        <v>7</v>
      </c>
      <c r="C18" s="299" t="s">
        <v>8</v>
      </c>
      <c r="D18" s="299"/>
      <c r="E18" s="299"/>
      <c r="F18" s="299"/>
      <c r="G18" s="299" t="s">
        <v>9</v>
      </c>
      <c r="H18" s="299" t="s">
        <v>10</v>
      </c>
      <c r="I18" s="299"/>
      <c r="J18" s="299"/>
      <c r="K18" s="299"/>
      <c r="L18" s="299"/>
      <c r="M18" s="299"/>
      <c r="N18" s="299"/>
      <c r="O18" s="299"/>
      <c r="P18" s="299"/>
    </row>
    <row r="19" spans="1:16" ht="18" customHeight="1" x14ac:dyDescent="0.2">
      <c r="A19" s="299"/>
      <c r="B19" s="299"/>
      <c r="C19" s="298" t="s">
        <v>226</v>
      </c>
      <c r="D19" s="298" t="s">
        <v>220</v>
      </c>
      <c r="E19" s="298" t="s">
        <v>221</v>
      </c>
      <c r="F19" s="510" t="s">
        <v>273</v>
      </c>
      <c r="G19" s="299"/>
      <c r="H19" s="484" t="s">
        <v>219</v>
      </c>
      <c r="I19" s="485"/>
      <c r="J19" s="484" t="s">
        <v>220</v>
      </c>
      <c r="K19" s="485"/>
      <c r="L19" s="484" t="s">
        <v>221</v>
      </c>
      <c r="M19" s="485"/>
      <c r="N19" s="511" t="s">
        <v>248</v>
      </c>
      <c r="O19" s="511" t="s">
        <v>251</v>
      </c>
      <c r="P19" s="512" t="s">
        <v>273</v>
      </c>
    </row>
    <row r="20" spans="1:16" ht="18" customHeight="1" x14ac:dyDescent="0.2">
      <c r="A20" s="299"/>
      <c r="B20" s="299"/>
      <c r="C20" s="300"/>
      <c r="D20" s="300"/>
      <c r="E20" s="300"/>
      <c r="F20" s="510"/>
      <c r="G20" s="299"/>
      <c r="H20" s="513" t="s">
        <v>249</v>
      </c>
      <c r="I20" s="513" t="s">
        <v>250</v>
      </c>
      <c r="J20" s="513" t="s">
        <v>249</v>
      </c>
      <c r="K20" s="513" t="s">
        <v>250</v>
      </c>
      <c r="L20" s="513" t="s">
        <v>249</v>
      </c>
      <c r="M20" s="513" t="s">
        <v>250</v>
      </c>
      <c r="N20" s="514"/>
      <c r="O20" s="514"/>
      <c r="P20" s="515"/>
    </row>
    <row r="21" spans="1:16" ht="18" customHeight="1" x14ac:dyDescent="0.2">
      <c r="A21" s="516" t="s">
        <v>63</v>
      </c>
      <c r="B21" s="517" t="s">
        <v>25</v>
      </c>
      <c r="C21" s="518">
        <v>3</v>
      </c>
      <c r="D21" s="518">
        <v>19</v>
      </c>
      <c r="E21" s="518">
        <v>31</v>
      </c>
      <c r="F21" s="519">
        <f>SUM(C21:E21)</f>
        <v>53</v>
      </c>
      <c r="G21" s="517" t="s">
        <v>64</v>
      </c>
      <c r="H21" s="518">
        <v>3</v>
      </c>
      <c r="I21" s="518">
        <v>0</v>
      </c>
      <c r="J21" s="518">
        <v>19</v>
      </c>
      <c r="K21" s="518">
        <v>0</v>
      </c>
      <c r="L21" s="518">
        <v>31</v>
      </c>
      <c r="M21" s="520">
        <v>0</v>
      </c>
      <c r="N21" s="519">
        <f t="shared" ref="N21:N31" si="1">SUM(H21,J21,L21)</f>
        <v>53</v>
      </c>
      <c r="O21" s="519">
        <f>+I21+K21+M21</f>
        <v>0</v>
      </c>
      <c r="P21" s="521">
        <f t="shared" ref="P21:P30" si="2">SUM(H21:M21)</f>
        <v>53</v>
      </c>
    </row>
    <row r="22" spans="1:16" ht="18" customHeight="1" x14ac:dyDescent="0.2">
      <c r="A22" s="516" t="s">
        <v>185</v>
      </c>
      <c r="B22" s="517" t="s">
        <v>25</v>
      </c>
      <c r="C22" s="518">
        <v>0</v>
      </c>
      <c r="D22" s="518">
        <v>0</v>
      </c>
      <c r="E22" s="518">
        <v>0</v>
      </c>
      <c r="F22" s="519">
        <f t="shared" ref="F22:F26" si="3">SUM(C22:E22)</f>
        <v>0</v>
      </c>
      <c r="G22" s="517" t="s">
        <v>64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20">
        <v>0</v>
      </c>
      <c r="N22" s="519">
        <f t="shared" si="1"/>
        <v>0</v>
      </c>
      <c r="O22" s="519">
        <f t="shared" ref="O22:O29" si="4">+I22+K22+M22</f>
        <v>0</v>
      </c>
      <c r="P22" s="521">
        <f t="shared" si="2"/>
        <v>0</v>
      </c>
    </row>
    <row r="23" spans="1:16" ht="18" customHeight="1" x14ac:dyDescent="0.2">
      <c r="A23" s="516" t="s">
        <v>195</v>
      </c>
      <c r="B23" s="517" t="s">
        <v>25</v>
      </c>
      <c r="C23" s="518">
        <v>0</v>
      </c>
      <c r="D23" s="518">
        <v>0</v>
      </c>
      <c r="E23" s="518">
        <v>0</v>
      </c>
      <c r="F23" s="519">
        <f t="shared" si="3"/>
        <v>0</v>
      </c>
      <c r="G23" s="517" t="s">
        <v>64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20">
        <v>0</v>
      </c>
      <c r="N23" s="519">
        <f t="shared" si="1"/>
        <v>0</v>
      </c>
      <c r="O23" s="519">
        <f t="shared" si="4"/>
        <v>0</v>
      </c>
      <c r="P23" s="521">
        <f t="shared" si="2"/>
        <v>0</v>
      </c>
    </row>
    <row r="24" spans="1:16" ht="18" customHeight="1" x14ac:dyDescent="0.2">
      <c r="A24" s="516" t="s">
        <v>186</v>
      </c>
      <c r="B24" s="517" t="s">
        <v>25</v>
      </c>
      <c r="C24" s="518">
        <v>29</v>
      </c>
      <c r="D24" s="518">
        <v>33</v>
      </c>
      <c r="E24" s="518">
        <v>31</v>
      </c>
      <c r="F24" s="519">
        <f t="shared" si="3"/>
        <v>93</v>
      </c>
      <c r="G24" s="517" t="s">
        <v>64</v>
      </c>
      <c r="H24" s="518">
        <v>23</v>
      </c>
      <c r="I24" s="518">
        <v>6</v>
      </c>
      <c r="J24" s="518">
        <v>25</v>
      </c>
      <c r="K24" s="518">
        <v>8</v>
      </c>
      <c r="L24" s="518">
        <v>26</v>
      </c>
      <c r="M24" s="520">
        <v>5</v>
      </c>
      <c r="N24" s="519">
        <f t="shared" si="1"/>
        <v>74</v>
      </c>
      <c r="O24" s="519">
        <f t="shared" si="4"/>
        <v>19</v>
      </c>
      <c r="P24" s="521">
        <f t="shared" si="2"/>
        <v>93</v>
      </c>
    </row>
    <row r="25" spans="1:16" ht="18" customHeight="1" x14ac:dyDescent="0.2">
      <c r="A25" s="516" t="s">
        <v>28</v>
      </c>
      <c r="B25" s="517" t="s">
        <v>25</v>
      </c>
      <c r="C25" s="518">
        <v>4</v>
      </c>
      <c r="D25" s="518">
        <v>4</v>
      </c>
      <c r="E25" s="518">
        <v>4</v>
      </c>
      <c r="F25" s="519">
        <f t="shared" si="3"/>
        <v>12</v>
      </c>
      <c r="G25" s="517" t="s">
        <v>64</v>
      </c>
      <c r="H25" s="518">
        <v>30</v>
      </c>
      <c r="I25" s="518">
        <v>28</v>
      </c>
      <c r="J25" s="518">
        <v>9</v>
      </c>
      <c r="K25" s="518">
        <v>6</v>
      </c>
      <c r="L25" s="518">
        <v>12</v>
      </c>
      <c r="M25" s="520">
        <v>3</v>
      </c>
      <c r="N25" s="519">
        <f t="shared" si="1"/>
        <v>51</v>
      </c>
      <c r="O25" s="519">
        <f t="shared" si="4"/>
        <v>37</v>
      </c>
      <c r="P25" s="521">
        <f t="shared" si="2"/>
        <v>88</v>
      </c>
    </row>
    <row r="26" spans="1:16" ht="18" customHeight="1" x14ac:dyDescent="0.2">
      <c r="A26" s="516" t="s">
        <v>65</v>
      </c>
      <c r="B26" s="517" t="s">
        <v>25</v>
      </c>
      <c r="C26" s="518">
        <v>26</v>
      </c>
      <c r="D26" s="518">
        <v>22</v>
      </c>
      <c r="E26" s="518">
        <v>28</v>
      </c>
      <c r="F26" s="519">
        <f t="shared" si="3"/>
        <v>76</v>
      </c>
      <c r="G26" s="517" t="s">
        <v>64</v>
      </c>
      <c r="H26" s="518">
        <v>24</v>
      </c>
      <c r="I26" s="518">
        <v>2</v>
      </c>
      <c r="J26" s="518">
        <v>18</v>
      </c>
      <c r="K26" s="518">
        <v>4</v>
      </c>
      <c r="L26" s="518">
        <v>27</v>
      </c>
      <c r="M26" s="520">
        <v>1</v>
      </c>
      <c r="N26" s="519">
        <f t="shared" si="1"/>
        <v>69</v>
      </c>
      <c r="O26" s="519">
        <f t="shared" si="4"/>
        <v>7</v>
      </c>
      <c r="P26" s="521">
        <f t="shared" si="2"/>
        <v>76</v>
      </c>
    </row>
    <row r="27" spans="1:16" ht="18" customHeight="1" x14ac:dyDescent="0.2">
      <c r="A27" s="516" t="s">
        <v>68</v>
      </c>
      <c r="B27" s="517" t="s">
        <v>25</v>
      </c>
      <c r="C27" s="518">
        <v>0</v>
      </c>
      <c r="D27" s="518">
        <v>1</v>
      </c>
      <c r="E27" s="518">
        <v>2</v>
      </c>
      <c r="F27" s="519">
        <f>SUM(C27:E27)</f>
        <v>3</v>
      </c>
      <c r="G27" s="517" t="s">
        <v>64</v>
      </c>
      <c r="H27" s="517">
        <v>0</v>
      </c>
      <c r="I27" s="518">
        <v>0</v>
      </c>
      <c r="J27" s="518">
        <v>1</v>
      </c>
      <c r="K27" s="518">
        <v>0</v>
      </c>
      <c r="L27" s="518">
        <v>4</v>
      </c>
      <c r="M27" s="520">
        <v>1</v>
      </c>
      <c r="N27" s="519">
        <f t="shared" si="1"/>
        <v>5</v>
      </c>
      <c r="O27" s="519">
        <f t="shared" si="4"/>
        <v>1</v>
      </c>
      <c r="P27" s="521">
        <f t="shared" si="2"/>
        <v>6</v>
      </c>
    </row>
    <row r="28" spans="1:16" ht="18" customHeight="1" x14ac:dyDescent="0.2">
      <c r="A28" s="516" t="s">
        <v>67</v>
      </c>
      <c r="B28" s="517" t="s">
        <v>66</v>
      </c>
      <c r="C28" s="518">
        <v>15</v>
      </c>
      <c r="D28" s="518">
        <v>11</v>
      </c>
      <c r="E28" s="518">
        <v>20</v>
      </c>
      <c r="F28" s="519">
        <f>SUM(C28:E28)</f>
        <v>46</v>
      </c>
      <c r="G28" s="517" t="s">
        <v>64</v>
      </c>
      <c r="H28" s="517">
        <v>12</v>
      </c>
      <c r="I28" s="518">
        <v>3</v>
      </c>
      <c r="J28" s="518">
        <v>9</v>
      </c>
      <c r="K28" s="518">
        <v>2</v>
      </c>
      <c r="L28" s="518">
        <v>19</v>
      </c>
      <c r="M28" s="520">
        <v>1</v>
      </c>
      <c r="N28" s="519">
        <f t="shared" si="1"/>
        <v>40</v>
      </c>
      <c r="O28" s="519">
        <f t="shared" si="4"/>
        <v>6</v>
      </c>
      <c r="P28" s="521">
        <f t="shared" si="2"/>
        <v>46</v>
      </c>
    </row>
    <row r="29" spans="1:16" ht="18" customHeight="1" x14ac:dyDescent="0.2">
      <c r="A29" s="516" t="s">
        <v>187</v>
      </c>
      <c r="B29" s="517" t="s">
        <v>25</v>
      </c>
      <c r="C29" s="518">
        <v>0</v>
      </c>
      <c r="D29" s="518">
        <v>1</v>
      </c>
      <c r="E29" s="518">
        <v>2</v>
      </c>
      <c r="F29" s="519">
        <f t="shared" ref="F29:F31" si="5">SUM(C29:E29)</f>
        <v>3</v>
      </c>
      <c r="G29" s="517" t="s">
        <v>64</v>
      </c>
      <c r="H29" s="517">
        <v>0</v>
      </c>
      <c r="I29" s="518">
        <v>0</v>
      </c>
      <c r="J29" s="518">
        <v>1</v>
      </c>
      <c r="K29" s="518">
        <v>0</v>
      </c>
      <c r="L29" s="518">
        <v>2</v>
      </c>
      <c r="M29" s="520">
        <v>0</v>
      </c>
      <c r="N29" s="519">
        <f t="shared" si="1"/>
        <v>3</v>
      </c>
      <c r="O29" s="519">
        <f t="shared" si="4"/>
        <v>0</v>
      </c>
      <c r="P29" s="521">
        <f t="shared" si="2"/>
        <v>3</v>
      </c>
    </row>
    <row r="30" spans="1:16" ht="18" customHeight="1" x14ac:dyDescent="0.2">
      <c r="A30" s="516" t="s">
        <v>188</v>
      </c>
      <c r="B30" s="522" t="s">
        <v>25</v>
      </c>
      <c r="C30" s="518">
        <v>0</v>
      </c>
      <c r="D30" s="518">
        <v>0</v>
      </c>
      <c r="E30" s="518">
        <v>0</v>
      </c>
      <c r="F30" s="519">
        <f t="shared" si="5"/>
        <v>0</v>
      </c>
      <c r="G30" s="517" t="s">
        <v>64</v>
      </c>
      <c r="H30" s="517">
        <v>0</v>
      </c>
      <c r="I30" s="518">
        <v>0</v>
      </c>
      <c r="J30" s="518">
        <v>0</v>
      </c>
      <c r="K30" s="518">
        <v>0</v>
      </c>
      <c r="L30" s="518">
        <v>0</v>
      </c>
      <c r="M30" s="520">
        <v>0</v>
      </c>
      <c r="N30" s="519">
        <f t="shared" si="1"/>
        <v>0</v>
      </c>
      <c r="O30" s="519" t="e">
        <f>SUM(I30,K30,#REF!)</f>
        <v>#REF!</v>
      </c>
      <c r="P30" s="521">
        <f t="shared" si="2"/>
        <v>0</v>
      </c>
    </row>
    <row r="31" spans="1:16" ht="18" customHeight="1" x14ac:dyDescent="0.2">
      <c r="A31" s="516" t="s">
        <v>189</v>
      </c>
      <c r="B31" s="522" t="s">
        <v>25</v>
      </c>
      <c r="C31" s="518">
        <v>0</v>
      </c>
      <c r="D31" s="518">
        <v>0</v>
      </c>
      <c r="E31" s="518">
        <v>0</v>
      </c>
      <c r="F31" s="519">
        <f t="shared" si="5"/>
        <v>0</v>
      </c>
      <c r="G31" s="517" t="s">
        <v>64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20">
        <v>0</v>
      </c>
      <c r="N31" s="519">
        <f t="shared" si="1"/>
        <v>0</v>
      </c>
      <c r="O31" s="519" t="e">
        <f>SUM(I31,K31,#REF!)</f>
        <v>#REF!</v>
      </c>
      <c r="P31" s="521">
        <f>SUM(I31:M31)</f>
        <v>0</v>
      </c>
    </row>
    <row r="32" spans="1:16" ht="18" customHeight="1" x14ac:dyDescent="0.2">
      <c r="A32" s="474" t="s">
        <v>69</v>
      </c>
      <c r="B32" s="475"/>
      <c r="C32" s="475"/>
      <c r="D32" s="475"/>
      <c r="E32" s="475"/>
      <c r="F32" s="475"/>
      <c r="G32" s="475"/>
      <c r="H32" s="475"/>
      <c r="I32" s="476"/>
      <c r="J32" s="476"/>
      <c r="K32" s="476"/>
      <c r="L32" s="476"/>
      <c r="M32" s="476"/>
      <c r="N32" s="476"/>
      <c r="O32" s="476"/>
      <c r="P32" s="476"/>
    </row>
    <row r="33" spans="1:21" ht="18" customHeight="1" x14ac:dyDescent="0.2">
      <c r="A33" s="298" t="s">
        <v>6</v>
      </c>
      <c r="B33" s="298" t="s">
        <v>7</v>
      </c>
      <c r="C33" s="477" t="s">
        <v>8</v>
      </c>
      <c r="D33" s="478"/>
      <c r="E33" s="478"/>
      <c r="F33" s="479"/>
      <c r="G33" s="523" t="s">
        <v>9</v>
      </c>
      <c r="H33" s="299" t="s">
        <v>10</v>
      </c>
      <c r="I33" s="299"/>
      <c r="J33" s="299"/>
      <c r="K33" s="299"/>
      <c r="L33" s="299"/>
      <c r="M33" s="299"/>
      <c r="N33" s="299"/>
      <c r="O33" s="299"/>
      <c r="P33" s="299"/>
    </row>
    <row r="34" spans="1:21" ht="18" customHeight="1" x14ac:dyDescent="0.2">
      <c r="A34" s="481"/>
      <c r="B34" s="481"/>
      <c r="C34" s="298" t="s">
        <v>219</v>
      </c>
      <c r="D34" s="298" t="s">
        <v>220</v>
      </c>
      <c r="E34" s="298" t="s">
        <v>221</v>
      </c>
      <c r="F34" s="298" t="s">
        <v>230</v>
      </c>
      <c r="G34" s="524"/>
      <c r="H34" s="484" t="s">
        <v>219</v>
      </c>
      <c r="I34" s="485"/>
      <c r="J34" s="484" t="s">
        <v>220</v>
      </c>
      <c r="K34" s="485"/>
      <c r="L34" s="484" t="s">
        <v>221</v>
      </c>
      <c r="M34" s="485"/>
      <c r="N34" s="511" t="s">
        <v>248</v>
      </c>
      <c r="O34" s="511" t="s">
        <v>251</v>
      </c>
      <c r="P34" s="525" t="s">
        <v>272</v>
      </c>
    </row>
    <row r="35" spans="1:21" ht="18" customHeight="1" x14ac:dyDescent="0.2">
      <c r="A35" s="481"/>
      <c r="B35" s="481"/>
      <c r="C35" s="481"/>
      <c r="D35" s="481"/>
      <c r="E35" s="481"/>
      <c r="F35" s="526"/>
      <c r="G35" s="524"/>
      <c r="H35" s="527" t="s">
        <v>249</v>
      </c>
      <c r="I35" s="527" t="s">
        <v>250</v>
      </c>
      <c r="J35" s="527" t="s">
        <v>249</v>
      </c>
      <c r="K35" s="527" t="s">
        <v>250</v>
      </c>
      <c r="L35" s="527" t="s">
        <v>249</v>
      </c>
      <c r="M35" s="527" t="s">
        <v>250</v>
      </c>
      <c r="N35" s="528"/>
      <c r="O35" s="528"/>
      <c r="P35" s="529"/>
    </row>
    <row r="36" spans="1:21" ht="18" customHeight="1" x14ac:dyDescent="0.2">
      <c r="A36" s="530" t="s">
        <v>70</v>
      </c>
      <c r="B36" s="531" t="s">
        <v>71</v>
      </c>
      <c r="C36" s="532">
        <v>35</v>
      </c>
      <c r="D36" s="532">
        <v>40</v>
      </c>
      <c r="E36" s="533">
        <v>31</v>
      </c>
      <c r="F36" s="534">
        <f t="shared" ref="F36:F54" si="6">SUM(C36:E36)</f>
        <v>106</v>
      </c>
      <c r="G36" s="531" t="s">
        <v>72</v>
      </c>
      <c r="H36" s="535">
        <v>35</v>
      </c>
      <c r="I36" s="532">
        <v>0</v>
      </c>
      <c r="J36" s="532">
        <v>40</v>
      </c>
      <c r="K36" s="532">
        <v>0</v>
      </c>
      <c r="L36" s="532">
        <v>31</v>
      </c>
      <c r="M36" s="536"/>
      <c r="N36" s="519">
        <f t="shared" ref="N36:N54" si="7">SUM(H36,J36,L36)</f>
        <v>106</v>
      </c>
      <c r="O36" s="519">
        <f>+I36+K36+M36</f>
        <v>0</v>
      </c>
      <c r="P36" s="537">
        <f t="shared" ref="P36:P54" si="8">SUM(H36:M36)</f>
        <v>106</v>
      </c>
    </row>
    <row r="37" spans="1:21" ht="18" customHeight="1" x14ac:dyDescent="0.2">
      <c r="A37" s="538" t="s">
        <v>73</v>
      </c>
      <c r="B37" s="539" t="s">
        <v>71</v>
      </c>
      <c r="C37" s="301">
        <v>2</v>
      </c>
      <c r="D37" s="301">
        <v>1</v>
      </c>
      <c r="E37" s="540">
        <v>1</v>
      </c>
      <c r="F37" s="541">
        <f t="shared" si="6"/>
        <v>4</v>
      </c>
      <c r="G37" s="539" t="s">
        <v>64</v>
      </c>
      <c r="H37" s="301">
        <v>10</v>
      </c>
      <c r="I37" s="301">
        <v>2</v>
      </c>
      <c r="J37" s="301">
        <v>5</v>
      </c>
      <c r="K37" s="301">
        <v>1</v>
      </c>
      <c r="L37" s="518">
        <v>5</v>
      </c>
      <c r="M37" s="520"/>
      <c r="N37" s="519">
        <f t="shared" si="7"/>
        <v>20</v>
      </c>
      <c r="O37" s="519">
        <f t="shared" ref="O37:O54" si="9">+I37+K37+M37</f>
        <v>3</v>
      </c>
      <c r="P37" s="542">
        <f t="shared" si="8"/>
        <v>23</v>
      </c>
    </row>
    <row r="38" spans="1:21" ht="18" customHeight="1" x14ac:dyDescent="0.2">
      <c r="A38" s="538" t="s">
        <v>74</v>
      </c>
      <c r="B38" s="539" t="s">
        <v>71</v>
      </c>
      <c r="C38" s="301">
        <v>2</v>
      </c>
      <c r="D38" s="301"/>
      <c r="E38" s="540">
        <v>9</v>
      </c>
      <c r="F38" s="541">
        <f t="shared" si="6"/>
        <v>11</v>
      </c>
      <c r="G38" s="539" t="s">
        <v>72</v>
      </c>
      <c r="H38" s="301">
        <v>20</v>
      </c>
      <c r="I38" s="301">
        <v>2</v>
      </c>
      <c r="J38" s="301"/>
      <c r="K38" s="301"/>
      <c r="L38" s="518">
        <v>23</v>
      </c>
      <c r="M38" s="520"/>
      <c r="N38" s="519">
        <f t="shared" si="7"/>
        <v>43</v>
      </c>
      <c r="O38" s="519">
        <f t="shared" si="9"/>
        <v>2</v>
      </c>
      <c r="P38" s="542">
        <f t="shared" si="8"/>
        <v>45</v>
      </c>
    </row>
    <row r="39" spans="1:21" ht="18" customHeight="1" x14ac:dyDescent="0.2">
      <c r="A39" s="538" t="s">
        <v>75</v>
      </c>
      <c r="B39" s="539" t="s">
        <v>71</v>
      </c>
      <c r="C39" s="301">
        <v>3</v>
      </c>
      <c r="D39" s="301">
        <v>3</v>
      </c>
      <c r="E39" s="518">
        <v>1</v>
      </c>
      <c r="F39" s="541">
        <f t="shared" si="6"/>
        <v>7</v>
      </c>
      <c r="G39" s="539" t="s">
        <v>64</v>
      </c>
      <c r="H39" s="301"/>
      <c r="I39" s="301"/>
      <c r="J39" s="301">
        <v>12</v>
      </c>
      <c r="K39" s="301">
        <v>3</v>
      </c>
      <c r="L39" s="518">
        <v>4</v>
      </c>
      <c r="M39" s="520"/>
      <c r="N39" s="519">
        <f t="shared" si="7"/>
        <v>16</v>
      </c>
      <c r="O39" s="519">
        <f t="shared" si="9"/>
        <v>3</v>
      </c>
      <c r="P39" s="542">
        <f t="shared" si="8"/>
        <v>19</v>
      </c>
    </row>
    <row r="40" spans="1:21" ht="18" customHeight="1" x14ac:dyDescent="0.2">
      <c r="A40" s="538" t="s">
        <v>76</v>
      </c>
      <c r="B40" s="539" t="s">
        <v>71</v>
      </c>
      <c r="C40" s="301">
        <v>75</v>
      </c>
      <c r="D40" s="301">
        <v>92</v>
      </c>
      <c r="E40" s="518">
        <v>81</v>
      </c>
      <c r="F40" s="541">
        <f t="shared" si="6"/>
        <v>248</v>
      </c>
      <c r="G40" s="539" t="s">
        <v>72</v>
      </c>
      <c r="H40" s="301">
        <v>75</v>
      </c>
      <c r="I40" s="301">
        <v>0</v>
      </c>
      <c r="J40" s="301">
        <v>92</v>
      </c>
      <c r="K40" s="301">
        <v>0</v>
      </c>
      <c r="L40" s="518">
        <v>81</v>
      </c>
      <c r="M40" s="520"/>
      <c r="N40" s="519">
        <f t="shared" si="7"/>
        <v>248</v>
      </c>
      <c r="O40" s="519">
        <f t="shared" si="9"/>
        <v>0</v>
      </c>
      <c r="P40" s="542">
        <f t="shared" si="8"/>
        <v>248</v>
      </c>
    </row>
    <row r="41" spans="1:21" ht="18" customHeight="1" x14ac:dyDescent="0.2">
      <c r="A41" s="538" t="s">
        <v>242</v>
      </c>
      <c r="B41" s="539" t="s">
        <v>71</v>
      </c>
      <c r="C41" s="301">
        <v>3</v>
      </c>
      <c r="D41" s="301">
        <v>6</v>
      </c>
      <c r="E41" s="518">
        <v>5</v>
      </c>
      <c r="F41" s="541">
        <f t="shared" si="6"/>
        <v>14</v>
      </c>
      <c r="G41" s="539" t="s">
        <v>72</v>
      </c>
      <c r="H41" s="301">
        <v>3</v>
      </c>
      <c r="I41" s="301">
        <v>0</v>
      </c>
      <c r="J41" s="301">
        <v>6</v>
      </c>
      <c r="K41" s="301">
        <v>0</v>
      </c>
      <c r="L41" s="518">
        <v>5</v>
      </c>
      <c r="M41" s="520"/>
      <c r="N41" s="519">
        <f t="shared" si="7"/>
        <v>14</v>
      </c>
      <c r="O41" s="519">
        <f t="shared" si="9"/>
        <v>0</v>
      </c>
      <c r="P41" s="542">
        <f t="shared" si="8"/>
        <v>14</v>
      </c>
    </row>
    <row r="42" spans="1:21" ht="18" customHeight="1" x14ac:dyDescent="0.2">
      <c r="A42" s="538" t="s">
        <v>170</v>
      </c>
      <c r="B42" s="539" t="s">
        <v>71</v>
      </c>
      <c r="C42" s="301">
        <v>1</v>
      </c>
      <c r="D42" s="301">
        <v>1</v>
      </c>
      <c r="E42" s="518">
        <v>1</v>
      </c>
      <c r="F42" s="541">
        <f t="shared" si="6"/>
        <v>3</v>
      </c>
      <c r="G42" s="539" t="s">
        <v>72</v>
      </c>
      <c r="H42" s="301"/>
      <c r="I42" s="301"/>
      <c r="J42" s="301">
        <v>5</v>
      </c>
      <c r="K42" s="301">
        <v>1</v>
      </c>
      <c r="L42" s="518">
        <v>5</v>
      </c>
      <c r="M42" s="520"/>
      <c r="N42" s="519">
        <f t="shared" si="7"/>
        <v>10</v>
      </c>
      <c r="O42" s="519">
        <f t="shared" si="9"/>
        <v>1</v>
      </c>
      <c r="P42" s="542">
        <f t="shared" si="8"/>
        <v>11</v>
      </c>
      <c r="U42" s="13">
        <v>0</v>
      </c>
    </row>
    <row r="43" spans="1:21" ht="18" customHeight="1" x14ac:dyDescent="0.2">
      <c r="A43" s="538" t="s">
        <v>239</v>
      </c>
      <c r="B43" s="539" t="s">
        <v>71</v>
      </c>
      <c r="C43" s="301">
        <v>0</v>
      </c>
      <c r="D43" s="301">
        <v>0</v>
      </c>
      <c r="E43" s="518">
        <v>1</v>
      </c>
      <c r="F43" s="541">
        <f t="shared" si="6"/>
        <v>1</v>
      </c>
      <c r="G43" s="539" t="s">
        <v>171</v>
      </c>
      <c r="H43" s="301"/>
      <c r="I43" s="301"/>
      <c r="J43" s="301"/>
      <c r="K43" s="301"/>
      <c r="L43" s="518">
        <v>5</v>
      </c>
      <c r="M43" s="520"/>
      <c r="N43" s="519">
        <f t="shared" si="7"/>
        <v>5</v>
      </c>
      <c r="O43" s="519">
        <f t="shared" si="9"/>
        <v>0</v>
      </c>
      <c r="P43" s="542">
        <f t="shared" si="8"/>
        <v>5</v>
      </c>
    </row>
    <row r="44" spans="1:21" ht="18" customHeight="1" x14ac:dyDescent="0.2">
      <c r="A44" s="538" t="s">
        <v>172</v>
      </c>
      <c r="B44" s="539" t="s">
        <v>71</v>
      </c>
      <c r="C44" s="301"/>
      <c r="D44" s="301"/>
      <c r="E44" s="518">
        <v>1</v>
      </c>
      <c r="F44" s="541">
        <f t="shared" si="6"/>
        <v>1</v>
      </c>
      <c r="G44" s="539" t="s">
        <v>77</v>
      </c>
      <c r="H44" s="301"/>
      <c r="I44" s="301"/>
      <c r="J44" s="301"/>
      <c r="K44" s="301"/>
      <c r="L44" s="518">
        <v>5</v>
      </c>
      <c r="M44" s="520"/>
      <c r="N44" s="519">
        <f t="shared" si="7"/>
        <v>5</v>
      </c>
      <c r="O44" s="519">
        <f t="shared" si="9"/>
        <v>0</v>
      </c>
      <c r="P44" s="542">
        <f t="shared" si="8"/>
        <v>5</v>
      </c>
    </row>
    <row r="45" spans="1:21" ht="18" customHeight="1" x14ac:dyDescent="0.2">
      <c r="A45" s="538" t="s">
        <v>173</v>
      </c>
      <c r="B45" s="539" t="s">
        <v>71</v>
      </c>
      <c r="C45" s="301">
        <v>3</v>
      </c>
      <c r="D45" s="301">
        <v>1</v>
      </c>
      <c r="E45" s="518">
        <v>6</v>
      </c>
      <c r="F45" s="541">
        <f t="shared" si="6"/>
        <v>10</v>
      </c>
      <c r="G45" s="539" t="s">
        <v>64</v>
      </c>
      <c r="H45" s="301">
        <v>9</v>
      </c>
      <c r="I45" s="302">
        <v>3</v>
      </c>
      <c r="J45" s="301">
        <v>3</v>
      </c>
      <c r="K45" s="301">
        <v>1</v>
      </c>
      <c r="L45" s="518">
        <v>18</v>
      </c>
      <c r="M45" s="520"/>
      <c r="N45" s="519">
        <f t="shared" si="7"/>
        <v>30</v>
      </c>
      <c r="O45" s="519">
        <f t="shared" si="9"/>
        <v>4</v>
      </c>
      <c r="P45" s="542">
        <f t="shared" si="8"/>
        <v>34</v>
      </c>
    </row>
    <row r="46" spans="1:21" ht="18" customHeight="1" x14ac:dyDescent="0.2">
      <c r="A46" s="538" t="s">
        <v>174</v>
      </c>
      <c r="B46" s="539" t="s">
        <v>71</v>
      </c>
      <c r="C46" s="301">
        <v>1</v>
      </c>
      <c r="D46" s="301">
        <v>1</v>
      </c>
      <c r="E46" s="518">
        <v>3</v>
      </c>
      <c r="F46" s="541">
        <f t="shared" si="6"/>
        <v>5</v>
      </c>
      <c r="G46" s="539" t="s">
        <v>64</v>
      </c>
      <c r="H46" s="301">
        <v>4</v>
      </c>
      <c r="I46" s="302">
        <v>5</v>
      </c>
      <c r="J46" s="301">
        <v>4</v>
      </c>
      <c r="K46" s="301">
        <v>1</v>
      </c>
      <c r="L46" s="518">
        <v>12</v>
      </c>
      <c r="M46" s="520"/>
      <c r="N46" s="519">
        <f t="shared" si="7"/>
        <v>20</v>
      </c>
      <c r="O46" s="519">
        <f t="shared" si="9"/>
        <v>6</v>
      </c>
      <c r="P46" s="542">
        <f t="shared" si="8"/>
        <v>26</v>
      </c>
    </row>
    <row r="47" spans="1:21" ht="18" customHeight="1" x14ac:dyDescent="0.2">
      <c r="A47" s="538" t="s">
        <v>234</v>
      </c>
      <c r="B47" s="539" t="s">
        <v>71</v>
      </c>
      <c r="C47" s="301"/>
      <c r="D47" s="301">
        <v>1</v>
      </c>
      <c r="E47" s="518"/>
      <c r="F47" s="541">
        <f t="shared" ref="F47" si="10">SUM(C47:E47)</f>
        <v>1</v>
      </c>
      <c r="G47" s="539" t="s">
        <v>64</v>
      </c>
      <c r="H47" s="301"/>
      <c r="I47" s="302"/>
      <c r="J47" s="301">
        <v>8</v>
      </c>
      <c r="K47" s="301">
        <v>4</v>
      </c>
      <c r="L47" s="518"/>
      <c r="M47" s="520"/>
      <c r="N47" s="519">
        <f t="shared" si="7"/>
        <v>8</v>
      </c>
      <c r="O47" s="519">
        <f t="shared" si="9"/>
        <v>4</v>
      </c>
      <c r="P47" s="542">
        <f t="shared" si="8"/>
        <v>12</v>
      </c>
    </row>
    <row r="48" spans="1:21" ht="18" customHeight="1" x14ac:dyDescent="0.2">
      <c r="A48" s="538" t="s">
        <v>78</v>
      </c>
      <c r="B48" s="539" t="s">
        <v>177</v>
      </c>
      <c r="C48" s="301">
        <v>89</v>
      </c>
      <c r="D48" s="301">
        <v>98</v>
      </c>
      <c r="E48" s="518">
        <v>107</v>
      </c>
      <c r="F48" s="541">
        <f t="shared" si="6"/>
        <v>294</v>
      </c>
      <c r="G48" s="539" t="s">
        <v>72</v>
      </c>
      <c r="H48" s="301">
        <v>89</v>
      </c>
      <c r="I48" s="301">
        <v>0</v>
      </c>
      <c r="J48" s="301">
        <v>98</v>
      </c>
      <c r="K48" s="301">
        <v>0</v>
      </c>
      <c r="L48" s="518">
        <v>107</v>
      </c>
      <c r="M48" s="520"/>
      <c r="N48" s="519">
        <f t="shared" si="7"/>
        <v>294</v>
      </c>
      <c r="O48" s="519">
        <f t="shared" si="9"/>
        <v>0</v>
      </c>
      <c r="P48" s="542">
        <f t="shared" si="8"/>
        <v>294</v>
      </c>
    </row>
    <row r="49" spans="1:16" ht="18" customHeight="1" x14ac:dyDescent="0.2">
      <c r="A49" s="538" t="s">
        <v>79</v>
      </c>
      <c r="B49" s="539" t="s">
        <v>177</v>
      </c>
      <c r="C49" s="301">
        <v>5</v>
      </c>
      <c r="D49" s="301">
        <v>6</v>
      </c>
      <c r="E49" s="518">
        <v>6</v>
      </c>
      <c r="F49" s="541">
        <f t="shared" si="6"/>
        <v>17</v>
      </c>
      <c r="G49" s="539" t="s">
        <v>72</v>
      </c>
      <c r="H49" s="301">
        <v>5</v>
      </c>
      <c r="I49" s="301">
        <v>0</v>
      </c>
      <c r="J49" s="301">
        <v>6</v>
      </c>
      <c r="K49" s="301">
        <v>0</v>
      </c>
      <c r="L49" s="518">
        <v>6</v>
      </c>
      <c r="M49" s="520"/>
      <c r="N49" s="519">
        <f t="shared" si="7"/>
        <v>17</v>
      </c>
      <c r="O49" s="519">
        <f t="shared" si="9"/>
        <v>0</v>
      </c>
      <c r="P49" s="542">
        <f t="shared" si="8"/>
        <v>17</v>
      </c>
    </row>
    <row r="50" spans="1:16" ht="18" customHeight="1" x14ac:dyDescent="0.2">
      <c r="A50" s="538" t="s">
        <v>80</v>
      </c>
      <c r="B50" s="539" t="s">
        <v>177</v>
      </c>
      <c r="C50" s="301">
        <v>6</v>
      </c>
      <c r="D50" s="301">
        <v>5</v>
      </c>
      <c r="E50" s="518">
        <v>3</v>
      </c>
      <c r="F50" s="541">
        <f t="shared" si="6"/>
        <v>14</v>
      </c>
      <c r="G50" s="539" t="s">
        <v>72</v>
      </c>
      <c r="H50" s="301">
        <v>6</v>
      </c>
      <c r="I50" s="301">
        <v>0</v>
      </c>
      <c r="J50" s="301">
        <v>5</v>
      </c>
      <c r="K50" s="301">
        <v>0</v>
      </c>
      <c r="L50" s="518">
        <v>3</v>
      </c>
      <c r="M50" s="520"/>
      <c r="N50" s="519">
        <f t="shared" si="7"/>
        <v>14</v>
      </c>
      <c r="O50" s="519">
        <f t="shared" si="9"/>
        <v>0</v>
      </c>
      <c r="P50" s="542">
        <f t="shared" si="8"/>
        <v>14</v>
      </c>
    </row>
    <row r="51" spans="1:16" ht="18" customHeight="1" x14ac:dyDescent="0.2">
      <c r="A51" s="538" t="s">
        <v>81</v>
      </c>
      <c r="B51" s="539" t="s">
        <v>82</v>
      </c>
      <c r="C51" s="301">
        <v>100</v>
      </c>
      <c r="D51" s="301">
        <v>109</v>
      </c>
      <c r="E51" s="518">
        <v>116</v>
      </c>
      <c r="F51" s="541">
        <f t="shared" si="6"/>
        <v>325</v>
      </c>
      <c r="G51" s="539" t="s">
        <v>72</v>
      </c>
      <c r="H51" s="301">
        <v>100</v>
      </c>
      <c r="I51" s="301">
        <v>0</v>
      </c>
      <c r="J51" s="301">
        <v>109</v>
      </c>
      <c r="K51" s="301">
        <v>0</v>
      </c>
      <c r="L51" s="518">
        <v>116</v>
      </c>
      <c r="M51" s="520"/>
      <c r="N51" s="519">
        <f t="shared" si="7"/>
        <v>325</v>
      </c>
      <c r="O51" s="519">
        <f t="shared" si="9"/>
        <v>0</v>
      </c>
      <c r="P51" s="542">
        <f t="shared" si="8"/>
        <v>325</v>
      </c>
    </row>
    <row r="52" spans="1:16" ht="18" customHeight="1" x14ac:dyDescent="0.2">
      <c r="A52" s="538" t="s">
        <v>83</v>
      </c>
      <c r="B52" s="539" t="s">
        <v>82</v>
      </c>
      <c r="C52" s="301">
        <v>49</v>
      </c>
      <c r="D52" s="301">
        <v>203</v>
      </c>
      <c r="E52" s="518">
        <v>181</v>
      </c>
      <c r="F52" s="543">
        <f t="shared" si="6"/>
        <v>433</v>
      </c>
      <c r="G52" s="539" t="s">
        <v>64</v>
      </c>
      <c r="H52" s="301">
        <v>49</v>
      </c>
      <c r="I52" s="301">
        <v>0</v>
      </c>
      <c r="J52" s="301">
        <v>203</v>
      </c>
      <c r="K52" s="301">
        <v>0</v>
      </c>
      <c r="L52" s="518">
        <v>181</v>
      </c>
      <c r="M52" s="520"/>
      <c r="N52" s="519">
        <f t="shared" si="7"/>
        <v>433</v>
      </c>
      <c r="O52" s="519">
        <f t="shared" si="9"/>
        <v>0</v>
      </c>
      <c r="P52" s="542">
        <f t="shared" si="8"/>
        <v>433</v>
      </c>
    </row>
    <row r="53" spans="1:16" ht="18" customHeight="1" x14ac:dyDescent="0.2">
      <c r="A53" s="544" t="s">
        <v>240</v>
      </c>
      <c r="B53" s="545" t="s">
        <v>71</v>
      </c>
      <c r="C53" s="504">
        <v>0</v>
      </c>
      <c r="D53" s="504">
        <v>0</v>
      </c>
      <c r="E53" s="546">
        <v>1</v>
      </c>
      <c r="F53" s="543">
        <f t="shared" si="6"/>
        <v>1</v>
      </c>
      <c r="G53" s="545" t="s">
        <v>49</v>
      </c>
      <c r="H53" s="547"/>
      <c r="I53" s="547"/>
      <c r="J53" s="547"/>
      <c r="K53" s="547"/>
      <c r="L53" s="546">
        <v>8</v>
      </c>
      <c r="M53" s="548"/>
      <c r="N53" s="519">
        <f t="shared" si="7"/>
        <v>8</v>
      </c>
      <c r="O53" s="519">
        <f t="shared" si="9"/>
        <v>0</v>
      </c>
      <c r="P53" s="542">
        <f t="shared" si="8"/>
        <v>8</v>
      </c>
    </row>
    <row r="54" spans="1:16" ht="18" customHeight="1" x14ac:dyDescent="0.2">
      <c r="A54" s="549" t="s">
        <v>84</v>
      </c>
      <c r="B54" s="550" t="s">
        <v>176</v>
      </c>
      <c r="C54" s="504">
        <v>11</v>
      </c>
      <c r="D54" s="504">
        <v>0</v>
      </c>
      <c r="E54" s="518">
        <v>34</v>
      </c>
      <c r="F54" s="551">
        <f t="shared" si="6"/>
        <v>45</v>
      </c>
      <c r="G54" s="550" t="s">
        <v>72</v>
      </c>
      <c r="H54" s="504">
        <v>11</v>
      </c>
      <c r="I54" s="504">
        <v>2</v>
      </c>
      <c r="J54" s="504">
        <v>20</v>
      </c>
      <c r="K54" s="504">
        <v>0</v>
      </c>
      <c r="L54" s="518">
        <v>34</v>
      </c>
      <c r="M54" s="520"/>
      <c r="N54" s="519">
        <f t="shared" si="7"/>
        <v>65</v>
      </c>
      <c r="O54" s="519">
        <f t="shared" si="9"/>
        <v>2</v>
      </c>
      <c r="P54" s="552">
        <f t="shared" si="8"/>
        <v>67</v>
      </c>
    </row>
    <row r="55" spans="1:16" s="115" customFormat="1" ht="18" customHeight="1" x14ac:dyDescent="0.2">
      <c r="A55" s="455" t="s">
        <v>211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</row>
  </sheetData>
  <mergeCells count="69">
    <mergeCell ref="A18:A20"/>
    <mergeCell ref="B18:B20"/>
    <mergeCell ref="C18:F18"/>
    <mergeCell ref="G18:G20"/>
    <mergeCell ref="H18:P18"/>
    <mergeCell ref="C19:C20"/>
    <mergeCell ref="N19:N20"/>
    <mergeCell ref="O19:O20"/>
    <mergeCell ref="P19:P20"/>
    <mergeCell ref="D19:D20"/>
    <mergeCell ref="E19:E20"/>
    <mergeCell ref="F19:F20"/>
    <mergeCell ref="H19:I19"/>
    <mergeCell ref="J19:K19"/>
    <mergeCell ref="L19:M19"/>
    <mergeCell ref="A32:P32"/>
    <mergeCell ref="A33:A35"/>
    <mergeCell ref="B33:B35"/>
    <mergeCell ref="C33:F33"/>
    <mergeCell ref="G33:G35"/>
    <mergeCell ref="H33:P33"/>
    <mergeCell ref="C34:C35"/>
    <mergeCell ref="N34:N35"/>
    <mergeCell ref="A55:P55"/>
    <mergeCell ref="D34:D35"/>
    <mergeCell ref="E34:E35"/>
    <mergeCell ref="F34:F35"/>
    <mergeCell ref="H34:I34"/>
    <mergeCell ref="J34:K34"/>
    <mergeCell ref="L34:M34"/>
    <mergeCell ref="O34:O35"/>
    <mergeCell ref="P34:P35"/>
    <mergeCell ref="A17:P17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F13:F14"/>
    <mergeCell ref="P13:P14"/>
    <mergeCell ref="H14:I14"/>
    <mergeCell ref="J13:K13"/>
    <mergeCell ref="H13:I13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H15:I15"/>
    <mergeCell ref="H16:I16"/>
    <mergeCell ref="J15:K15"/>
    <mergeCell ref="J16:K16"/>
    <mergeCell ref="N15:O15"/>
    <mergeCell ref="N16:O16"/>
    <mergeCell ref="N13:O14"/>
    <mergeCell ref="J14:K14"/>
    <mergeCell ref="L14:M14"/>
    <mergeCell ref="L15:M15"/>
    <mergeCell ref="L16:M16"/>
    <mergeCell ref="L13:M13"/>
  </mergeCells>
  <pageMargins left="0.51181102362204722" right="0.51181102362204722" top="0.55118110236220474" bottom="0.55118110236220474" header="0.31496062992125984" footer="0.31496062992125984"/>
  <pageSetup scale="3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3"/>
  <sheetViews>
    <sheetView view="pageBreakPreview" topLeftCell="A4" zoomScale="150" zoomScaleNormal="150" zoomScaleSheetLayoutView="150" workbookViewId="0">
      <selection activeCell="A11" sqref="A11:P11"/>
    </sheetView>
  </sheetViews>
  <sheetFormatPr baseColWidth="10" defaultColWidth="12" defaultRowHeight="12.75" x14ac:dyDescent="0.2"/>
  <cols>
    <col min="1" max="1" width="21" style="13" customWidth="1"/>
    <col min="2" max="2" width="21.83203125" style="13" customWidth="1"/>
    <col min="3" max="3" width="8.6640625" style="105" customWidth="1"/>
    <col min="4" max="4" width="10.6640625" style="104" customWidth="1"/>
    <col min="5" max="5" width="10.1640625" style="104" customWidth="1"/>
    <col min="6" max="6" width="8.33203125" style="104" customWidth="1"/>
    <col min="7" max="7" width="11.33203125" style="104" customWidth="1"/>
    <col min="8" max="8" width="4.83203125" style="104" customWidth="1"/>
    <col min="9" max="9" width="4.6640625" style="104" customWidth="1"/>
    <col min="10" max="10" width="5.5" style="104" customWidth="1"/>
    <col min="11" max="11" width="5" style="104" customWidth="1"/>
    <col min="12" max="15" width="5.1640625" style="104" customWidth="1"/>
    <col min="16" max="16" width="7.83203125" style="104" customWidth="1"/>
    <col min="17" max="16384" width="12" style="13"/>
  </cols>
  <sheetData>
    <row r="1" spans="1:18" ht="13.5" thickBot="1" x14ac:dyDescent="0.25"/>
    <row r="2" spans="1:18" ht="20.100000000000001" customHeight="1" x14ac:dyDescent="0.2">
      <c r="A2" s="197"/>
      <c r="B2" s="200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80"/>
      <c r="R2" s="80"/>
    </row>
    <row r="3" spans="1:18" ht="15" x14ac:dyDescent="0.2">
      <c r="A3" s="198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80"/>
      <c r="R3" s="80"/>
    </row>
    <row r="4" spans="1:18" ht="12.75" customHeight="1" x14ac:dyDescent="0.2">
      <c r="A4" s="198"/>
      <c r="B4" s="269" t="s">
        <v>59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81"/>
      <c r="R4" s="81"/>
    </row>
    <row r="5" spans="1:18" ht="17.25" customHeight="1" thickBot="1" x14ac:dyDescent="0.25">
      <c r="A5" s="198"/>
      <c r="B5" s="209" t="s">
        <v>2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1"/>
      <c r="Q5" s="81"/>
      <c r="R5" s="81"/>
    </row>
    <row r="6" spans="1:18" ht="12.75" customHeight="1" x14ac:dyDescent="0.2">
      <c r="A6" s="198"/>
      <c r="B6" s="212" t="s">
        <v>198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8" ht="14.25" customHeight="1" x14ac:dyDescent="0.2">
      <c r="A7" s="198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3"/>
    </row>
    <row r="8" spans="1:18" ht="15" customHeight="1" x14ac:dyDescent="0.2">
      <c r="A8" s="198"/>
      <c r="B8" s="214" t="s">
        <v>3</v>
      </c>
      <c r="C8" s="215"/>
      <c r="D8" s="215"/>
      <c r="E8" s="215"/>
      <c r="F8" s="215"/>
      <c r="G8" s="215"/>
      <c r="H8" s="215"/>
      <c r="I8" s="215"/>
      <c r="J8" s="216" t="s">
        <v>4</v>
      </c>
      <c r="K8" s="217"/>
      <c r="L8" s="217"/>
      <c r="M8" s="217"/>
      <c r="N8" s="217"/>
      <c r="O8" s="217"/>
      <c r="P8" s="218"/>
    </row>
    <row r="9" spans="1:18" ht="15.75" customHeight="1" thickBot="1" x14ac:dyDescent="0.25">
      <c r="A9" s="199"/>
      <c r="B9" s="219" t="s">
        <v>5</v>
      </c>
      <c r="C9" s="220"/>
      <c r="D9" s="220"/>
      <c r="E9" s="220"/>
      <c r="F9" s="220"/>
      <c r="G9" s="220"/>
      <c r="H9" s="220"/>
      <c r="I9" s="220"/>
      <c r="J9" s="221" t="s">
        <v>241</v>
      </c>
      <c r="K9" s="263"/>
      <c r="L9" s="263"/>
      <c r="M9" s="263"/>
      <c r="N9" s="263"/>
      <c r="O9" s="263"/>
      <c r="P9" s="264"/>
    </row>
    <row r="10" spans="1:18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8" ht="12" customHeight="1" x14ac:dyDescent="0.2">
      <c r="A11" s="304" t="s">
        <v>85</v>
      </c>
      <c r="B11" s="305"/>
      <c r="C11" s="305"/>
      <c r="D11" s="305"/>
      <c r="E11" s="305"/>
      <c r="F11" s="305"/>
      <c r="G11" s="305"/>
      <c r="H11" s="305"/>
      <c r="I11" s="306"/>
      <c r="J11" s="306"/>
      <c r="K11" s="306"/>
      <c r="L11" s="306"/>
      <c r="M11" s="306"/>
      <c r="N11" s="306"/>
      <c r="O11" s="306"/>
      <c r="P11" s="306"/>
    </row>
    <row r="12" spans="1:18" ht="9" customHeight="1" x14ac:dyDescent="0.2">
      <c r="A12" s="191" t="s">
        <v>6</v>
      </c>
      <c r="B12" s="191" t="s">
        <v>7</v>
      </c>
      <c r="C12" s="250" t="s">
        <v>8</v>
      </c>
      <c r="D12" s="250"/>
      <c r="E12" s="250"/>
      <c r="F12" s="250"/>
      <c r="G12" s="191" t="s">
        <v>9</v>
      </c>
      <c r="H12" s="250" t="s">
        <v>10</v>
      </c>
      <c r="I12" s="250"/>
      <c r="J12" s="250"/>
      <c r="K12" s="250"/>
      <c r="L12" s="250"/>
      <c r="M12" s="250"/>
      <c r="N12" s="250"/>
      <c r="O12" s="250"/>
      <c r="P12" s="250"/>
    </row>
    <row r="13" spans="1:18" ht="12.75" customHeight="1" x14ac:dyDescent="0.2">
      <c r="A13" s="265"/>
      <c r="B13" s="265"/>
      <c r="C13" s="183" t="s">
        <v>219</v>
      </c>
      <c r="D13" s="183" t="s">
        <v>220</v>
      </c>
      <c r="E13" s="183" t="s">
        <v>221</v>
      </c>
      <c r="F13" s="185" t="s">
        <v>225</v>
      </c>
      <c r="G13" s="265"/>
      <c r="H13" s="224" t="s">
        <v>219</v>
      </c>
      <c r="I13" s="224"/>
      <c r="J13" s="224" t="s">
        <v>220</v>
      </c>
      <c r="K13" s="224"/>
      <c r="L13" s="224" t="s">
        <v>221</v>
      </c>
      <c r="M13" s="224"/>
      <c r="N13" s="191" t="s">
        <v>248</v>
      </c>
      <c r="O13" s="191" t="s">
        <v>251</v>
      </c>
      <c r="P13" s="266" t="s">
        <v>225</v>
      </c>
    </row>
    <row r="14" spans="1:18" ht="22.5" customHeight="1" x14ac:dyDescent="0.2">
      <c r="A14" s="192"/>
      <c r="B14" s="192"/>
      <c r="C14" s="184"/>
      <c r="D14" s="184"/>
      <c r="E14" s="184"/>
      <c r="F14" s="186"/>
      <c r="G14" s="192"/>
      <c r="H14" s="83" t="s">
        <v>249</v>
      </c>
      <c r="I14" s="83" t="s">
        <v>250</v>
      </c>
      <c r="J14" s="83" t="s">
        <v>249</v>
      </c>
      <c r="K14" s="83" t="s">
        <v>250</v>
      </c>
      <c r="L14" s="83" t="s">
        <v>249</v>
      </c>
      <c r="M14" s="83" t="s">
        <v>250</v>
      </c>
      <c r="N14" s="192"/>
      <c r="O14" s="192"/>
      <c r="P14" s="266"/>
    </row>
    <row r="15" spans="1:18" ht="18" customHeight="1" x14ac:dyDescent="0.2">
      <c r="A15" s="11" t="s">
        <v>86</v>
      </c>
      <c r="B15" s="12" t="s">
        <v>87</v>
      </c>
      <c r="C15" s="44">
        <v>429</v>
      </c>
      <c r="D15" s="43">
        <v>130</v>
      </c>
      <c r="E15" s="43">
        <v>341</v>
      </c>
      <c r="F15" s="42">
        <f t="shared" ref="F15:F29" si="0">SUM(C15:E15)</f>
        <v>900</v>
      </c>
      <c r="G15" s="15" t="s">
        <v>15</v>
      </c>
      <c r="H15" s="19">
        <v>332</v>
      </c>
      <c r="I15" s="19">
        <v>32</v>
      </c>
      <c r="J15" s="19">
        <v>157</v>
      </c>
      <c r="K15" s="19">
        <v>19</v>
      </c>
      <c r="L15" s="19">
        <v>352</v>
      </c>
      <c r="M15" s="19">
        <v>13</v>
      </c>
      <c r="N15" s="21">
        <f>SUM(H15,J15,L15)</f>
        <v>841</v>
      </c>
      <c r="O15" s="21">
        <f t="shared" ref="N15:O29" si="1">SUM(I15,K15,M15)</f>
        <v>64</v>
      </c>
      <c r="P15" s="42">
        <f t="shared" ref="P15:P29" si="2">SUM(H15:M15)</f>
        <v>905</v>
      </c>
    </row>
    <row r="16" spans="1:18" ht="18" customHeight="1" x14ac:dyDescent="0.2">
      <c r="A16" s="11" t="s">
        <v>30</v>
      </c>
      <c r="B16" s="12" t="s">
        <v>268</v>
      </c>
      <c r="C16" s="129">
        <v>329</v>
      </c>
      <c r="D16" s="43">
        <v>366</v>
      </c>
      <c r="E16" s="43">
        <v>341</v>
      </c>
      <c r="F16" s="42">
        <f>SUM(C16:E16)</f>
        <v>1036</v>
      </c>
      <c r="G16" s="15" t="s">
        <v>15</v>
      </c>
      <c r="H16" s="15">
        <v>296</v>
      </c>
      <c r="I16" s="19">
        <v>34</v>
      </c>
      <c r="J16" s="19">
        <v>331</v>
      </c>
      <c r="K16" s="19">
        <v>44</v>
      </c>
      <c r="L16" s="19">
        <v>303</v>
      </c>
      <c r="M16" s="19">
        <v>32</v>
      </c>
      <c r="N16" s="21">
        <f t="shared" ref="N16" si="3">SUM(H16,J16,L16)</f>
        <v>930</v>
      </c>
      <c r="O16" s="21">
        <f t="shared" ref="O16" si="4">SUM(I16,K16,M16)</f>
        <v>110</v>
      </c>
      <c r="P16" s="42">
        <f t="shared" ref="P16" si="5">SUM(H16:M16)</f>
        <v>1040</v>
      </c>
    </row>
    <row r="17" spans="1:19" ht="18" customHeight="1" x14ac:dyDescent="0.2">
      <c r="A17" s="14" t="s">
        <v>30</v>
      </c>
      <c r="B17" s="15" t="s">
        <v>88</v>
      </c>
      <c r="C17" s="44">
        <v>763</v>
      </c>
      <c r="D17" s="43">
        <v>399</v>
      </c>
      <c r="E17" s="43">
        <v>1105</v>
      </c>
      <c r="F17" s="42">
        <f>SUM(C17:E17)</f>
        <v>2267</v>
      </c>
      <c r="G17" s="15" t="s">
        <v>15</v>
      </c>
      <c r="H17" s="15">
        <v>723</v>
      </c>
      <c r="I17" s="19">
        <v>42</v>
      </c>
      <c r="J17" s="19">
        <v>386</v>
      </c>
      <c r="K17" s="19">
        <v>19</v>
      </c>
      <c r="L17" s="19">
        <v>1010</v>
      </c>
      <c r="M17" s="19">
        <v>42</v>
      </c>
      <c r="N17" s="21">
        <f t="shared" si="1"/>
        <v>2119</v>
      </c>
      <c r="O17" s="21">
        <f t="shared" si="1"/>
        <v>103</v>
      </c>
      <c r="P17" s="42">
        <f t="shared" si="2"/>
        <v>2222</v>
      </c>
    </row>
    <row r="18" spans="1:19" ht="18" customHeight="1" x14ac:dyDescent="0.2">
      <c r="A18" s="14" t="s">
        <v>30</v>
      </c>
      <c r="B18" s="15" t="s">
        <v>235</v>
      </c>
      <c r="C18" s="44">
        <v>1</v>
      </c>
      <c r="D18" s="43">
        <v>0</v>
      </c>
      <c r="E18" s="43">
        <v>0</v>
      </c>
      <c r="F18" s="42">
        <f>SUM(C18:E18)</f>
        <v>1</v>
      </c>
      <c r="G18" s="15" t="s">
        <v>15</v>
      </c>
      <c r="H18" s="15">
        <v>62</v>
      </c>
      <c r="I18" s="19">
        <v>5</v>
      </c>
      <c r="J18" s="43">
        <v>0</v>
      </c>
      <c r="K18" s="43">
        <v>0</v>
      </c>
      <c r="L18" s="43">
        <v>0</v>
      </c>
      <c r="M18" s="43">
        <v>0</v>
      </c>
      <c r="N18" s="42">
        <f t="shared" ref="N18" si="6">SUM(H18,J18,L18)</f>
        <v>62</v>
      </c>
      <c r="O18" s="21">
        <f t="shared" ref="O18" si="7">SUM(I18,K18,M18)</f>
        <v>5</v>
      </c>
      <c r="P18" s="42">
        <f t="shared" ref="P18" si="8">SUM(H18:M18)</f>
        <v>67</v>
      </c>
    </row>
    <row r="19" spans="1:19" ht="18" customHeight="1" x14ac:dyDescent="0.2">
      <c r="A19" s="14" t="s">
        <v>30</v>
      </c>
      <c r="B19" s="15" t="s">
        <v>236</v>
      </c>
      <c r="C19" s="44">
        <v>176</v>
      </c>
      <c r="D19" s="43">
        <v>308</v>
      </c>
      <c r="E19" s="43">
        <v>64</v>
      </c>
      <c r="F19" s="42">
        <f>SUM(C19:E19)</f>
        <v>548</v>
      </c>
      <c r="G19" s="15" t="s">
        <v>15</v>
      </c>
      <c r="H19" s="15">
        <v>27</v>
      </c>
      <c r="I19" s="19">
        <v>3</v>
      </c>
      <c r="J19" s="19">
        <v>84</v>
      </c>
      <c r="K19" s="19">
        <v>2</v>
      </c>
      <c r="L19" s="19">
        <v>71</v>
      </c>
      <c r="M19" s="19">
        <v>0</v>
      </c>
      <c r="N19" s="21">
        <f t="shared" ref="N19" si="9">SUM(H19,J19,L19)</f>
        <v>182</v>
      </c>
      <c r="O19" s="21">
        <f t="shared" ref="O19" si="10">SUM(I19,K19,M19)</f>
        <v>5</v>
      </c>
      <c r="P19" s="42">
        <f t="shared" ref="P19" si="11">SUM(H19:M19)</f>
        <v>187</v>
      </c>
    </row>
    <row r="20" spans="1:19" ht="18" customHeight="1" x14ac:dyDescent="0.2">
      <c r="A20" s="14" t="s">
        <v>30</v>
      </c>
      <c r="B20" s="15" t="s">
        <v>89</v>
      </c>
      <c r="C20" s="43">
        <v>35</v>
      </c>
      <c r="D20" s="43">
        <v>0</v>
      </c>
      <c r="E20" s="43">
        <v>132</v>
      </c>
      <c r="F20" s="42">
        <f t="shared" si="0"/>
        <v>167</v>
      </c>
      <c r="G20" s="15" t="s">
        <v>15</v>
      </c>
      <c r="H20" s="15">
        <v>35</v>
      </c>
      <c r="I20" s="19">
        <v>0</v>
      </c>
      <c r="J20" s="19">
        <v>0</v>
      </c>
      <c r="K20" s="19">
        <v>0</v>
      </c>
      <c r="L20" s="19">
        <v>128</v>
      </c>
      <c r="M20" s="19">
        <v>4</v>
      </c>
      <c r="N20" s="21">
        <f t="shared" si="1"/>
        <v>163</v>
      </c>
      <c r="O20" s="21">
        <f t="shared" si="1"/>
        <v>4</v>
      </c>
      <c r="P20" s="42">
        <f t="shared" si="2"/>
        <v>167</v>
      </c>
    </row>
    <row r="21" spans="1:19" ht="18" customHeight="1" x14ac:dyDescent="0.2">
      <c r="A21" s="14" t="s">
        <v>30</v>
      </c>
      <c r="B21" s="15" t="s">
        <v>237</v>
      </c>
      <c r="C21" s="43">
        <v>335</v>
      </c>
      <c r="D21" s="43">
        <v>290</v>
      </c>
      <c r="E21" s="43">
        <v>403</v>
      </c>
      <c r="F21" s="42">
        <f t="shared" si="0"/>
        <v>1028</v>
      </c>
      <c r="G21" s="15" t="s">
        <v>15</v>
      </c>
      <c r="H21" s="15">
        <v>297</v>
      </c>
      <c r="I21" s="19">
        <v>44</v>
      </c>
      <c r="J21" s="19">
        <v>248</v>
      </c>
      <c r="K21" s="19">
        <v>47</v>
      </c>
      <c r="L21" s="19">
        <v>338</v>
      </c>
      <c r="M21" s="19">
        <v>74</v>
      </c>
      <c r="N21" s="21">
        <f t="shared" si="1"/>
        <v>883</v>
      </c>
      <c r="O21" s="21">
        <f t="shared" si="1"/>
        <v>165</v>
      </c>
      <c r="P21" s="42">
        <f t="shared" si="2"/>
        <v>1048</v>
      </c>
    </row>
    <row r="22" spans="1:19" ht="18" customHeight="1" x14ac:dyDescent="0.2">
      <c r="A22" s="14" t="s">
        <v>90</v>
      </c>
      <c r="B22" s="15" t="s">
        <v>91</v>
      </c>
      <c r="C22" s="43">
        <v>5983</v>
      </c>
      <c r="D22" s="43">
        <v>4446</v>
      </c>
      <c r="E22" s="43">
        <v>5075</v>
      </c>
      <c r="F22" s="42">
        <f t="shared" si="0"/>
        <v>15504</v>
      </c>
      <c r="G22" s="15" t="s">
        <v>15</v>
      </c>
      <c r="H22" s="19" t="s">
        <v>255</v>
      </c>
      <c r="I22" s="19" t="s">
        <v>255</v>
      </c>
      <c r="J22" s="19" t="s">
        <v>255</v>
      </c>
      <c r="K22" s="19" t="s">
        <v>255</v>
      </c>
      <c r="L22" s="19" t="s">
        <v>255</v>
      </c>
      <c r="M22" s="19" t="s">
        <v>255</v>
      </c>
      <c r="N22" s="19" t="s">
        <v>255</v>
      </c>
      <c r="O22" s="19" t="s">
        <v>255</v>
      </c>
      <c r="P22" s="19" t="s">
        <v>255</v>
      </c>
    </row>
    <row r="23" spans="1:19" ht="18" customHeight="1" x14ac:dyDescent="0.2">
      <c r="A23" s="11" t="s">
        <v>257</v>
      </c>
      <c r="B23" s="12" t="s">
        <v>87</v>
      </c>
      <c r="C23" s="43">
        <v>160</v>
      </c>
      <c r="D23" s="43">
        <v>3</v>
      </c>
      <c r="E23" s="43">
        <v>158</v>
      </c>
      <c r="F23" s="42">
        <f t="shared" si="0"/>
        <v>321</v>
      </c>
      <c r="G23" s="15" t="s">
        <v>15</v>
      </c>
      <c r="H23" s="15">
        <v>39</v>
      </c>
      <c r="I23" s="19">
        <v>6</v>
      </c>
      <c r="J23" s="19">
        <v>9</v>
      </c>
      <c r="K23" s="19">
        <v>0</v>
      </c>
      <c r="L23" s="19">
        <v>33</v>
      </c>
      <c r="M23" s="19">
        <v>6</v>
      </c>
      <c r="N23" s="21">
        <f t="shared" si="1"/>
        <v>81</v>
      </c>
      <c r="O23" s="21">
        <f t="shared" si="1"/>
        <v>12</v>
      </c>
      <c r="P23" s="42">
        <f t="shared" si="2"/>
        <v>93</v>
      </c>
    </row>
    <row r="24" spans="1:19" ht="18" customHeight="1" x14ac:dyDescent="0.2">
      <c r="A24" s="11" t="s">
        <v>28</v>
      </c>
      <c r="B24" s="12" t="s">
        <v>92</v>
      </c>
      <c r="C24" s="43">
        <v>40</v>
      </c>
      <c r="D24" s="43">
        <v>24</v>
      </c>
      <c r="E24" s="43">
        <v>21</v>
      </c>
      <c r="F24" s="42">
        <f t="shared" si="0"/>
        <v>85</v>
      </c>
      <c r="G24" s="15" t="s">
        <v>15</v>
      </c>
      <c r="H24" s="15">
        <v>79</v>
      </c>
      <c r="I24" s="19">
        <v>19</v>
      </c>
      <c r="J24" s="19">
        <v>90</v>
      </c>
      <c r="K24" s="19">
        <v>29</v>
      </c>
      <c r="L24" s="19">
        <v>58</v>
      </c>
      <c r="M24" s="19">
        <v>1</v>
      </c>
      <c r="N24" s="21">
        <f t="shared" si="1"/>
        <v>227</v>
      </c>
      <c r="O24" s="21">
        <f t="shared" si="1"/>
        <v>49</v>
      </c>
      <c r="P24" s="42">
        <f t="shared" si="2"/>
        <v>276</v>
      </c>
    </row>
    <row r="25" spans="1:19" ht="18" customHeight="1" x14ac:dyDescent="0.2">
      <c r="A25" s="11" t="s">
        <v>28</v>
      </c>
      <c r="B25" s="12" t="s">
        <v>93</v>
      </c>
      <c r="C25" s="43">
        <v>3</v>
      </c>
      <c r="D25" s="43">
        <v>3</v>
      </c>
      <c r="E25" s="43">
        <v>2</v>
      </c>
      <c r="F25" s="42">
        <f t="shared" si="0"/>
        <v>8</v>
      </c>
      <c r="G25" s="15" t="s">
        <v>15</v>
      </c>
      <c r="H25" s="15">
        <v>54</v>
      </c>
      <c r="I25" s="19">
        <v>8</v>
      </c>
      <c r="J25" s="19">
        <v>44</v>
      </c>
      <c r="K25" s="19">
        <v>6</v>
      </c>
      <c r="L25" s="19">
        <v>41</v>
      </c>
      <c r="M25" s="19">
        <v>8</v>
      </c>
      <c r="N25" s="21">
        <f t="shared" si="1"/>
        <v>139</v>
      </c>
      <c r="O25" s="21">
        <f t="shared" si="1"/>
        <v>22</v>
      </c>
      <c r="P25" s="42">
        <f t="shared" si="2"/>
        <v>161</v>
      </c>
    </row>
    <row r="26" spans="1:19" ht="18" customHeight="1" x14ac:dyDescent="0.2">
      <c r="A26" s="11" t="s">
        <v>28</v>
      </c>
      <c r="B26" s="12" t="s">
        <v>66</v>
      </c>
      <c r="C26" s="43">
        <v>2</v>
      </c>
      <c r="D26" s="43">
        <v>5</v>
      </c>
      <c r="E26" s="43">
        <v>1</v>
      </c>
      <c r="F26" s="42">
        <f t="shared" si="0"/>
        <v>8</v>
      </c>
      <c r="G26" s="15" t="s">
        <v>15</v>
      </c>
      <c r="H26" s="19">
        <v>48</v>
      </c>
      <c r="I26" s="19">
        <v>0</v>
      </c>
      <c r="J26" s="19">
        <v>130</v>
      </c>
      <c r="K26" s="19">
        <v>20</v>
      </c>
      <c r="L26" s="19">
        <v>25</v>
      </c>
      <c r="M26" s="19">
        <v>4</v>
      </c>
      <c r="N26" s="21">
        <f t="shared" si="1"/>
        <v>203</v>
      </c>
      <c r="O26" s="21">
        <f t="shared" si="1"/>
        <v>24</v>
      </c>
      <c r="P26" s="42">
        <f t="shared" si="2"/>
        <v>227</v>
      </c>
    </row>
    <row r="27" spans="1:19" ht="18" customHeight="1" x14ac:dyDescent="0.2">
      <c r="A27" s="11" t="s">
        <v>28</v>
      </c>
      <c r="B27" s="12" t="s">
        <v>94</v>
      </c>
      <c r="C27" s="43">
        <v>4</v>
      </c>
      <c r="D27" s="43">
        <v>0</v>
      </c>
      <c r="E27" s="43">
        <v>1</v>
      </c>
      <c r="F27" s="42">
        <f t="shared" si="0"/>
        <v>5</v>
      </c>
      <c r="G27" s="15" t="s">
        <v>15</v>
      </c>
      <c r="H27" s="19">
        <v>17</v>
      </c>
      <c r="I27" s="19">
        <v>0</v>
      </c>
      <c r="J27" s="19">
        <v>0</v>
      </c>
      <c r="K27" s="19">
        <v>0</v>
      </c>
      <c r="L27" s="19">
        <v>6</v>
      </c>
      <c r="M27" s="19">
        <v>0</v>
      </c>
      <c r="N27" s="21">
        <f t="shared" si="1"/>
        <v>23</v>
      </c>
      <c r="O27" s="21">
        <f t="shared" si="1"/>
        <v>0</v>
      </c>
      <c r="P27" s="42">
        <f t="shared" si="2"/>
        <v>23</v>
      </c>
      <c r="R27" s="91"/>
      <c r="S27" s="92"/>
    </row>
    <row r="28" spans="1:19" ht="18" customHeight="1" x14ac:dyDescent="0.2">
      <c r="A28" s="11" t="s">
        <v>28</v>
      </c>
      <c r="B28" s="12" t="s">
        <v>95</v>
      </c>
      <c r="C28" s="43">
        <v>50</v>
      </c>
      <c r="D28" s="43">
        <v>20</v>
      </c>
      <c r="E28" s="43">
        <v>54</v>
      </c>
      <c r="F28" s="42">
        <f t="shared" si="0"/>
        <v>124</v>
      </c>
      <c r="G28" s="15" t="s">
        <v>15</v>
      </c>
      <c r="H28" s="15">
        <v>47</v>
      </c>
      <c r="I28" s="19">
        <v>3</v>
      </c>
      <c r="J28" s="19">
        <v>20</v>
      </c>
      <c r="K28" s="19">
        <v>0</v>
      </c>
      <c r="L28" s="19">
        <v>55</v>
      </c>
      <c r="M28" s="19">
        <v>6</v>
      </c>
      <c r="N28" s="21">
        <f t="shared" si="1"/>
        <v>122</v>
      </c>
      <c r="O28" s="21">
        <f t="shared" si="1"/>
        <v>9</v>
      </c>
      <c r="P28" s="42">
        <f t="shared" si="2"/>
        <v>131</v>
      </c>
    </row>
    <row r="29" spans="1:19" ht="18" customHeight="1" x14ac:dyDescent="0.2">
      <c r="A29" s="11" t="s">
        <v>28</v>
      </c>
      <c r="B29" s="12" t="s">
        <v>96</v>
      </c>
      <c r="C29" s="43">
        <v>5</v>
      </c>
      <c r="D29" s="43">
        <v>1</v>
      </c>
      <c r="E29" s="43">
        <v>3</v>
      </c>
      <c r="F29" s="42">
        <f t="shared" si="0"/>
        <v>9</v>
      </c>
      <c r="G29" s="15" t="s">
        <v>15</v>
      </c>
      <c r="H29" s="15">
        <v>120</v>
      </c>
      <c r="I29" s="19">
        <v>9</v>
      </c>
      <c r="J29" s="19">
        <v>28</v>
      </c>
      <c r="K29" s="19">
        <v>0</v>
      </c>
      <c r="L29" s="19">
        <v>59</v>
      </c>
      <c r="M29" s="19">
        <v>14</v>
      </c>
      <c r="N29" s="21">
        <f t="shared" si="1"/>
        <v>207</v>
      </c>
      <c r="O29" s="21">
        <f t="shared" si="1"/>
        <v>23</v>
      </c>
      <c r="P29" s="42">
        <f t="shared" si="2"/>
        <v>230</v>
      </c>
    </row>
    <row r="30" spans="1:19" ht="18" customHeight="1" x14ac:dyDescent="0.2">
      <c r="A30" s="171" t="s">
        <v>97</v>
      </c>
      <c r="B30" s="172"/>
      <c r="C30" s="172"/>
      <c r="D30" s="172"/>
      <c r="E30" s="172"/>
      <c r="F30" s="172"/>
      <c r="G30" s="172"/>
      <c r="H30" s="172"/>
      <c r="I30" s="173"/>
      <c r="J30" s="173"/>
      <c r="K30" s="173"/>
      <c r="L30" s="173"/>
      <c r="M30" s="173"/>
      <c r="N30" s="173"/>
      <c r="O30" s="173"/>
      <c r="P30" s="173"/>
    </row>
    <row r="31" spans="1:19" ht="18" customHeight="1" x14ac:dyDescent="0.2">
      <c r="A31" s="250" t="s">
        <v>6</v>
      </c>
      <c r="B31" s="250" t="s">
        <v>7</v>
      </c>
      <c r="C31" s="250" t="s">
        <v>8</v>
      </c>
      <c r="D31" s="250"/>
      <c r="E31" s="250"/>
      <c r="F31" s="250"/>
      <c r="G31" s="250" t="s">
        <v>9</v>
      </c>
      <c r="H31" s="83"/>
      <c r="I31" s="250" t="s">
        <v>10</v>
      </c>
      <c r="J31" s="250"/>
      <c r="K31" s="250"/>
      <c r="L31" s="250"/>
      <c r="M31" s="250"/>
      <c r="N31" s="250"/>
      <c r="O31" s="250"/>
      <c r="P31" s="250"/>
    </row>
    <row r="32" spans="1:19" ht="18" customHeight="1" x14ac:dyDescent="0.2">
      <c r="A32" s="250"/>
      <c r="B32" s="250"/>
      <c r="C32" s="183" t="s">
        <v>226</v>
      </c>
      <c r="D32" s="183" t="s">
        <v>227</v>
      </c>
      <c r="E32" s="183" t="s">
        <v>221</v>
      </c>
      <c r="F32" s="266" t="s">
        <v>225</v>
      </c>
      <c r="G32" s="250"/>
      <c r="H32" s="224" t="s">
        <v>219</v>
      </c>
      <c r="I32" s="224"/>
      <c r="J32" s="224" t="s">
        <v>220</v>
      </c>
      <c r="K32" s="224"/>
      <c r="L32" s="224" t="s">
        <v>221</v>
      </c>
      <c r="M32" s="224"/>
      <c r="N32" s="191" t="s">
        <v>248</v>
      </c>
      <c r="O32" s="191" t="s">
        <v>251</v>
      </c>
      <c r="P32" s="266" t="s">
        <v>225</v>
      </c>
    </row>
    <row r="33" spans="1:22" ht="18" customHeight="1" x14ac:dyDescent="0.2">
      <c r="A33" s="250"/>
      <c r="B33" s="250"/>
      <c r="C33" s="184"/>
      <c r="D33" s="184"/>
      <c r="E33" s="184"/>
      <c r="F33" s="266"/>
      <c r="G33" s="250"/>
      <c r="H33" s="83" t="s">
        <v>249</v>
      </c>
      <c r="I33" s="83" t="s">
        <v>250</v>
      </c>
      <c r="J33" s="83" t="s">
        <v>249</v>
      </c>
      <c r="K33" s="83" t="s">
        <v>250</v>
      </c>
      <c r="L33" s="83" t="s">
        <v>249</v>
      </c>
      <c r="M33" s="83" t="s">
        <v>250</v>
      </c>
      <c r="N33" s="192"/>
      <c r="O33" s="192"/>
      <c r="P33" s="266"/>
    </row>
    <row r="34" spans="1:22" ht="18" customHeight="1" x14ac:dyDescent="0.15">
      <c r="A34" s="11" t="s">
        <v>98</v>
      </c>
      <c r="B34" s="12" t="s">
        <v>99</v>
      </c>
      <c r="C34" s="106">
        <v>108</v>
      </c>
      <c r="D34" s="19">
        <v>104</v>
      </c>
      <c r="E34" s="19">
        <v>109</v>
      </c>
      <c r="F34" s="107">
        <f t="shared" ref="F34:F64" si="12">SUM(C34:E34)</f>
        <v>321</v>
      </c>
      <c r="G34" s="12" t="s">
        <v>100</v>
      </c>
      <c r="H34" s="19" t="s">
        <v>255</v>
      </c>
      <c r="I34" s="19" t="s">
        <v>255</v>
      </c>
      <c r="J34" s="19" t="s">
        <v>255</v>
      </c>
      <c r="K34" s="19" t="s">
        <v>255</v>
      </c>
      <c r="L34" s="19" t="s">
        <v>255</v>
      </c>
      <c r="M34" s="19" t="s">
        <v>255</v>
      </c>
      <c r="N34" s="19" t="s">
        <v>255</v>
      </c>
      <c r="O34" s="19" t="s">
        <v>255</v>
      </c>
      <c r="P34" s="19" t="s">
        <v>255</v>
      </c>
      <c r="V34" s="13" t="s">
        <v>101</v>
      </c>
    </row>
    <row r="35" spans="1:22" ht="18" customHeight="1" x14ac:dyDescent="0.15">
      <c r="A35" s="11" t="s">
        <v>102</v>
      </c>
      <c r="B35" s="12" t="s">
        <v>99</v>
      </c>
      <c r="C35" s="106">
        <v>180</v>
      </c>
      <c r="D35" s="19">
        <v>155</v>
      </c>
      <c r="E35" s="19">
        <v>137</v>
      </c>
      <c r="F35" s="107">
        <f t="shared" si="12"/>
        <v>472</v>
      </c>
      <c r="G35" s="12" t="s">
        <v>100</v>
      </c>
      <c r="H35" s="19" t="s">
        <v>255</v>
      </c>
      <c r="I35" s="19" t="s">
        <v>255</v>
      </c>
      <c r="J35" s="19" t="s">
        <v>255</v>
      </c>
      <c r="K35" s="19" t="s">
        <v>255</v>
      </c>
      <c r="L35" s="19" t="s">
        <v>255</v>
      </c>
      <c r="M35" s="19" t="s">
        <v>255</v>
      </c>
      <c r="N35" s="19" t="s">
        <v>255</v>
      </c>
      <c r="O35" s="19" t="s">
        <v>255</v>
      </c>
      <c r="P35" s="19" t="s">
        <v>255</v>
      </c>
    </row>
    <row r="36" spans="1:22" ht="18" customHeight="1" x14ac:dyDescent="0.15">
      <c r="A36" s="17" t="s">
        <v>103</v>
      </c>
      <c r="B36" s="18" t="s">
        <v>99</v>
      </c>
      <c r="C36" s="106">
        <v>218</v>
      </c>
      <c r="D36" s="19">
        <v>203</v>
      </c>
      <c r="E36" s="19">
        <v>291</v>
      </c>
      <c r="F36" s="108">
        <f t="shared" si="12"/>
        <v>712</v>
      </c>
      <c r="G36" s="18" t="s">
        <v>100</v>
      </c>
      <c r="H36" s="19" t="s">
        <v>255</v>
      </c>
      <c r="I36" s="19" t="s">
        <v>255</v>
      </c>
      <c r="J36" s="19" t="s">
        <v>255</v>
      </c>
      <c r="K36" s="19" t="s">
        <v>255</v>
      </c>
      <c r="L36" s="19" t="s">
        <v>255</v>
      </c>
      <c r="M36" s="19" t="s">
        <v>255</v>
      </c>
      <c r="N36" s="19" t="s">
        <v>255</v>
      </c>
      <c r="O36" s="19" t="s">
        <v>255</v>
      </c>
      <c r="P36" s="19" t="s">
        <v>255</v>
      </c>
    </row>
    <row r="37" spans="1:22" ht="18" customHeight="1" x14ac:dyDescent="0.15">
      <c r="A37" s="1" t="s">
        <v>104</v>
      </c>
      <c r="B37" s="2" t="s">
        <v>99</v>
      </c>
      <c r="C37" s="106">
        <v>2</v>
      </c>
      <c r="D37" s="106">
        <v>2</v>
      </c>
      <c r="E37" s="19">
        <v>1</v>
      </c>
      <c r="F37" s="109">
        <f t="shared" si="12"/>
        <v>5</v>
      </c>
      <c r="G37" s="2" t="s">
        <v>100</v>
      </c>
      <c r="H37" s="19" t="s">
        <v>255</v>
      </c>
      <c r="I37" s="19" t="s">
        <v>255</v>
      </c>
      <c r="J37" s="19" t="s">
        <v>255</v>
      </c>
      <c r="K37" s="19" t="s">
        <v>255</v>
      </c>
      <c r="L37" s="19" t="s">
        <v>255</v>
      </c>
      <c r="M37" s="19" t="s">
        <v>255</v>
      </c>
      <c r="N37" s="19" t="s">
        <v>255</v>
      </c>
      <c r="O37" s="19" t="s">
        <v>255</v>
      </c>
      <c r="P37" s="19" t="s">
        <v>255</v>
      </c>
    </row>
    <row r="38" spans="1:22" ht="18" customHeight="1" x14ac:dyDescent="0.15">
      <c r="A38" s="1" t="s">
        <v>105</v>
      </c>
      <c r="B38" s="2" t="s">
        <v>99</v>
      </c>
      <c r="C38" s="106">
        <v>1</v>
      </c>
      <c r="D38" s="106">
        <v>2</v>
      </c>
      <c r="E38" s="19">
        <v>1</v>
      </c>
      <c r="F38" s="109">
        <f t="shared" si="12"/>
        <v>4</v>
      </c>
      <c r="G38" s="2" t="s">
        <v>106</v>
      </c>
      <c r="H38" s="19" t="s">
        <v>255</v>
      </c>
      <c r="I38" s="19" t="s">
        <v>255</v>
      </c>
      <c r="J38" s="19" t="s">
        <v>255</v>
      </c>
      <c r="K38" s="19" t="s">
        <v>255</v>
      </c>
      <c r="L38" s="19" t="s">
        <v>255</v>
      </c>
      <c r="M38" s="19" t="s">
        <v>255</v>
      </c>
      <c r="N38" s="19" t="s">
        <v>255</v>
      </c>
      <c r="O38" s="19" t="s">
        <v>255</v>
      </c>
      <c r="P38" s="19" t="s">
        <v>255</v>
      </c>
    </row>
    <row r="39" spans="1:22" ht="18" customHeight="1" x14ac:dyDescent="0.15">
      <c r="A39" s="1" t="s">
        <v>107</v>
      </c>
      <c r="B39" s="2" t="s">
        <v>108</v>
      </c>
      <c r="C39" s="106">
        <v>304</v>
      </c>
      <c r="D39" s="43">
        <v>288</v>
      </c>
      <c r="E39" s="19">
        <v>297</v>
      </c>
      <c r="F39" s="109">
        <f t="shared" si="12"/>
        <v>889</v>
      </c>
      <c r="G39" s="2" t="s">
        <v>109</v>
      </c>
      <c r="H39" s="19" t="s">
        <v>255</v>
      </c>
      <c r="I39" s="19" t="s">
        <v>255</v>
      </c>
      <c r="J39" s="19" t="s">
        <v>255</v>
      </c>
      <c r="K39" s="19" t="s">
        <v>255</v>
      </c>
      <c r="L39" s="19" t="s">
        <v>255</v>
      </c>
      <c r="M39" s="19" t="s">
        <v>255</v>
      </c>
      <c r="N39" s="19" t="s">
        <v>255</v>
      </c>
      <c r="O39" s="19" t="s">
        <v>255</v>
      </c>
      <c r="P39" s="19" t="s">
        <v>255</v>
      </c>
    </row>
    <row r="40" spans="1:22" ht="18" customHeight="1" x14ac:dyDescent="0.15">
      <c r="A40" s="1" t="s">
        <v>110</v>
      </c>
      <c r="B40" s="2" t="s">
        <v>108</v>
      </c>
      <c r="C40" s="106">
        <v>3355</v>
      </c>
      <c r="D40" s="19">
        <v>3814</v>
      </c>
      <c r="E40" s="19">
        <v>3097</v>
      </c>
      <c r="F40" s="109">
        <f t="shared" si="12"/>
        <v>10266</v>
      </c>
      <c r="G40" s="2" t="s">
        <v>109</v>
      </c>
      <c r="H40" s="19" t="s">
        <v>255</v>
      </c>
      <c r="I40" s="19" t="s">
        <v>255</v>
      </c>
      <c r="J40" s="19" t="s">
        <v>255</v>
      </c>
      <c r="K40" s="19" t="s">
        <v>255</v>
      </c>
      <c r="L40" s="19" t="s">
        <v>255</v>
      </c>
      <c r="M40" s="19" t="s">
        <v>255</v>
      </c>
      <c r="N40" s="19" t="s">
        <v>255</v>
      </c>
      <c r="O40" s="19" t="s">
        <v>255</v>
      </c>
      <c r="P40" s="19" t="s">
        <v>255</v>
      </c>
    </row>
    <row r="41" spans="1:22" ht="18" customHeight="1" x14ac:dyDescent="0.25">
      <c r="A41" s="1" t="s">
        <v>111</v>
      </c>
      <c r="B41" s="2" t="s">
        <v>108</v>
      </c>
      <c r="C41" s="106">
        <v>477753</v>
      </c>
      <c r="D41" s="106">
        <v>503157</v>
      </c>
      <c r="E41" s="106">
        <v>368919</v>
      </c>
      <c r="F41" s="116">
        <f t="shared" si="12"/>
        <v>1349829</v>
      </c>
      <c r="G41" s="2" t="s">
        <v>109</v>
      </c>
      <c r="H41" s="19" t="s">
        <v>255</v>
      </c>
      <c r="I41" s="19" t="s">
        <v>255</v>
      </c>
      <c r="J41" s="19" t="s">
        <v>255</v>
      </c>
      <c r="K41" s="19" t="s">
        <v>255</v>
      </c>
      <c r="L41" s="19" t="s">
        <v>255</v>
      </c>
      <c r="M41" s="19" t="s">
        <v>255</v>
      </c>
      <c r="N41" s="19" t="s">
        <v>255</v>
      </c>
      <c r="O41" s="19" t="s">
        <v>255</v>
      </c>
      <c r="P41" s="19" t="s">
        <v>255</v>
      </c>
    </row>
    <row r="42" spans="1:22" ht="18" customHeight="1" x14ac:dyDescent="0.2">
      <c r="A42" s="1" t="s">
        <v>112</v>
      </c>
      <c r="B42" s="2" t="s">
        <v>108</v>
      </c>
      <c r="C42" s="43">
        <v>24</v>
      </c>
      <c r="D42" s="43">
        <v>37</v>
      </c>
      <c r="E42" s="19">
        <v>43</v>
      </c>
      <c r="F42" s="109">
        <f t="shared" si="12"/>
        <v>104</v>
      </c>
      <c r="G42" s="2" t="s">
        <v>109</v>
      </c>
      <c r="H42" s="19" t="s">
        <v>255</v>
      </c>
      <c r="I42" s="19" t="s">
        <v>255</v>
      </c>
      <c r="J42" s="19" t="s">
        <v>255</v>
      </c>
      <c r="K42" s="19" t="s">
        <v>255</v>
      </c>
      <c r="L42" s="19" t="s">
        <v>255</v>
      </c>
      <c r="M42" s="19" t="s">
        <v>255</v>
      </c>
      <c r="N42" s="19" t="s">
        <v>255</v>
      </c>
      <c r="O42" s="19" t="s">
        <v>255</v>
      </c>
      <c r="P42" s="19" t="s">
        <v>255</v>
      </c>
    </row>
    <row r="43" spans="1:22" ht="18" customHeight="1" x14ac:dyDescent="0.2">
      <c r="A43" s="1" t="s">
        <v>113</v>
      </c>
      <c r="B43" s="2" t="s">
        <v>108</v>
      </c>
      <c r="C43" s="43">
        <v>34</v>
      </c>
      <c r="D43" s="19">
        <v>27</v>
      </c>
      <c r="E43" s="19">
        <v>17</v>
      </c>
      <c r="F43" s="109">
        <f t="shared" si="12"/>
        <v>78</v>
      </c>
      <c r="G43" s="2" t="s">
        <v>109</v>
      </c>
      <c r="H43" s="19" t="s">
        <v>255</v>
      </c>
      <c r="I43" s="19" t="s">
        <v>255</v>
      </c>
      <c r="J43" s="19" t="s">
        <v>255</v>
      </c>
      <c r="K43" s="19" t="s">
        <v>255</v>
      </c>
      <c r="L43" s="19" t="s">
        <v>255</v>
      </c>
      <c r="M43" s="19" t="s">
        <v>255</v>
      </c>
      <c r="N43" s="19" t="s">
        <v>255</v>
      </c>
      <c r="O43" s="19" t="s">
        <v>255</v>
      </c>
      <c r="P43" s="19" t="s">
        <v>255</v>
      </c>
    </row>
    <row r="44" spans="1:22" ht="18" customHeight="1" x14ac:dyDescent="0.15">
      <c r="A44" s="1" t="s">
        <v>114</v>
      </c>
      <c r="B44" s="2" t="s">
        <v>108</v>
      </c>
      <c r="C44" s="106">
        <v>170814</v>
      </c>
      <c r="D44" s="19">
        <v>158590</v>
      </c>
      <c r="E44" s="19">
        <v>96018</v>
      </c>
      <c r="F44" s="109">
        <f t="shared" si="12"/>
        <v>425422</v>
      </c>
      <c r="G44" s="2" t="s">
        <v>109</v>
      </c>
      <c r="H44" s="19" t="s">
        <v>255</v>
      </c>
      <c r="I44" s="19" t="s">
        <v>255</v>
      </c>
      <c r="J44" s="19" t="s">
        <v>255</v>
      </c>
      <c r="K44" s="19" t="s">
        <v>255</v>
      </c>
      <c r="L44" s="19" t="s">
        <v>255</v>
      </c>
      <c r="M44" s="19" t="s">
        <v>255</v>
      </c>
      <c r="N44" s="19" t="s">
        <v>255</v>
      </c>
      <c r="O44" s="19" t="s">
        <v>255</v>
      </c>
      <c r="P44" s="19" t="s">
        <v>255</v>
      </c>
    </row>
    <row r="45" spans="1:22" ht="18" customHeight="1" x14ac:dyDescent="0.15">
      <c r="A45" s="1" t="s">
        <v>115</v>
      </c>
      <c r="B45" s="2" t="s">
        <v>116</v>
      </c>
      <c r="C45" s="110">
        <v>388518.7</v>
      </c>
      <c r="D45" s="48">
        <v>4809647.1900000004</v>
      </c>
      <c r="E45" s="49">
        <v>268116.92</v>
      </c>
      <c r="F45" s="109">
        <f t="shared" si="12"/>
        <v>5466282.8100000005</v>
      </c>
      <c r="G45" s="2" t="s">
        <v>100</v>
      </c>
      <c r="H45" s="19" t="s">
        <v>255</v>
      </c>
      <c r="I45" s="19" t="s">
        <v>255</v>
      </c>
      <c r="J45" s="19" t="s">
        <v>255</v>
      </c>
      <c r="K45" s="19" t="s">
        <v>255</v>
      </c>
      <c r="L45" s="19" t="s">
        <v>255</v>
      </c>
      <c r="M45" s="19" t="s">
        <v>255</v>
      </c>
      <c r="N45" s="19" t="s">
        <v>255</v>
      </c>
      <c r="O45" s="19" t="s">
        <v>255</v>
      </c>
      <c r="P45" s="19" t="s">
        <v>255</v>
      </c>
    </row>
    <row r="46" spans="1:22" ht="18" customHeight="1" x14ac:dyDescent="0.15">
      <c r="A46" s="1" t="s">
        <v>117</v>
      </c>
      <c r="B46" s="2" t="s">
        <v>118</v>
      </c>
      <c r="C46" s="110">
        <v>25203.759999999998</v>
      </c>
      <c r="D46" s="48">
        <v>37219.89</v>
      </c>
      <c r="E46" s="48">
        <v>20686.900000000001</v>
      </c>
      <c r="F46" s="109">
        <f t="shared" si="12"/>
        <v>83110.549999999988</v>
      </c>
      <c r="G46" s="2" t="s">
        <v>100</v>
      </c>
      <c r="H46" s="19" t="s">
        <v>255</v>
      </c>
      <c r="I46" s="19" t="s">
        <v>255</v>
      </c>
      <c r="J46" s="19" t="s">
        <v>255</v>
      </c>
      <c r="K46" s="19" t="s">
        <v>255</v>
      </c>
      <c r="L46" s="19" t="s">
        <v>255</v>
      </c>
      <c r="M46" s="19" t="s">
        <v>255</v>
      </c>
      <c r="N46" s="19" t="s">
        <v>255</v>
      </c>
      <c r="O46" s="19" t="s">
        <v>255</v>
      </c>
      <c r="P46" s="19" t="s">
        <v>255</v>
      </c>
    </row>
    <row r="47" spans="1:22" ht="18" customHeight="1" x14ac:dyDescent="0.15">
      <c r="A47" s="1" t="s">
        <v>119</v>
      </c>
      <c r="B47" s="2" t="s">
        <v>116</v>
      </c>
      <c r="C47" s="110">
        <v>88937.71</v>
      </c>
      <c r="D47" s="48">
        <v>1357136.92</v>
      </c>
      <c r="E47" s="48">
        <v>69560.19</v>
      </c>
      <c r="F47" s="109">
        <f t="shared" si="12"/>
        <v>1515634.8199999998</v>
      </c>
      <c r="G47" s="2" t="s">
        <v>100</v>
      </c>
      <c r="H47" s="19" t="s">
        <v>255</v>
      </c>
      <c r="I47" s="19" t="s">
        <v>255</v>
      </c>
      <c r="J47" s="19" t="s">
        <v>255</v>
      </c>
      <c r="K47" s="19" t="s">
        <v>255</v>
      </c>
      <c r="L47" s="19" t="s">
        <v>255</v>
      </c>
      <c r="M47" s="19" t="s">
        <v>255</v>
      </c>
      <c r="N47" s="19" t="s">
        <v>255</v>
      </c>
      <c r="O47" s="19" t="s">
        <v>255</v>
      </c>
      <c r="P47" s="19" t="s">
        <v>255</v>
      </c>
    </row>
    <row r="48" spans="1:22" ht="18" customHeight="1" x14ac:dyDescent="0.15">
      <c r="A48" s="1" t="s">
        <v>120</v>
      </c>
      <c r="B48" s="2" t="s">
        <v>25</v>
      </c>
      <c r="C48" s="110">
        <v>2580</v>
      </c>
      <c r="D48" s="48">
        <v>1857</v>
      </c>
      <c r="E48" s="104">
        <v>1036</v>
      </c>
      <c r="F48" s="109">
        <f t="shared" si="12"/>
        <v>5473</v>
      </c>
      <c r="G48" s="2" t="s">
        <v>109</v>
      </c>
      <c r="H48" s="19" t="s">
        <v>255</v>
      </c>
      <c r="I48" s="19" t="s">
        <v>255</v>
      </c>
      <c r="J48" s="19" t="s">
        <v>255</v>
      </c>
      <c r="K48" s="19" t="s">
        <v>255</v>
      </c>
      <c r="L48" s="19" t="s">
        <v>255</v>
      </c>
      <c r="M48" s="19" t="s">
        <v>255</v>
      </c>
      <c r="N48" s="19" t="s">
        <v>255</v>
      </c>
      <c r="O48" s="19" t="s">
        <v>255</v>
      </c>
      <c r="P48" s="19" t="s">
        <v>255</v>
      </c>
    </row>
    <row r="49" spans="1:16" ht="18" customHeight="1" x14ac:dyDescent="0.15">
      <c r="A49" s="1" t="s">
        <v>121</v>
      </c>
      <c r="B49" s="2" t="s">
        <v>122</v>
      </c>
      <c r="C49" s="110">
        <v>2435.52</v>
      </c>
      <c r="D49" s="19">
        <v>1573.37</v>
      </c>
      <c r="E49" s="19">
        <v>2070.61</v>
      </c>
      <c r="F49" s="109">
        <f>SUM(C49:E49)</f>
        <v>6079.5</v>
      </c>
      <c r="G49" s="2" t="s">
        <v>100</v>
      </c>
      <c r="H49" s="19" t="s">
        <v>255</v>
      </c>
      <c r="I49" s="19" t="s">
        <v>255</v>
      </c>
      <c r="J49" s="19" t="s">
        <v>255</v>
      </c>
      <c r="K49" s="19" t="s">
        <v>255</v>
      </c>
      <c r="L49" s="19" t="s">
        <v>255</v>
      </c>
      <c r="M49" s="19" t="s">
        <v>255</v>
      </c>
      <c r="N49" s="19" t="s">
        <v>255</v>
      </c>
      <c r="O49" s="19" t="s">
        <v>255</v>
      </c>
      <c r="P49" s="19" t="s">
        <v>255</v>
      </c>
    </row>
    <row r="50" spans="1:16" ht="18" customHeight="1" x14ac:dyDescent="0.15">
      <c r="A50" s="1" t="s">
        <v>123</v>
      </c>
      <c r="B50" s="2" t="s">
        <v>122</v>
      </c>
      <c r="C50" s="111">
        <v>86314.1</v>
      </c>
      <c r="D50" s="49">
        <v>102918.52</v>
      </c>
      <c r="E50" s="49">
        <v>65000.800000000003</v>
      </c>
      <c r="F50" s="112">
        <f t="shared" si="12"/>
        <v>254233.41999999998</v>
      </c>
      <c r="G50" s="2" t="s">
        <v>100</v>
      </c>
      <c r="H50" s="19" t="s">
        <v>255</v>
      </c>
      <c r="I50" s="19" t="s">
        <v>255</v>
      </c>
      <c r="J50" s="19" t="s">
        <v>255</v>
      </c>
      <c r="K50" s="19" t="s">
        <v>255</v>
      </c>
      <c r="L50" s="19" t="s">
        <v>255</v>
      </c>
      <c r="M50" s="19" t="s">
        <v>255</v>
      </c>
      <c r="N50" s="19" t="s">
        <v>255</v>
      </c>
      <c r="O50" s="19" t="s">
        <v>255</v>
      </c>
      <c r="P50" s="19" t="s">
        <v>255</v>
      </c>
    </row>
    <row r="51" spans="1:16" ht="18" customHeight="1" x14ac:dyDescent="0.15">
      <c r="A51" s="1" t="s">
        <v>124</v>
      </c>
      <c r="B51" s="2" t="s">
        <v>116</v>
      </c>
      <c r="C51" s="110">
        <v>445</v>
      </c>
      <c r="D51" s="48">
        <v>408.37</v>
      </c>
      <c r="E51" s="48">
        <v>285</v>
      </c>
      <c r="F51" s="109">
        <f t="shared" si="12"/>
        <v>1138.3699999999999</v>
      </c>
      <c r="G51" s="2" t="s">
        <v>100</v>
      </c>
      <c r="H51" s="19" t="s">
        <v>255</v>
      </c>
      <c r="I51" s="19" t="s">
        <v>255</v>
      </c>
      <c r="J51" s="19" t="s">
        <v>255</v>
      </c>
      <c r="K51" s="19" t="s">
        <v>255</v>
      </c>
      <c r="L51" s="19" t="s">
        <v>255</v>
      </c>
      <c r="M51" s="19" t="s">
        <v>255</v>
      </c>
      <c r="N51" s="19" t="s">
        <v>255</v>
      </c>
      <c r="O51" s="19" t="s">
        <v>255</v>
      </c>
      <c r="P51" s="19" t="s">
        <v>255</v>
      </c>
    </row>
    <row r="52" spans="1:16" ht="18" customHeight="1" x14ac:dyDescent="0.2">
      <c r="A52" s="1" t="s">
        <v>125</v>
      </c>
      <c r="B52" s="2" t="s">
        <v>25</v>
      </c>
      <c r="C52" s="43">
        <v>316</v>
      </c>
      <c r="D52" s="19">
        <v>522</v>
      </c>
      <c r="E52" s="19">
        <v>477</v>
      </c>
      <c r="F52" s="109">
        <f t="shared" si="12"/>
        <v>1315</v>
      </c>
      <c r="G52" s="2" t="s">
        <v>100</v>
      </c>
      <c r="H52" s="19" t="s">
        <v>255</v>
      </c>
      <c r="I52" s="19" t="s">
        <v>255</v>
      </c>
      <c r="J52" s="19" t="s">
        <v>255</v>
      </c>
      <c r="K52" s="19" t="s">
        <v>255</v>
      </c>
      <c r="L52" s="19" t="s">
        <v>255</v>
      </c>
      <c r="M52" s="19" t="s">
        <v>255</v>
      </c>
      <c r="N52" s="19" t="s">
        <v>255</v>
      </c>
      <c r="O52" s="19" t="s">
        <v>255</v>
      </c>
      <c r="P52" s="19" t="s">
        <v>255</v>
      </c>
    </row>
    <row r="53" spans="1:16" ht="18" customHeight="1" x14ac:dyDescent="0.15">
      <c r="A53" s="1" t="s">
        <v>126</v>
      </c>
      <c r="B53" s="2" t="s">
        <v>25</v>
      </c>
      <c r="C53" s="106">
        <v>196</v>
      </c>
      <c r="D53" s="19">
        <v>223</v>
      </c>
      <c r="E53" s="19">
        <v>160</v>
      </c>
      <c r="F53" s="109">
        <f t="shared" si="12"/>
        <v>579</v>
      </c>
      <c r="G53" s="2" t="s">
        <v>100</v>
      </c>
      <c r="H53" s="19" t="s">
        <v>255</v>
      </c>
      <c r="I53" s="19" t="s">
        <v>255</v>
      </c>
      <c r="J53" s="19" t="s">
        <v>255</v>
      </c>
      <c r="K53" s="19" t="s">
        <v>255</v>
      </c>
      <c r="L53" s="19" t="s">
        <v>255</v>
      </c>
      <c r="M53" s="19" t="s">
        <v>255</v>
      </c>
      <c r="N53" s="19" t="s">
        <v>255</v>
      </c>
      <c r="O53" s="19" t="s">
        <v>255</v>
      </c>
      <c r="P53" s="19" t="s">
        <v>255</v>
      </c>
    </row>
    <row r="54" spans="1:16" ht="18" customHeight="1" x14ac:dyDescent="0.15">
      <c r="A54" s="1" t="s">
        <v>127</v>
      </c>
      <c r="B54" s="2" t="s">
        <v>25</v>
      </c>
      <c r="C54" s="106">
        <v>37</v>
      </c>
      <c r="D54" s="19">
        <v>16</v>
      </c>
      <c r="E54" s="19">
        <v>31</v>
      </c>
      <c r="F54" s="109">
        <f t="shared" si="12"/>
        <v>84</v>
      </c>
      <c r="G54" s="2" t="s">
        <v>100</v>
      </c>
      <c r="H54" s="19" t="s">
        <v>255</v>
      </c>
      <c r="I54" s="19" t="s">
        <v>255</v>
      </c>
      <c r="J54" s="19" t="s">
        <v>255</v>
      </c>
      <c r="K54" s="19" t="s">
        <v>255</v>
      </c>
      <c r="L54" s="19" t="s">
        <v>255</v>
      </c>
      <c r="M54" s="19" t="s">
        <v>255</v>
      </c>
      <c r="N54" s="19" t="s">
        <v>255</v>
      </c>
      <c r="O54" s="19" t="s">
        <v>255</v>
      </c>
      <c r="P54" s="19" t="s">
        <v>255</v>
      </c>
    </row>
    <row r="55" spans="1:16" ht="18" customHeight="1" x14ac:dyDescent="0.15">
      <c r="A55" s="1" t="s">
        <v>128</v>
      </c>
      <c r="B55" s="2" t="s">
        <v>129</v>
      </c>
      <c r="C55" s="106">
        <v>1141</v>
      </c>
      <c r="D55" s="19">
        <v>1018</v>
      </c>
      <c r="E55" s="19">
        <v>1715</v>
      </c>
      <c r="F55" s="109">
        <f t="shared" si="12"/>
        <v>3874</v>
      </c>
      <c r="G55" s="2" t="s">
        <v>100</v>
      </c>
      <c r="H55" s="19" t="s">
        <v>255</v>
      </c>
      <c r="I55" s="19" t="s">
        <v>255</v>
      </c>
      <c r="J55" s="19" t="s">
        <v>255</v>
      </c>
      <c r="K55" s="19" t="s">
        <v>255</v>
      </c>
      <c r="L55" s="19" t="s">
        <v>255</v>
      </c>
      <c r="M55" s="19" t="s">
        <v>255</v>
      </c>
      <c r="N55" s="19" t="s">
        <v>255</v>
      </c>
      <c r="O55" s="19" t="s">
        <v>255</v>
      </c>
      <c r="P55" s="19" t="s">
        <v>255</v>
      </c>
    </row>
    <row r="56" spans="1:16" ht="18" customHeight="1" x14ac:dyDescent="0.15">
      <c r="A56" s="1" t="s">
        <v>130</v>
      </c>
      <c r="B56" s="2" t="s">
        <v>129</v>
      </c>
      <c r="C56" s="106">
        <v>2454</v>
      </c>
      <c r="D56" s="19">
        <v>2129</v>
      </c>
      <c r="E56" s="19">
        <v>2072</v>
      </c>
      <c r="F56" s="109">
        <f t="shared" si="12"/>
        <v>6655</v>
      </c>
      <c r="G56" s="2" t="s">
        <v>100</v>
      </c>
      <c r="H56" s="19" t="s">
        <v>255</v>
      </c>
      <c r="I56" s="19" t="s">
        <v>255</v>
      </c>
      <c r="J56" s="19" t="s">
        <v>255</v>
      </c>
      <c r="K56" s="19" t="s">
        <v>255</v>
      </c>
      <c r="L56" s="19" t="s">
        <v>255</v>
      </c>
      <c r="M56" s="19" t="s">
        <v>255</v>
      </c>
      <c r="N56" s="19" t="s">
        <v>255</v>
      </c>
      <c r="O56" s="19" t="s">
        <v>255</v>
      </c>
      <c r="P56" s="19" t="s">
        <v>255</v>
      </c>
    </row>
    <row r="57" spans="1:16" ht="18" customHeight="1" x14ac:dyDescent="0.15">
      <c r="A57" s="1" t="s">
        <v>131</v>
      </c>
      <c r="B57" s="2" t="s">
        <v>129</v>
      </c>
      <c r="C57" s="106">
        <v>1918</v>
      </c>
      <c r="D57" s="19">
        <v>3193</v>
      </c>
      <c r="E57" s="19">
        <v>3083</v>
      </c>
      <c r="F57" s="109">
        <f t="shared" si="12"/>
        <v>8194</v>
      </c>
      <c r="G57" s="2" t="s">
        <v>100</v>
      </c>
      <c r="H57" s="19" t="s">
        <v>255</v>
      </c>
      <c r="I57" s="19" t="s">
        <v>255</v>
      </c>
      <c r="J57" s="19" t="s">
        <v>255</v>
      </c>
      <c r="K57" s="19" t="s">
        <v>255</v>
      </c>
      <c r="L57" s="19" t="s">
        <v>255</v>
      </c>
      <c r="M57" s="19" t="s">
        <v>255</v>
      </c>
      <c r="N57" s="19" t="s">
        <v>255</v>
      </c>
      <c r="O57" s="19" t="s">
        <v>255</v>
      </c>
      <c r="P57" s="19" t="s">
        <v>255</v>
      </c>
    </row>
    <row r="58" spans="1:16" ht="18" customHeight="1" x14ac:dyDescent="0.15">
      <c r="A58" s="1" t="s">
        <v>175</v>
      </c>
      <c r="B58" s="2" t="s">
        <v>129</v>
      </c>
      <c r="C58" s="106">
        <v>871</v>
      </c>
      <c r="D58" s="19">
        <v>1409</v>
      </c>
      <c r="E58" s="19">
        <v>1162</v>
      </c>
      <c r="F58" s="109">
        <f t="shared" si="12"/>
        <v>3442</v>
      </c>
      <c r="G58" s="2" t="s">
        <v>100</v>
      </c>
      <c r="H58" s="19" t="s">
        <v>255</v>
      </c>
      <c r="I58" s="19" t="s">
        <v>255</v>
      </c>
      <c r="J58" s="19" t="s">
        <v>255</v>
      </c>
      <c r="K58" s="19" t="s">
        <v>255</v>
      </c>
      <c r="L58" s="19" t="s">
        <v>255</v>
      </c>
      <c r="M58" s="19" t="s">
        <v>255</v>
      </c>
      <c r="N58" s="19" t="s">
        <v>255</v>
      </c>
      <c r="O58" s="19" t="s">
        <v>255</v>
      </c>
      <c r="P58" s="19" t="s">
        <v>255</v>
      </c>
    </row>
    <row r="59" spans="1:16" ht="18" customHeight="1" x14ac:dyDescent="0.15">
      <c r="A59" s="1" t="s">
        <v>132</v>
      </c>
      <c r="B59" s="2" t="s">
        <v>133</v>
      </c>
      <c r="C59" s="106">
        <v>86</v>
      </c>
      <c r="D59" s="19">
        <v>78</v>
      </c>
      <c r="E59" s="19">
        <v>56</v>
      </c>
      <c r="F59" s="109">
        <f t="shared" si="12"/>
        <v>220</v>
      </c>
      <c r="G59" s="2" t="s">
        <v>100</v>
      </c>
      <c r="H59" s="19" t="s">
        <v>255</v>
      </c>
      <c r="I59" s="19" t="s">
        <v>255</v>
      </c>
      <c r="J59" s="19" t="s">
        <v>255</v>
      </c>
      <c r="K59" s="19" t="s">
        <v>255</v>
      </c>
      <c r="L59" s="19" t="s">
        <v>255</v>
      </c>
      <c r="M59" s="19" t="s">
        <v>255</v>
      </c>
      <c r="N59" s="19" t="s">
        <v>255</v>
      </c>
      <c r="O59" s="19" t="s">
        <v>255</v>
      </c>
      <c r="P59" s="19" t="s">
        <v>255</v>
      </c>
    </row>
    <row r="60" spans="1:16" ht="18" customHeight="1" x14ac:dyDescent="0.15">
      <c r="A60" s="1" t="s">
        <v>134</v>
      </c>
      <c r="B60" s="2" t="s">
        <v>135</v>
      </c>
      <c r="C60" s="106">
        <v>37</v>
      </c>
      <c r="D60" s="19">
        <v>16</v>
      </c>
      <c r="E60" s="19">
        <v>18</v>
      </c>
      <c r="F60" s="109">
        <f t="shared" si="12"/>
        <v>71</v>
      </c>
      <c r="G60" s="2" t="s">
        <v>100</v>
      </c>
      <c r="H60" s="19" t="s">
        <v>255</v>
      </c>
      <c r="I60" s="19" t="s">
        <v>255</v>
      </c>
      <c r="J60" s="19" t="s">
        <v>255</v>
      </c>
      <c r="K60" s="19" t="s">
        <v>255</v>
      </c>
      <c r="L60" s="19" t="s">
        <v>255</v>
      </c>
      <c r="M60" s="19" t="s">
        <v>255</v>
      </c>
      <c r="N60" s="19" t="s">
        <v>255</v>
      </c>
      <c r="O60" s="19" t="s">
        <v>255</v>
      </c>
      <c r="P60" s="19" t="s">
        <v>255</v>
      </c>
    </row>
    <row r="61" spans="1:16" ht="18" customHeight="1" x14ac:dyDescent="0.15">
      <c r="A61" s="1" t="s">
        <v>136</v>
      </c>
      <c r="B61" s="2" t="s">
        <v>137</v>
      </c>
      <c r="C61" s="106">
        <v>456</v>
      </c>
      <c r="D61" s="19">
        <v>551</v>
      </c>
      <c r="E61" s="19">
        <v>517</v>
      </c>
      <c r="F61" s="109">
        <f t="shared" si="12"/>
        <v>1524</v>
      </c>
      <c r="G61" s="2" t="s">
        <v>100</v>
      </c>
      <c r="H61" s="19" t="s">
        <v>255</v>
      </c>
      <c r="I61" s="19" t="s">
        <v>255</v>
      </c>
      <c r="J61" s="19" t="s">
        <v>255</v>
      </c>
      <c r="K61" s="19" t="s">
        <v>255</v>
      </c>
      <c r="L61" s="19" t="s">
        <v>255</v>
      </c>
      <c r="M61" s="19" t="s">
        <v>255</v>
      </c>
      <c r="N61" s="19" t="s">
        <v>255</v>
      </c>
      <c r="O61" s="19" t="s">
        <v>255</v>
      </c>
      <c r="P61" s="19" t="s">
        <v>255</v>
      </c>
    </row>
    <row r="62" spans="1:16" ht="18" customHeight="1" x14ac:dyDescent="0.15">
      <c r="A62" s="1" t="s">
        <v>138</v>
      </c>
      <c r="B62" s="2" t="s">
        <v>139</v>
      </c>
      <c r="C62" s="106">
        <v>18</v>
      </c>
      <c r="D62" s="19">
        <v>15</v>
      </c>
      <c r="E62" s="19">
        <v>16</v>
      </c>
      <c r="F62" s="109">
        <f t="shared" si="12"/>
        <v>49</v>
      </c>
      <c r="G62" s="2" t="s">
        <v>100</v>
      </c>
      <c r="H62" s="19" t="s">
        <v>255</v>
      </c>
      <c r="I62" s="19" t="s">
        <v>255</v>
      </c>
      <c r="J62" s="19" t="s">
        <v>255</v>
      </c>
      <c r="K62" s="19" t="s">
        <v>255</v>
      </c>
      <c r="L62" s="19" t="s">
        <v>255</v>
      </c>
      <c r="M62" s="19" t="s">
        <v>255</v>
      </c>
      <c r="N62" s="19" t="s">
        <v>255</v>
      </c>
      <c r="O62" s="19" t="s">
        <v>255</v>
      </c>
      <c r="P62" s="19" t="s">
        <v>255</v>
      </c>
    </row>
    <row r="63" spans="1:16" ht="18" customHeight="1" x14ac:dyDescent="0.15">
      <c r="A63" s="1" t="s">
        <v>140</v>
      </c>
      <c r="B63" s="2" t="s">
        <v>141</v>
      </c>
      <c r="C63" s="106">
        <v>16</v>
      </c>
      <c r="D63" s="19">
        <v>12</v>
      </c>
      <c r="E63" s="19">
        <v>14</v>
      </c>
      <c r="F63" s="109">
        <f t="shared" si="12"/>
        <v>42</v>
      </c>
      <c r="G63" s="2" t="s">
        <v>100</v>
      </c>
      <c r="H63" s="19" t="s">
        <v>255</v>
      </c>
      <c r="I63" s="19" t="s">
        <v>255</v>
      </c>
      <c r="J63" s="19" t="s">
        <v>255</v>
      </c>
      <c r="K63" s="19" t="s">
        <v>255</v>
      </c>
      <c r="L63" s="19" t="s">
        <v>255</v>
      </c>
      <c r="M63" s="19" t="s">
        <v>255</v>
      </c>
      <c r="N63" s="19" t="s">
        <v>255</v>
      </c>
      <c r="O63" s="19" t="s">
        <v>255</v>
      </c>
      <c r="P63" s="19" t="s">
        <v>255</v>
      </c>
    </row>
    <row r="64" spans="1:16" ht="18" customHeight="1" x14ac:dyDescent="0.2">
      <c r="A64" s="1" t="s">
        <v>142</v>
      </c>
      <c r="B64" s="2" t="s">
        <v>141</v>
      </c>
      <c r="C64" s="43">
        <v>2</v>
      </c>
      <c r="D64" s="43">
        <v>3</v>
      </c>
      <c r="E64" s="19">
        <v>0</v>
      </c>
      <c r="F64" s="3">
        <f t="shared" si="12"/>
        <v>5</v>
      </c>
      <c r="G64" s="2" t="s">
        <v>100</v>
      </c>
      <c r="H64" s="19" t="s">
        <v>255</v>
      </c>
      <c r="I64" s="19" t="s">
        <v>255</v>
      </c>
      <c r="J64" s="19" t="s">
        <v>255</v>
      </c>
      <c r="K64" s="19" t="s">
        <v>255</v>
      </c>
      <c r="L64" s="19" t="s">
        <v>255</v>
      </c>
      <c r="M64" s="19" t="s">
        <v>255</v>
      </c>
      <c r="N64" s="19" t="s">
        <v>255</v>
      </c>
      <c r="O64" s="19" t="s">
        <v>255</v>
      </c>
      <c r="P64" s="19" t="s">
        <v>255</v>
      </c>
    </row>
    <row r="73" spans="9:12" x14ac:dyDescent="0.2">
      <c r="I73" s="113"/>
      <c r="J73" s="113"/>
      <c r="K73" s="113"/>
      <c r="L73" s="113"/>
    </row>
  </sheetData>
  <mergeCells count="42">
    <mergeCell ref="E32:E33"/>
    <mergeCell ref="O13:O14"/>
    <mergeCell ref="A30:P30"/>
    <mergeCell ref="A31:A33"/>
    <mergeCell ref="B31:B33"/>
    <mergeCell ref="C31:F31"/>
    <mergeCell ref="G31:G33"/>
    <mergeCell ref="I31:P31"/>
    <mergeCell ref="C32:C33"/>
    <mergeCell ref="D32:D33"/>
    <mergeCell ref="P32:P33"/>
    <mergeCell ref="F32:F33"/>
    <mergeCell ref="H32:I32"/>
    <mergeCell ref="J32:K32"/>
    <mergeCell ref="L32:M32"/>
    <mergeCell ref="N32:N33"/>
    <mergeCell ref="O32:O33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</mergeCells>
  <printOptions horizontalCentered="1"/>
  <pageMargins left="0" right="0" top="0.35433070866141736" bottom="0.35433070866141736" header="0.31496062992125984" footer="0.31496062992125984"/>
  <pageSetup scale="51" orientation="landscape" r:id="rId1"/>
  <colBreaks count="1" manualBreakCount="1">
    <brk id="16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5"/>
  <sheetViews>
    <sheetView topLeftCell="A38" zoomScale="130" zoomScaleNormal="130" zoomScaleSheetLayoutView="130" workbookViewId="0">
      <selection activeCell="A2" sqref="A2:P48"/>
    </sheetView>
  </sheetViews>
  <sheetFormatPr baseColWidth="10" defaultColWidth="9.33203125" defaultRowHeight="12.75" x14ac:dyDescent="0.2"/>
  <cols>
    <col min="1" max="1" width="21" style="13" customWidth="1"/>
    <col min="2" max="2" width="16" style="13" customWidth="1"/>
    <col min="3" max="3" width="12.5" style="13" customWidth="1"/>
    <col min="4" max="4" width="12.1640625" style="13" customWidth="1"/>
    <col min="5" max="5" width="10.6640625" style="13" customWidth="1"/>
    <col min="6" max="6" width="8" style="13" customWidth="1"/>
    <col min="7" max="7" width="10.33203125" style="13" customWidth="1"/>
    <col min="8" max="8" width="7.33203125" style="13" customWidth="1"/>
    <col min="9" max="9" width="7.83203125" style="13" customWidth="1"/>
    <col min="10" max="10" width="6.1640625" style="13" customWidth="1"/>
    <col min="11" max="11" width="5.83203125" style="13" customWidth="1"/>
    <col min="12" max="15" width="5.5" style="13" customWidth="1"/>
    <col min="16" max="16" width="8" style="13" customWidth="1"/>
    <col min="17" max="16384" width="9.33203125" style="13"/>
  </cols>
  <sheetData>
    <row r="1" spans="1:16" ht="13.5" thickBot="1" x14ac:dyDescent="0.25"/>
    <row r="2" spans="1:16" x14ac:dyDescent="0.2">
      <c r="A2" s="197"/>
      <c r="B2" s="200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16" x14ac:dyDescent="0.2">
      <c r="A3" s="198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</row>
    <row r="4" spans="1:16" ht="12.75" customHeight="1" x14ac:dyDescent="0.2">
      <c r="A4" s="198"/>
      <c r="B4" s="269" t="s">
        <v>59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16" ht="17.25" customHeight="1" thickBot="1" x14ac:dyDescent="0.25">
      <c r="A5" s="198"/>
      <c r="B5" s="209" t="s">
        <v>2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1"/>
    </row>
    <row r="6" spans="1:16" ht="12.75" customHeight="1" x14ac:dyDescent="0.2">
      <c r="A6" s="198"/>
      <c r="B6" s="212" t="s">
        <v>198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6" ht="14.25" customHeight="1" x14ac:dyDescent="0.2">
      <c r="A7" s="198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3"/>
    </row>
    <row r="8" spans="1:16" ht="15" customHeight="1" x14ac:dyDescent="0.2">
      <c r="A8" s="198"/>
      <c r="B8" s="214" t="s">
        <v>3</v>
      </c>
      <c r="C8" s="215"/>
      <c r="D8" s="215"/>
      <c r="E8" s="215"/>
      <c r="F8" s="215"/>
      <c r="G8" s="215"/>
      <c r="H8" s="215"/>
      <c r="I8" s="215"/>
      <c r="J8" s="216" t="s">
        <v>4</v>
      </c>
      <c r="K8" s="217"/>
      <c r="L8" s="217"/>
      <c r="M8" s="217"/>
      <c r="N8" s="217"/>
      <c r="O8" s="217"/>
      <c r="P8" s="218"/>
    </row>
    <row r="9" spans="1:16" ht="15.75" customHeight="1" thickBot="1" x14ac:dyDescent="0.25">
      <c r="A9" s="199"/>
      <c r="B9" s="219" t="s">
        <v>5</v>
      </c>
      <c r="C9" s="220"/>
      <c r="D9" s="220"/>
      <c r="E9" s="220"/>
      <c r="F9" s="220"/>
      <c r="G9" s="220"/>
      <c r="H9" s="220"/>
      <c r="I9" s="220"/>
      <c r="J9" s="221" t="s">
        <v>241</v>
      </c>
      <c r="K9" s="263"/>
      <c r="L9" s="263"/>
      <c r="M9" s="263"/>
      <c r="N9" s="263"/>
      <c r="O9" s="263"/>
      <c r="P9" s="264"/>
    </row>
    <row r="10" spans="1:16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6" ht="12" customHeight="1" x14ac:dyDescent="0.2">
      <c r="A11" s="243" t="s">
        <v>143</v>
      </c>
      <c r="B11" s="172"/>
      <c r="C11" s="172"/>
      <c r="D11" s="172"/>
      <c r="E11" s="172"/>
      <c r="F11" s="172"/>
      <c r="G11" s="172"/>
      <c r="H11" s="172"/>
      <c r="I11" s="173"/>
      <c r="J11" s="173"/>
      <c r="K11" s="173"/>
      <c r="L11" s="173"/>
      <c r="M11" s="173"/>
      <c r="N11" s="173"/>
      <c r="O11" s="173"/>
      <c r="P11" s="173"/>
    </row>
    <row r="12" spans="1:16" ht="9" customHeight="1" x14ac:dyDescent="0.2">
      <c r="A12" s="250" t="s">
        <v>6</v>
      </c>
      <c r="B12" s="285" t="s">
        <v>7</v>
      </c>
      <c r="C12" s="286" t="s">
        <v>8</v>
      </c>
      <c r="D12" s="287"/>
      <c r="E12" s="287"/>
      <c r="F12" s="288"/>
      <c r="G12" s="285" t="s">
        <v>9</v>
      </c>
      <c r="H12" s="267" t="s">
        <v>10</v>
      </c>
      <c r="I12" s="289"/>
      <c r="J12" s="289"/>
      <c r="K12" s="289"/>
      <c r="L12" s="289"/>
      <c r="M12" s="289"/>
      <c r="N12" s="289"/>
      <c r="O12" s="289"/>
      <c r="P12" s="268"/>
    </row>
    <row r="13" spans="1:16" ht="18" customHeight="1" x14ac:dyDescent="0.2">
      <c r="A13" s="250"/>
      <c r="B13" s="265"/>
      <c r="C13" s="183" t="s">
        <v>219</v>
      </c>
      <c r="D13" s="183" t="s">
        <v>220</v>
      </c>
      <c r="E13" s="183" t="s">
        <v>221</v>
      </c>
      <c r="F13" s="185" t="s">
        <v>225</v>
      </c>
      <c r="G13" s="265"/>
      <c r="H13" s="224" t="s">
        <v>219</v>
      </c>
      <c r="I13" s="224"/>
      <c r="J13" s="224" t="s">
        <v>220</v>
      </c>
      <c r="K13" s="224"/>
      <c r="L13" s="224" t="s">
        <v>221</v>
      </c>
      <c r="M13" s="224"/>
      <c r="N13" s="191" t="s">
        <v>248</v>
      </c>
      <c r="O13" s="191" t="s">
        <v>251</v>
      </c>
      <c r="P13" s="185" t="s">
        <v>225</v>
      </c>
    </row>
    <row r="14" spans="1:16" ht="18" customHeight="1" x14ac:dyDescent="0.2">
      <c r="A14" s="250"/>
      <c r="B14" s="192"/>
      <c r="C14" s="184"/>
      <c r="D14" s="184"/>
      <c r="E14" s="184"/>
      <c r="F14" s="186"/>
      <c r="G14" s="192"/>
      <c r="H14" s="83" t="s">
        <v>249</v>
      </c>
      <c r="I14" s="83" t="s">
        <v>250</v>
      </c>
      <c r="J14" s="83" t="s">
        <v>249</v>
      </c>
      <c r="K14" s="83" t="s">
        <v>250</v>
      </c>
      <c r="L14" s="83" t="s">
        <v>249</v>
      </c>
      <c r="M14" s="83" t="s">
        <v>250</v>
      </c>
      <c r="N14" s="192"/>
      <c r="O14" s="192"/>
      <c r="P14" s="186"/>
    </row>
    <row r="15" spans="1:16" ht="11.25" customHeight="1" x14ac:dyDescent="0.2">
      <c r="A15" s="14" t="s">
        <v>144</v>
      </c>
      <c r="B15" s="14" t="s">
        <v>145</v>
      </c>
      <c r="C15" s="19">
        <v>13120</v>
      </c>
      <c r="D15" s="19">
        <v>14099</v>
      </c>
      <c r="E15" s="19">
        <v>14323</v>
      </c>
      <c r="F15" s="16">
        <f t="shared" ref="F15:F30" si="0">SUM(C15:E15)</f>
        <v>41542</v>
      </c>
      <c r="G15" s="15" t="s">
        <v>15</v>
      </c>
      <c r="H15" s="20">
        <v>10538</v>
      </c>
      <c r="I15" s="19">
        <v>1267</v>
      </c>
      <c r="J15" s="19">
        <v>10940</v>
      </c>
      <c r="K15" s="19">
        <v>1404</v>
      </c>
      <c r="L15" s="19">
        <v>11404</v>
      </c>
      <c r="M15" s="19">
        <v>1371</v>
      </c>
      <c r="N15" s="52">
        <f t="shared" ref="N15:O30" si="1">SUM(H15,J15,L15)</f>
        <v>32882</v>
      </c>
      <c r="O15" s="21">
        <f t="shared" si="1"/>
        <v>4042</v>
      </c>
      <c r="P15" s="22">
        <f>SUM(H15:M15)</f>
        <v>36924</v>
      </c>
    </row>
    <row r="16" spans="1:16" ht="11.25" customHeight="1" x14ac:dyDescent="0.2">
      <c r="A16" s="14" t="s">
        <v>178</v>
      </c>
      <c r="B16" s="14" t="s">
        <v>145</v>
      </c>
      <c r="C16" s="19">
        <v>22578</v>
      </c>
      <c r="D16" s="19">
        <v>23385</v>
      </c>
      <c r="E16" s="19">
        <v>24044</v>
      </c>
      <c r="F16" s="16">
        <f t="shared" si="0"/>
        <v>70007</v>
      </c>
      <c r="G16" s="15" t="s">
        <v>15</v>
      </c>
      <c r="H16" s="20">
        <v>20581</v>
      </c>
      <c r="I16" s="19">
        <v>2088</v>
      </c>
      <c r="J16" s="19">
        <v>21322</v>
      </c>
      <c r="K16" s="19">
        <v>2103</v>
      </c>
      <c r="L16" s="19">
        <v>21943</v>
      </c>
      <c r="M16" s="19">
        <v>2158</v>
      </c>
      <c r="N16" s="52">
        <f t="shared" si="1"/>
        <v>63846</v>
      </c>
      <c r="O16" s="21">
        <f t="shared" si="1"/>
        <v>6349</v>
      </c>
      <c r="P16" s="22">
        <f>SUM(H16:M16)</f>
        <v>70195</v>
      </c>
    </row>
    <row r="17" spans="1:23" ht="9" customHeight="1" x14ac:dyDescent="0.2">
      <c r="A17" s="14" t="s">
        <v>146</v>
      </c>
      <c r="B17" s="14" t="s">
        <v>147</v>
      </c>
      <c r="C17" s="19">
        <v>256</v>
      </c>
      <c r="D17" s="19">
        <v>346</v>
      </c>
      <c r="E17" s="19">
        <v>317</v>
      </c>
      <c r="F17" s="16">
        <f t="shared" si="0"/>
        <v>919</v>
      </c>
      <c r="G17" s="15" t="s">
        <v>15</v>
      </c>
      <c r="H17" s="20">
        <v>2227</v>
      </c>
      <c r="I17" s="19">
        <v>289</v>
      </c>
      <c r="J17" s="19">
        <v>2966</v>
      </c>
      <c r="K17" s="19">
        <v>330</v>
      </c>
      <c r="L17" s="19">
        <v>2392</v>
      </c>
      <c r="M17" s="19">
        <v>374</v>
      </c>
      <c r="N17" s="21">
        <f t="shared" si="1"/>
        <v>7585</v>
      </c>
      <c r="O17" s="21">
        <f t="shared" si="1"/>
        <v>993</v>
      </c>
      <c r="P17" s="22">
        <f t="shared" ref="P17:P30" si="2">SUM(H17:M17)</f>
        <v>8578</v>
      </c>
    </row>
    <row r="18" spans="1:23" ht="18" customHeight="1" x14ac:dyDescent="0.2">
      <c r="A18" s="14" t="s">
        <v>183</v>
      </c>
      <c r="B18" s="14" t="s">
        <v>147</v>
      </c>
      <c r="C18" s="43">
        <v>356</v>
      </c>
      <c r="D18" s="43">
        <v>395</v>
      </c>
      <c r="E18" s="43">
        <v>375</v>
      </c>
      <c r="F18" s="22">
        <f t="shared" si="0"/>
        <v>1126</v>
      </c>
      <c r="G18" s="24" t="s">
        <v>15</v>
      </c>
      <c r="H18" s="152">
        <v>5148</v>
      </c>
      <c r="I18" s="43">
        <v>584</v>
      </c>
      <c r="J18" s="43">
        <v>5108</v>
      </c>
      <c r="K18" s="43">
        <v>767</v>
      </c>
      <c r="L18" s="43">
        <v>3943</v>
      </c>
      <c r="M18" s="43">
        <v>782</v>
      </c>
      <c r="N18" s="43">
        <f t="shared" si="1"/>
        <v>14199</v>
      </c>
      <c r="O18" s="42">
        <f t="shared" si="1"/>
        <v>2133</v>
      </c>
      <c r="P18" s="22">
        <f t="shared" si="2"/>
        <v>16332</v>
      </c>
    </row>
    <row r="19" spans="1:23" ht="9" customHeight="1" x14ac:dyDescent="0.2">
      <c r="A19" s="14" t="s">
        <v>169</v>
      </c>
      <c r="B19" s="14" t="s">
        <v>180</v>
      </c>
      <c r="C19" s="19">
        <v>52</v>
      </c>
      <c r="D19" s="19">
        <v>47</v>
      </c>
      <c r="E19" s="19">
        <v>86</v>
      </c>
      <c r="F19" s="16">
        <f t="shared" si="0"/>
        <v>185</v>
      </c>
      <c r="G19" s="15" t="s">
        <v>15</v>
      </c>
      <c r="H19" s="20">
        <v>78</v>
      </c>
      <c r="I19" s="19">
        <v>16</v>
      </c>
      <c r="J19" s="19">
        <v>50</v>
      </c>
      <c r="K19" s="19">
        <v>11</v>
      </c>
      <c r="L19" s="19">
        <v>114</v>
      </c>
      <c r="M19" s="19">
        <v>4</v>
      </c>
      <c r="N19" s="21">
        <f t="shared" si="1"/>
        <v>242</v>
      </c>
      <c r="O19" s="21">
        <f t="shared" si="1"/>
        <v>31</v>
      </c>
      <c r="P19" s="22">
        <f t="shared" si="2"/>
        <v>273</v>
      </c>
    </row>
    <row r="20" spans="1:23" ht="9" customHeight="1" x14ac:dyDescent="0.2">
      <c r="A20" s="14" t="s">
        <v>148</v>
      </c>
      <c r="B20" s="14" t="s">
        <v>149</v>
      </c>
      <c r="C20" s="19">
        <v>15</v>
      </c>
      <c r="D20" s="19">
        <v>3</v>
      </c>
      <c r="E20" s="19">
        <v>25</v>
      </c>
      <c r="F20" s="16">
        <f t="shared" si="0"/>
        <v>43</v>
      </c>
      <c r="G20" s="15" t="s">
        <v>15</v>
      </c>
      <c r="H20" s="23">
        <v>375</v>
      </c>
      <c r="I20" s="19">
        <v>118</v>
      </c>
      <c r="J20" s="19">
        <v>59</v>
      </c>
      <c r="K20" s="19">
        <v>6</v>
      </c>
      <c r="L20" s="19">
        <v>91</v>
      </c>
      <c r="M20" s="19">
        <v>24</v>
      </c>
      <c r="N20" s="21">
        <f t="shared" si="1"/>
        <v>525</v>
      </c>
      <c r="O20" s="21">
        <f t="shared" si="1"/>
        <v>148</v>
      </c>
      <c r="P20" s="22">
        <f t="shared" si="2"/>
        <v>673</v>
      </c>
    </row>
    <row r="21" spans="1:23" ht="9" customHeight="1" x14ac:dyDescent="0.2">
      <c r="A21" s="14" t="s">
        <v>150</v>
      </c>
      <c r="B21" s="14" t="s">
        <v>151</v>
      </c>
      <c r="C21" s="19">
        <v>84</v>
      </c>
      <c r="D21" s="19">
        <v>94</v>
      </c>
      <c r="E21" s="19">
        <v>67</v>
      </c>
      <c r="F21" s="16">
        <f t="shared" si="0"/>
        <v>245</v>
      </c>
      <c r="G21" s="15" t="s">
        <v>15</v>
      </c>
      <c r="H21" s="20">
        <v>802</v>
      </c>
      <c r="I21" s="19">
        <v>221</v>
      </c>
      <c r="J21" s="19">
        <v>971</v>
      </c>
      <c r="K21" s="19">
        <v>183</v>
      </c>
      <c r="L21" s="19">
        <v>1106</v>
      </c>
      <c r="M21" s="19">
        <v>305</v>
      </c>
      <c r="N21" s="21">
        <f t="shared" si="1"/>
        <v>2879</v>
      </c>
      <c r="O21" s="21">
        <f t="shared" si="1"/>
        <v>709</v>
      </c>
      <c r="P21" s="22">
        <f t="shared" si="2"/>
        <v>3588</v>
      </c>
    </row>
    <row r="22" spans="1:23" s="93" customFormat="1" ht="9" customHeight="1" x14ac:dyDescent="0.2">
      <c r="A22" s="14" t="s">
        <v>152</v>
      </c>
      <c r="B22" s="14" t="s">
        <v>66</v>
      </c>
      <c r="C22" s="19">
        <v>11</v>
      </c>
      <c r="D22" s="19">
        <v>5</v>
      </c>
      <c r="E22" s="19">
        <v>5</v>
      </c>
      <c r="F22" s="16">
        <f t="shared" si="0"/>
        <v>21</v>
      </c>
      <c r="G22" s="15" t="s">
        <v>15</v>
      </c>
      <c r="H22" s="20">
        <v>190</v>
      </c>
      <c r="I22" s="19">
        <v>41</v>
      </c>
      <c r="J22" s="19">
        <v>95</v>
      </c>
      <c r="K22" s="19">
        <v>13</v>
      </c>
      <c r="L22" s="19">
        <v>65</v>
      </c>
      <c r="M22" s="19">
        <v>14</v>
      </c>
      <c r="N22" s="21">
        <f t="shared" si="1"/>
        <v>350</v>
      </c>
      <c r="O22" s="21">
        <f t="shared" si="1"/>
        <v>68</v>
      </c>
      <c r="P22" s="22">
        <f t="shared" si="2"/>
        <v>418</v>
      </c>
      <c r="Q22" s="130"/>
      <c r="R22" s="130"/>
      <c r="S22" s="130"/>
      <c r="T22" s="130"/>
      <c r="U22" s="130"/>
      <c r="V22" s="130"/>
      <c r="W22" s="130"/>
    </row>
    <row r="23" spans="1:23" s="93" customFormat="1" ht="9" customHeight="1" x14ac:dyDescent="0.2">
      <c r="A23" s="14" t="s">
        <v>153</v>
      </c>
      <c r="B23" s="14" t="s">
        <v>66</v>
      </c>
      <c r="C23" s="19">
        <v>18</v>
      </c>
      <c r="D23" s="19">
        <v>12</v>
      </c>
      <c r="E23" s="19">
        <v>13</v>
      </c>
      <c r="F23" s="16">
        <f t="shared" si="0"/>
        <v>43</v>
      </c>
      <c r="G23" s="15" t="s">
        <v>49</v>
      </c>
      <c r="H23" s="20">
        <v>327</v>
      </c>
      <c r="I23" s="19">
        <v>60</v>
      </c>
      <c r="J23" s="19">
        <v>151</v>
      </c>
      <c r="K23" s="19">
        <v>28</v>
      </c>
      <c r="L23" s="19">
        <v>166</v>
      </c>
      <c r="M23" s="19">
        <v>56</v>
      </c>
      <c r="N23" s="21">
        <f t="shared" si="1"/>
        <v>644</v>
      </c>
      <c r="O23" s="21">
        <f t="shared" si="1"/>
        <v>144</v>
      </c>
      <c r="P23" s="22">
        <f t="shared" si="2"/>
        <v>788</v>
      </c>
      <c r="Q23" s="130"/>
      <c r="R23" s="130"/>
      <c r="S23" s="130"/>
      <c r="T23" s="130"/>
      <c r="U23" s="130"/>
      <c r="V23" s="130"/>
      <c r="W23" s="130"/>
    </row>
    <row r="24" spans="1:23" s="93" customFormat="1" ht="9" customHeight="1" x14ac:dyDescent="0.2">
      <c r="A24" s="14" t="s">
        <v>165</v>
      </c>
      <c r="B24" s="14" t="s">
        <v>163</v>
      </c>
      <c r="C24" s="19">
        <v>18</v>
      </c>
      <c r="D24" s="19">
        <v>2</v>
      </c>
      <c r="E24" s="19">
        <v>16</v>
      </c>
      <c r="F24" s="16">
        <f t="shared" si="0"/>
        <v>36</v>
      </c>
      <c r="G24" s="15" t="s">
        <v>166</v>
      </c>
      <c r="H24" s="20">
        <v>168</v>
      </c>
      <c r="I24" s="19">
        <v>55</v>
      </c>
      <c r="J24" s="19">
        <v>28</v>
      </c>
      <c r="K24" s="19">
        <v>3</v>
      </c>
      <c r="L24" s="19">
        <v>313</v>
      </c>
      <c r="M24" s="19">
        <v>32</v>
      </c>
      <c r="N24" s="21">
        <f t="shared" si="1"/>
        <v>509</v>
      </c>
      <c r="O24" s="21">
        <f t="shared" si="1"/>
        <v>90</v>
      </c>
      <c r="P24" s="22">
        <f t="shared" si="2"/>
        <v>599</v>
      </c>
      <c r="Q24" s="130"/>
      <c r="R24" s="130"/>
      <c r="S24" s="130"/>
      <c r="T24" s="130"/>
      <c r="U24" s="130"/>
      <c r="V24" s="130"/>
      <c r="W24" s="130"/>
    </row>
    <row r="25" spans="1:23" s="93" customFormat="1" ht="9" customHeight="1" x14ac:dyDescent="0.2">
      <c r="A25" s="14" t="s">
        <v>164</v>
      </c>
      <c r="B25" s="14" t="s">
        <v>163</v>
      </c>
      <c r="C25" s="19">
        <v>19</v>
      </c>
      <c r="D25" s="19">
        <v>18</v>
      </c>
      <c r="E25" s="19">
        <v>15</v>
      </c>
      <c r="F25" s="16">
        <f t="shared" si="0"/>
        <v>52</v>
      </c>
      <c r="G25" s="15" t="s">
        <v>15</v>
      </c>
      <c r="H25" s="20">
        <v>223</v>
      </c>
      <c r="I25" s="19">
        <v>151</v>
      </c>
      <c r="J25" s="19">
        <v>190</v>
      </c>
      <c r="K25" s="19">
        <v>154</v>
      </c>
      <c r="L25" s="19">
        <v>197</v>
      </c>
      <c r="M25" s="19">
        <v>49</v>
      </c>
      <c r="N25" s="21">
        <f t="shared" si="1"/>
        <v>610</v>
      </c>
      <c r="O25" s="21">
        <f t="shared" si="1"/>
        <v>354</v>
      </c>
      <c r="P25" s="22">
        <f t="shared" si="2"/>
        <v>964</v>
      </c>
      <c r="Q25" s="130"/>
      <c r="R25" s="130"/>
      <c r="S25" s="130"/>
      <c r="T25" s="130"/>
      <c r="U25" s="130"/>
      <c r="V25" s="130"/>
      <c r="W25" s="130"/>
    </row>
    <row r="26" spans="1:23" s="93" customFormat="1" ht="9" customHeight="1" x14ac:dyDescent="0.2">
      <c r="A26" s="14" t="s">
        <v>154</v>
      </c>
      <c r="B26" s="14" t="s">
        <v>154</v>
      </c>
      <c r="C26" s="19">
        <v>1327</v>
      </c>
      <c r="D26" s="19">
        <v>1648</v>
      </c>
      <c r="E26" s="19">
        <v>1594</v>
      </c>
      <c r="F26" s="21">
        <f t="shared" si="0"/>
        <v>4569</v>
      </c>
      <c r="G26" s="15" t="s">
        <v>15</v>
      </c>
      <c r="H26" s="20">
        <v>1198</v>
      </c>
      <c r="I26" s="19">
        <v>177</v>
      </c>
      <c r="J26" s="19">
        <v>1581</v>
      </c>
      <c r="K26" s="19">
        <v>182</v>
      </c>
      <c r="L26" s="19">
        <v>1507</v>
      </c>
      <c r="M26" s="19">
        <v>151</v>
      </c>
      <c r="N26" s="21">
        <f t="shared" si="1"/>
        <v>4286</v>
      </c>
      <c r="O26" s="21">
        <f t="shared" si="1"/>
        <v>510</v>
      </c>
      <c r="P26" s="22">
        <f t="shared" si="2"/>
        <v>4796</v>
      </c>
      <c r="Q26" s="130"/>
      <c r="R26" s="130"/>
      <c r="S26" s="130"/>
      <c r="T26" s="130"/>
      <c r="U26" s="130"/>
      <c r="V26" s="130"/>
      <c r="W26" s="130"/>
    </row>
    <row r="27" spans="1:23" s="93" customFormat="1" ht="9" customHeight="1" x14ac:dyDescent="0.2">
      <c r="A27" s="14" t="s">
        <v>197</v>
      </c>
      <c r="B27" s="14" t="s">
        <v>181</v>
      </c>
      <c r="C27" s="19">
        <v>479</v>
      </c>
      <c r="D27" s="19">
        <v>822</v>
      </c>
      <c r="E27" s="19">
        <v>814</v>
      </c>
      <c r="F27" s="21">
        <f t="shared" si="0"/>
        <v>2115</v>
      </c>
      <c r="G27" s="15" t="s">
        <v>15</v>
      </c>
      <c r="H27" s="20">
        <v>1339</v>
      </c>
      <c r="I27" s="19">
        <v>140</v>
      </c>
      <c r="J27" s="19">
        <v>2205</v>
      </c>
      <c r="K27" s="19">
        <v>209</v>
      </c>
      <c r="L27" s="19">
        <v>2557</v>
      </c>
      <c r="M27" s="19">
        <v>253</v>
      </c>
      <c r="N27" s="21">
        <f t="shared" si="1"/>
        <v>6101</v>
      </c>
      <c r="O27" s="21">
        <f t="shared" si="1"/>
        <v>602</v>
      </c>
      <c r="P27" s="22">
        <f t="shared" si="2"/>
        <v>6703</v>
      </c>
      <c r="Q27" s="130"/>
      <c r="R27" s="130"/>
      <c r="S27" s="130"/>
      <c r="T27" s="130"/>
      <c r="U27" s="130"/>
      <c r="V27" s="130"/>
      <c r="W27" s="130"/>
    </row>
    <row r="28" spans="1:23" s="93" customFormat="1" ht="9" customHeight="1" x14ac:dyDescent="0.2">
      <c r="A28" s="14" t="s">
        <v>167</v>
      </c>
      <c r="B28" s="14" t="s">
        <v>182</v>
      </c>
      <c r="C28" s="19">
        <v>106</v>
      </c>
      <c r="D28" s="19">
        <v>407</v>
      </c>
      <c r="E28" s="19">
        <v>287</v>
      </c>
      <c r="F28" s="21">
        <f t="shared" si="0"/>
        <v>800</v>
      </c>
      <c r="G28" s="15" t="s">
        <v>15</v>
      </c>
      <c r="H28" s="20">
        <v>274</v>
      </c>
      <c r="I28" s="19">
        <v>387</v>
      </c>
      <c r="J28" s="19">
        <v>984</v>
      </c>
      <c r="K28" s="19">
        <v>227</v>
      </c>
      <c r="L28" s="19">
        <v>763</v>
      </c>
      <c r="M28" s="19">
        <v>138</v>
      </c>
      <c r="N28" s="21">
        <f t="shared" si="1"/>
        <v>2021</v>
      </c>
      <c r="O28" s="21">
        <f t="shared" si="1"/>
        <v>752</v>
      </c>
      <c r="P28" s="22">
        <f t="shared" si="2"/>
        <v>2773</v>
      </c>
      <c r="Q28" s="130"/>
      <c r="R28" s="130"/>
      <c r="S28" s="130"/>
      <c r="T28" s="130"/>
      <c r="U28" s="130"/>
      <c r="V28" s="130"/>
      <c r="W28" s="130"/>
    </row>
    <row r="29" spans="1:23" ht="9" customHeight="1" x14ac:dyDescent="0.2">
      <c r="A29" s="14" t="s">
        <v>168</v>
      </c>
      <c r="B29" s="14" t="s">
        <v>179</v>
      </c>
      <c r="C29" s="19"/>
      <c r="D29" s="19">
        <v>231</v>
      </c>
      <c r="E29" s="19">
        <v>349</v>
      </c>
      <c r="F29" s="21">
        <f t="shared" si="0"/>
        <v>580</v>
      </c>
      <c r="G29" s="15" t="s">
        <v>38</v>
      </c>
      <c r="H29" s="20"/>
      <c r="I29" s="19"/>
      <c r="J29" s="19">
        <v>190</v>
      </c>
      <c r="K29" s="19">
        <v>160</v>
      </c>
      <c r="L29" s="19">
        <v>264</v>
      </c>
      <c r="M29" s="19">
        <v>312</v>
      </c>
      <c r="N29" s="21">
        <f t="shared" si="1"/>
        <v>454</v>
      </c>
      <c r="O29" s="21">
        <f t="shared" si="1"/>
        <v>472</v>
      </c>
      <c r="P29" s="22">
        <f t="shared" si="2"/>
        <v>926</v>
      </c>
    </row>
    <row r="30" spans="1:23" ht="9" customHeight="1" x14ac:dyDescent="0.2">
      <c r="A30" s="14" t="s">
        <v>196</v>
      </c>
      <c r="B30" s="14" t="s">
        <v>179</v>
      </c>
      <c r="C30" s="19">
        <v>391</v>
      </c>
      <c r="D30" s="19">
        <v>375</v>
      </c>
      <c r="E30" s="19">
        <v>419</v>
      </c>
      <c r="F30" s="21">
        <f t="shared" si="0"/>
        <v>1185</v>
      </c>
      <c r="G30" s="15" t="s">
        <v>38</v>
      </c>
      <c r="H30" s="20">
        <v>298</v>
      </c>
      <c r="I30" s="19">
        <v>281</v>
      </c>
      <c r="J30" s="19">
        <v>246</v>
      </c>
      <c r="K30" s="19">
        <v>344</v>
      </c>
      <c r="L30" s="19">
        <v>318</v>
      </c>
      <c r="M30" s="19">
        <v>222</v>
      </c>
      <c r="N30" s="21">
        <f t="shared" si="1"/>
        <v>862</v>
      </c>
      <c r="O30" s="21">
        <f t="shared" si="1"/>
        <v>847</v>
      </c>
      <c r="P30" s="22">
        <f t="shared" si="2"/>
        <v>1709</v>
      </c>
    </row>
    <row r="31" spans="1:23" x14ac:dyDescent="0.2">
      <c r="A31" s="171" t="s">
        <v>155</v>
      </c>
      <c r="B31" s="172"/>
      <c r="C31" s="172"/>
      <c r="D31" s="172"/>
      <c r="E31" s="172"/>
      <c r="F31" s="172"/>
      <c r="G31" s="172"/>
      <c r="H31" s="172"/>
      <c r="I31" s="173"/>
      <c r="J31" s="173"/>
      <c r="K31" s="173"/>
      <c r="L31" s="173"/>
      <c r="M31" s="173"/>
      <c r="N31" s="173"/>
      <c r="O31" s="173"/>
      <c r="P31" s="173"/>
    </row>
    <row r="32" spans="1:23" ht="12.75" customHeight="1" x14ac:dyDescent="0.2">
      <c r="A32" s="250" t="s">
        <v>6</v>
      </c>
      <c r="B32" s="250" t="s">
        <v>7</v>
      </c>
      <c r="C32" s="250" t="s">
        <v>8</v>
      </c>
      <c r="D32" s="250"/>
      <c r="E32" s="250"/>
      <c r="F32" s="250"/>
      <c r="G32" s="250" t="s">
        <v>9</v>
      </c>
      <c r="H32" s="250" t="s">
        <v>10</v>
      </c>
      <c r="I32" s="250"/>
      <c r="J32" s="250"/>
      <c r="K32" s="250"/>
      <c r="L32" s="250"/>
      <c r="M32" s="250"/>
      <c r="N32" s="250"/>
      <c r="O32" s="250"/>
      <c r="P32" s="250"/>
    </row>
    <row r="33" spans="1:16" ht="13.5" customHeight="1" x14ac:dyDescent="0.2">
      <c r="A33" s="250"/>
      <c r="B33" s="250"/>
      <c r="C33" s="183" t="s">
        <v>219</v>
      </c>
      <c r="D33" s="183" t="s">
        <v>220</v>
      </c>
      <c r="E33" s="183" t="s">
        <v>221</v>
      </c>
      <c r="F33" s="266" t="s">
        <v>225</v>
      </c>
      <c r="G33" s="250"/>
      <c r="H33" s="224" t="s">
        <v>219</v>
      </c>
      <c r="I33" s="224"/>
      <c r="J33" s="224" t="s">
        <v>220</v>
      </c>
      <c r="K33" s="224"/>
      <c r="L33" s="224" t="s">
        <v>221</v>
      </c>
      <c r="M33" s="224"/>
      <c r="N33" s="191" t="s">
        <v>248</v>
      </c>
      <c r="O33" s="191" t="s">
        <v>251</v>
      </c>
      <c r="P33" s="185" t="s">
        <v>225</v>
      </c>
    </row>
    <row r="34" spans="1:16" ht="18" x14ac:dyDescent="0.2">
      <c r="A34" s="250"/>
      <c r="B34" s="250"/>
      <c r="C34" s="184"/>
      <c r="D34" s="184"/>
      <c r="E34" s="184"/>
      <c r="F34" s="266"/>
      <c r="G34" s="250"/>
      <c r="H34" s="83" t="s">
        <v>249</v>
      </c>
      <c r="I34" s="83" t="s">
        <v>250</v>
      </c>
      <c r="J34" s="83" t="s">
        <v>249</v>
      </c>
      <c r="K34" s="83" t="s">
        <v>250</v>
      </c>
      <c r="L34" s="83" t="s">
        <v>249</v>
      </c>
      <c r="M34" s="83" t="s">
        <v>250</v>
      </c>
      <c r="N34" s="192"/>
      <c r="O34" s="192"/>
      <c r="P34" s="186"/>
    </row>
    <row r="35" spans="1:16" ht="33.75" customHeight="1" x14ac:dyDescent="0.15">
      <c r="A35" s="25" t="s">
        <v>156</v>
      </c>
      <c r="B35" s="9" t="s">
        <v>157</v>
      </c>
      <c r="C35" s="43">
        <v>1</v>
      </c>
      <c r="D35" s="43">
        <v>3</v>
      </c>
      <c r="E35" s="43">
        <v>2</v>
      </c>
      <c r="F35" s="117">
        <f>+E35+D35+C35</f>
        <v>6</v>
      </c>
      <c r="G35" s="24" t="s">
        <v>15</v>
      </c>
      <c r="H35" s="24">
        <v>2</v>
      </c>
      <c r="I35" s="43">
        <v>23</v>
      </c>
      <c r="J35" s="43">
        <v>44</v>
      </c>
      <c r="K35" s="43">
        <v>19</v>
      </c>
      <c r="L35" s="43">
        <v>16</v>
      </c>
      <c r="M35" s="43">
        <v>8</v>
      </c>
      <c r="N35" s="42">
        <f t="shared" ref="N35:O39" si="3">SUM(H35,J35,L35)</f>
        <v>62</v>
      </c>
      <c r="O35" s="42">
        <f t="shared" si="3"/>
        <v>50</v>
      </c>
      <c r="P35" s="22">
        <f t="shared" ref="P35:P39" si="4">SUM(H35:M35)</f>
        <v>112</v>
      </c>
    </row>
    <row r="36" spans="1:16" ht="19.5" customHeight="1" x14ac:dyDescent="0.15">
      <c r="A36" s="17" t="s">
        <v>158</v>
      </c>
      <c r="B36" s="153" t="s">
        <v>14</v>
      </c>
      <c r="C36" s="38">
        <v>10</v>
      </c>
      <c r="D36" s="38">
        <v>0</v>
      </c>
      <c r="E36" s="38">
        <v>1</v>
      </c>
      <c r="F36" s="118">
        <f>+E36+D36+C36</f>
        <v>11</v>
      </c>
      <c r="G36" s="50" t="s">
        <v>15</v>
      </c>
      <c r="H36" s="296">
        <v>2</v>
      </c>
      <c r="I36" s="296">
        <v>23</v>
      </c>
      <c r="J36" s="290">
        <v>0</v>
      </c>
      <c r="K36" s="290">
        <v>0</v>
      </c>
      <c r="L36" s="290">
        <v>16</v>
      </c>
      <c r="M36" s="290">
        <v>8</v>
      </c>
      <c r="N36" s="293">
        <f>SUM(H36,J36,L36)</f>
        <v>18</v>
      </c>
      <c r="O36" s="293">
        <f>SUM(I36,K36,M36)</f>
        <v>31</v>
      </c>
      <c r="P36" s="293">
        <f t="shared" si="4"/>
        <v>49</v>
      </c>
    </row>
    <row r="37" spans="1:16" ht="20.25" customHeight="1" x14ac:dyDescent="0.15">
      <c r="A37" s="1" t="s">
        <v>159</v>
      </c>
      <c r="B37" s="7" t="s">
        <v>160</v>
      </c>
      <c r="C37" s="33">
        <v>150</v>
      </c>
      <c r="D37" s="33">
        <v>0</v>
      </c>
      <c r="E37" s="33">
        <v>0</v>
      </c>
      <c r="F37" s="51">
        <f>+E37+D37+C37</f>
        <v>150</v>
      </c>
      <c r="G37" s="41" t="s">
        <v>15</v>
      </c>
      <c r="H37" s="297"/>
      <c r="I37" s="297"/>
      <c r="J37" s="291"/>
      <c r="K37" s="291"/>
      <c r="L37" s="291"/>
      <c r="M37" s="291"/>
      <c r="N37" s="294"/>
      <c r="O37" s="294"/>
      <c r="P37" s="294"/>
    </row>
    <row r="38" spans="1:16" ht="27" x14ac:dyDescent="0.15">
      <c r="A38" s="1" t="s">
        <v>161</v>
      </c>
      <c r="B38" s="7" t="s">
        <v>160</v>
      </c>
      <c r="C38" s="33">
        <v>33</v>
      </c>
      <c r="D38" s="33">
        <v>0</v>
      </c>
      <c r="E38" s="33">
        <v>20</v>
      </c>
      <c r="F38" s="51">
        <f>+E38+D38+C38</f>
        <v>53</v>
      </c>
      <c r="G38" s="46" t="s">
        <v>15</v>
      </c>
      <c r="H38" s="252"/>
      <c r="I38" s="252"/>
      <c r="J38" s="292"/>
      <c r="K38" s="292"/>
      <c r="L38" s="292"/>
      <c r="M38" s="292"/>
      <c r="N38" s="295"/>
      <c r="O38" s="295"/>
      <c r="P38" s="295"/>
    </row>
    <row r="39" spans="1:16" x14ac:dyDescent="0.15">
      <c r="A39" s="1" t="s">
        <v>30</v>
      </c>
      <c r="B39" s="7" t="s">
        <v>162</v>
      </c>
      <c r="C39" s="131">
        <v>18</v>
      </c>
      <c r="D39" s="33">
        <v>9</v>
      </c>
      <c r="E39" s="33">
        <v>6</v>
      </c>
      <c r="F39" s="51">
        <f>+E39+D39+C39</f>
        <v>33</v>
      </c>
      <c r="G39" s="40" t="s">
        <v>15</v>
      </c>
      <c r="H39" s="38">
        <v>34</v>
      </c>
      <c r="I39" s="33">
        <v>19</v>
      </c>
      <c r="J39" s="33">
        <v>15</v>
      </c>
      <c r="K39" s="33">
        <v>3</v>
      </c>
      <c r="L39" s="33">
        <v>9</v>
      </c>
      <c r="M39" s="33">
        <v>2</v>
      </c>
      <c r="N39" s="5">
        <f t="shared" si="3"/>
        <v>58</v>
      </c>
      <c r="O39" s="5">
        <f t="shared" si="3"/>
        <v>24</v>
      </c>
      <c r="P39" s="132">
        <f t="shared" si="4"/>
        <v>82</v>
      </c>
    </row>
    <row r="41" spans="1:16" x14ac:dyDescent="0.2">
      <c r="A41" s="272" t="s">
        <v>245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16" ht="13.5" thickBot="1" x14ac:dyDescent="0.25">
      <c r="A42" s="280" t="s">
        <v>199</v>
      </c>
      <c r="B42" s="273" t="s">
        <v>200</v>
      </c>
      <c r="C42" s="273" t="s">
        <v>222</v>
      </c>
      <c r="D42" s="273" t="s">
        <v>223</v>
      </c>
      <c r="E42" s="283" t="s">
        <v>201</v>
      </c>
      <c r="F42" s="284"/>
      <c r="G42" s="284"/>
      <c r="H42" s="273" t="s">
        <v>202</v>
      </c>
      <c r="I42" s="274" t="s">
        <v>203</v>
      </c>
      <c r="J42" s="276" t="s">
        <v>224</v>
      </c>
      <c r="K42" s="277"/>
      <c r="L42" s="277"/>
      <c r="M42" s="277"/>
      <c r="N42" s="277"/>
      <c r="O42" s="277"/>
      <c r="P42" s="278"/>
    </row>
    <row r="43" spans="1:16" ht="18.75" thickBot="1" x14ac:dyDescent="0.25">
      <c r="A43" s="281"/>
      <c r="B43" s="155"/>
      <c r="C43" s="155"/>
      <c r="D43" s="155"/>
      <c r="E43" s="160"/>
      <c r="F43" s="161"/>
      <c r="G43" s="161"/>
      <c r="H43" s="155"/>
      <c r="I43" s="163"/>
      <c r="J43" s="279" t="s">
        <v>219</v>
      </c>
      <c r="K43" s="166"/>
      <c r="L43" s="279" t="s">
        <v>220</v>
      </c>
      <c r="M43" s="166"/>
      <c r="N43" s="279" t="s">
        <v>221</v>
      </c>
      <c r="O43" s="166"/>
      <c r="P43" s="133" t="s">
        <v>213</v>
      </c>
    </row>
    <row r="44" spans="1:16" ht="18.75" thickBot="1" x14ac:dyDescent="0.25">
      <c r="A44" s="282"/>
      <c r="B44" s="156"/>
      <c r="C44" s="156"/>
      <c r="D44" s="156"/>
      <c r="E44" s="87" t="s">
        <v>219</v>
      </c>
      <c r="F44" s="87" t="s">
        <v>220</v>
      </c>
      <c r="G44" s="94" t="s">
        <v>221</v>
      </c>
      <c r="H44" s="156"/>
      <c r="I44" s="275"/>
      <c r="J44" s="83" t="s">
        <v>249</v>
      </c>
      <c r="K44" s="83" t="s">
        <v>250</v>
      </c>
      <c r="L44" s="83" t="s">
        <v>249</v>
      </c>
      <c r="M44" s="83" t="s">
        <v>250</v>
      </c>
      <c r="N44" s="83" t="s">
        <v>249</v>
      </c>
      <c r="O44" s="83" t="s">
        <v>250</v>
      </c>
      <c r="P44" s="133" t="s">
        <v>215</v>
      </c>
    </row>
    <row r="45" spans="1:16" ht="13.5" thickBot="1" x14ac:dyDescent="0.25">
      <c r="A45" s="134" t="s">
        <v>246</v>
      </c>
      <c r="B45" s="57" t="s">
        <v>247</v>
      </c>
      <c r="C45" s="57">
        <v>4310</v>
      </c>
      <c r="D45" s="76">
        <f>SUM(E45:G45)</f>
        <v>0</v>
      </c>
      <c r="E45" s="57">
        <v>0</v>
      </c>
      <c r="F45" s="57">
        <v>0</v>
      </c>
      <c r="G45" s="57">
        <v>0</v>
      </c>
      <c r="H45" s="58">
        <f>(D45/C45)*100</f>
        <v>0</v>
      </c>
      <c r="I45" s="71">
        <f>C45*115/400</f>
        <v>1239.125</v>
      </c>
      <c r="J45" s="59">
        <v>0</v>
      </c>
      <c r="K45" s="59">
        <v>0</v>
      </c>
      <c r="L45" s="53">
        <v>0</v>
      </c>
      <c r="M45" s="54">
        <v>0</v>
      </c>
      <c r="N45" s="60">
        <v>0</v>
      </c>
      <c r="O45" s="60">
        <v>0</v>
      </c>
      <c r="P45" s="135">
        <f>SUM(J45:O45)</f>
        <v>0</v>
      </c>
    </row>
    <row r="46" spans="1:16" ht="18.75" thickBot="1" x14ac:dyDescent="0.25">
      <c r="A46" s="136" t="s">
        <v>260</v>
      </c>
      <c r="B46" s="62" t="s">
        <v>247</v>
      </c>
      <c r="C46" s="62">
        <v>0</v>
      </c>
      <c r="D46" s="77">
        <f>SUM(E46:G46)</f>
        <v>8094</v>
      </c>
      <c r="E46" s="62">
        <v>6948</v>
      </c>
      <c r="F46" s="62">
        <v>46</v>
      </c>
      <c r="G46" s="64">
        <v>1100</v>
      </c>
      <c r="H46" s="63" t="e">
        <f t="shared" ref="H46:H48" si="5">(D46/C46)*100</f>
        <v>#DIV/0!</v>
      </c>
      <c r="I46" s="72">
        <f>+C46*(14)/150</f>
        <v>0</v>
      </c>
      <c r="J46" s="64">
        <v>530</v>
      </c>
      <c r="K46" s="64">
        <v>49</v>
      </c>
      <c r="L46" s="65">
        <v>6</v>
      </c>
      <c r="M46" s="65">
        <v>13</v>
      </c>
      <c r="N46" s="65">
        <v>61</v>
      </c>
      <c r="O46" s="65">
        <v>4</v>
      </c>
      <c r="P46" s="137">
        <f t="shared" ref="P46:P48" si="6">SUM(J46:O46)</f>
        <v>663</v>
      </c>
    </row>
    <row r="47" spans="1:16" ht="13.5" thickBot="1" x14ac:dyDescent="0.25">
      <c r="A47" s="138" t="s">
        <v>258</v>
      </c>
      <c r="B47" s="66" t="s">
        <v>25</v>
      </c>
      <c r="C47" s="119">
        <v>1500000</v>
      </c>
      <c r="D47" s="78">
        <f t="shared" ref="D47:D48" si="7">SUM(E47:G47)</f>
        <v>1237000</v>
      </c>
      <c r="E47" s="120">
        <v>380000</v>
      </c>
      <c r="F47" s="67">
        <v>551000</v>
      </c>
      <c r="G47" s="120">
        <v>306000</v>
      </c>
      <c r="H47" s="68">
        <f t="shared" si="5"/>
        <v>82.466666666666669</v>
      </c>
      <c r="I47" s="73">
        <f>+C47*(25)/200</f>
        <v>187500</v>
      </c>
      <c r="J47" s="119">
        <v>3182</v>
      </c>
      <c r="K47" s="66">
        <v>210</v>
      </c>
      <c r="L47" s="55">
        <v>380</v>
      </c>
      <c r="M47" s="56">
        <v>22</v>
      </c>
      <c r="N47" s="69">
        <v>507</v>
      </c>
      <c r="O47" s="70">
        <v>33</v>
      </c>
      <c r="P47" s="139">
        <f t="shared" si="6"/>
        <v>4334</v>
      </c>
    </row>
    <row r="48" spans="1:16" ht="18" x14ac:dyDescent="0.15">
      <c r="A48" s="151" t="s">
        <v>259</v>
      </c>
      <c r="B48" s="140" t="s">
        <v>207</v>
      </c>
      <c r="C48" s="141">
        <v>250</v>
      </c>
      <c r="D48" s="142">
        <f t="shared" si="7"/>
        <v>46</v>
      </c>
      <c r="E48" s="143">
        <v>46</v>
      </c>
      <c r="F48" s="144">
        <v>0</v>
      </c>
      <c r="G48" s="144">
        <v>0</v>
      </c>
      <c r="H48" s="145">
        <f t="shared" si="5"/>
        <v>18.399999999999999</v>
      </c>
      <c r="I48" s="146">
        <f>+C48*(5)/15</f>
        <v>83.333333333333329</v>
      </c>
      <c r="J48" s="147">
        <v>29</v>
      </c>
      <c r="K48" s="144">
        <v>11</v>
      </c>
      <c r="L48" s="148">
        <v>0</v>
      </c>
      <c r="M48" s="149">
        <v>0</v>
      </c>
      <c r="N48" s="148">
        <v>0</v>
      </c>
      <c r="O48" s="149">
        <v>0</v>
      </c>
      <c r="P48" s="150">
        <f t="shared" si="6"/>
        <v>40</v>
      </c>
    </row>
    <row r="55" spans="3:3" x14ac:dyDescent="0.2">
      <c r="C55" s="303"/>
    </row>
  </sheetData>
  <mergeCells count="63">
    <mergeCell ref="P36:P38"/>
    <mergeCell ref="H36:H38"/>
    <mergeCell ref="I36:I38"/>
    <mergeCell ref="J36:J38"/>
    <mergeCell ref="K36:K38"/>
    <mergeCell ref="O33:O34"/>
    <mergeCell ref="L36:L38"/>
    <mergeCell ref="M36:M38"/>
    <mergeCell ref="N36:N38"/>
    <mergeCell ref="O36:O38"/>
    <mergeCell ref="O13:O14"/>
    <mergeCell ref="F33:F34"/>
    <mergeCell ref="H33:I33"/>
    <mergeCell ref="J33:K33"/>
    <mergeCell ref="L33:M33"/>
    <mergeCell ref="N33:N34"/>
    <mergeCell ref="A31:P31"/>
    <mergeCell ref="A32:A34"/>
    <mergeCell ref="B32:B34"/>
    <mergeCell ref="C32:F32"/>
    <mergeCell ref="G32:G34"/>
    <mergeCell ref="H32:P32"/>
    <mergeCell ref="C33:C34"/>
    <mergeCell ref="D33:D34"/>
    <mergeCell ref="E33:E34"/>
    <mergeCell ref="P33:P34"/>
    <mergeCell ref="A10:P10"/>
    <mergeCell ref="A11:P11"/>
    <mergeCell ref="A12:A14"/>
    <mergeCell ref="B12:B14"/>
    <mergeCell ref="C12:F12"/>
    <mergeCell ref="G12:G14"/>
    <mergeCell ref="H12:P12"/>
    <mergeCell ref="C13:C14"/>
    <mergeCell ref="D13:D14"/>
    <mergeCell ref="E13:E14"/>
    <mergeCell ref="P13:P14"/>
    <mergeCell ref="F13:F14"/>
    <mergeCell ref="H13:I13"/>
    <mergeCell ref="J13:K13"/>
    <mergeCell ref="L13:M13"/>
    <mergeCell ref="N13:N14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41:P41"/>
    <mergeCell ref="H42:H44"/>
    <mergeCell ref="I42:I44"/>
    <mergeCell ref="J42:P42"/>
    <mergeCell ref="J43:K43"/>
    <mergeCell ref="L43:M43"/>
    <mergeCell ref="N43:O43"/>
    <mergeCell ref="A42:A44"/>
    <mergeCell ref="B42:B44"/>
    <mergeCell ref="C42:C44"/>
    <mergeCell ref="D42:D44"/>
    <mergeCell ref="E42:G4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3'!Área_de_impresión</vt:lpstr>
      <vt:lpstr>'Table 4'!Área_de_impresión</vt:lpstr>
      <vt:lpstr>'Table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Keiry Alcantara</dc:creator>
  <cp:lastModifiedBy>Ysolina Feliz</cp:lastModifiedBy>
  <cp:lastPrinted>2023-10-17T20:05:32Z</cp:lastPrinted>
  <dcterms:created xsi:type="dcterms:W3CDTF">2023-01-18T12:41:37Z</dcterms:created>
  <dcterms:modified xsi:type="dcterms:W3CDTF">2023-10-17T20:08:21Z</dcterms:modified>
</cp:coreProperties>
</file>