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Alcantara.AgriAd2\Desktop\"/>
    </mc:Choice>
  </mc:AlternateContent>
  <xr:revisionPtr revIDLastSave="0" documentId="8_{4DD413D9-576D-403C-A5DB-A898F279CA3B}" xr6:coauthVersionLast="47" xr6:coauthVersionMax="47" xr10:uidLastSave="{00000000-0000-0000-0000-000000000000}"/>
  <bookViews>
    <workbookView xWindow="-120" yWindow="-120" windowWidth="20730" windowHeight="11160" activeTab="2" xr2:uid="{7FFBD314-7138-45BD-A36B-905430FCB31A}"/>
  </bookViews>
  <sheets>
    <sheet name="P1 Presup. aprobado ENERO-AGOST" sheetId="1" r:id="rId1"/>
    <sheet name="P2Presup.aprobado Ejec. AGOSTO" sheetId="2" r:id="rId2"/>
    <sheet name="P3 Ejecucion AGOST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7" i="3" l="1"/>
  <c r="M76" i="3"/>
  <c r="L76" i="3"/>
  <c r="K76" i="3"/>
  <c r="J76" i="3"/>
  <c r="I76" i="3"/>
  <c r="H76" i="3"/>
  <c r="G76" i="3"/>
  <c r="F76" i="3"/>
  <c r="E76" i="3"/>
  <c r="D76" i="3"/>
  <c r="C76" i="3"/>
  <c r="B76" i="3"/>
  <c r="N76" i="3" s="1"/>
  <c r="N75" i="3"/>
  <c r="N74" i="3"/>
  <c r="M73" i="3"/>
  <c r="L73" i="3"/>
  <c r="K73" i="3"/>
  <c r="J73" i="3"/>
  <c r="I73" i="3"/>
  <c r="H73" i="3"/>
  <c r="G73" i="3"/>
  <c r="F73" i="3"/>
  <c r="E73" i="3"/>
  <c r="D73" i="3"/>
  <c r="C73" i="3"/>
  <c r="B73" i="3"/>
  <c r="N73" i="3" s="1"/>
  <c r="N72" i="3"/>
  <c r="N71" i="3"/>
  <c r="M70" i="3"/>
  <c r="L70" i="3"/>
  <c r="K70" i="3"/>
  <c r="J70" i="3"/>
  <c r="I70" i="3"/>
  <c r="H70" i="3"/>
  <c r="G70" i="3"/>
  <c r="F70" i="3"/>
  <c r="E70" i="3"/>
  <c r="D70" i="3"/>
  <c r="C70" i="3"/>
  <c r="B70" i="3"/>
  <c r="N70" i="3" s="1"/>
  <c r="N69" i="3"/>
  <c r="N68" i="3"/>
  <c r="N67" i="3"/>
  <c r="N66" i="3"/>
  <c r="M65" i="3"/>
  <c r="L65" i="3"/>
  <c r="K65" i="3"/>
  <c r="J65" i="3"/>
  <c r="I65" i="3"/>
  <c r="H65" i="3"/>
  <c r="G65" i="3"/>
  <c r="F65" i="3"/>
  <c r="E65" i="3"/>
  <c r="D65" i="3"/>
  <c r="C65" i="3"/>
  <c r="B65" i="3"/>
  <c r="N65" i="3" s="1"/>
  <c r="N64" i="3"/>
  <c r="N63" i="3"/>
  <c r="M62" i="3"/>
  <c r="L62" i="3"/>
  <c r="K62" i="3"/>
  <c r="J62" i="3"/>
  <c r="I62" i="3"/>
  <c r="H62" i="3"/>
  <c r="G62" i="3"/>
  <c r="F62" i="3"/>
  <c r="E62" i="3"/>
  <c r="D62" i="3"/>
  <c r="C62" i="3"/>
  <c r="B62" i="3"/>
  <c r="N62" i="3" s="1"/>
  <c r="N61" i="3"/>
  <c r="N60" i="3"/>
  <c r="N59" i="3"/>
  <c r="N58" i="3"/>
  <c r="M57" i="3"/>
  <c r="L57" i="3"/>
  <c r="K57" i="3"/>
  <c r="J57" i="3"/>
  <c r="I57" i="3"/>
  <c r="H57" i="3"/>
  <c r="G57" i="3"/>
  <c r="F57" i="3"/>
  <c r="E57" i="3"/>
  <c r="D57" i="3"/>
  <c r="C57" i="3"/>
  <c r="B57" i="3"/>
  <c r="N57" i="3" s="1"/>
  <c r="N56" i="3"/>
  <c r="N55" i="3"/>
  <c r="N54" i="3"/>
  <c r="N53" i="3"/>
  <c r="N52" i="3"/>
  <c r="N51" i="3"/>
  <c r="N50" i="3"/>
  <c r="N49" i="3"/>
  <c r="N48" i="3"/>
  <c r="M47" i="3"/>
  <c r="L47" i="3"/>
  <c r="K47" i="3"/>
  <c r="J47" i="3"/>
  <c r="I47" i="3"/>
  <c r="H47" i="3"/>
  <c r="G47" i="3"/>
  <c r="F47" i="3"/>
  <c r="E47" i="3"/>
  <c r="D47" i="3"/>
  <c r="C47" i="3"/>
  <c r="B47" i="3"/>
  <c r="N47" i="3" s="1"/>
  <c r="N46" i="3"/>
  <c r="N45" i="3"/>
  <c r="N44" i="3"/>
  <c r="N43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N41" i="3"/>
  <c r="N40" i="3"/>
  <c r="N39" i="3"/>
  <c r="N38" i="3"/>
  <c r="N37" i="3"/>
  <c r="N36" i="3"/>
  <c r="N35" i="3"/>
  <c r="M34" i="3"/>
  <c r="L34" i="3"/>
  <c r="K34" i="3"/>
  <c r="K78" i="3" s="1"/>
  <c r="J34" i="3"/>
  <c r="I34" i="3"/>
  <c r="H34" i="3"/>
  <c r="G34" i="3"/>
  <c r="G78" i="3" s="1"/>
  <c r="F34" i="3"/>
  <c r="E34" i="3"/>
  <c r="D34" i="3"/>
  <c r="C34" i="3"/>
  <c r="C78" i="3" s="1"/>
  <c r="B34" i="3"/>
  <c r="N34" i="3" s="1"/>
  <c r="N33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G25" i="3"/>
  <c r="F25" i="3"/>
  <c r="E25" i="3"/>
  <c r="D25" i="3"/>
  <c r="C25" i="3"/>
  <c r="B25" i="3"/>
  <c r="N25" i="3" s="1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5" i="3" s="1"/>
  <c r="N14" i="3"/>
  <c r="N13" i="3"/>
  <c r="N12" i="3"/>
  <c r="M11" i="3"/>
  <c r="M78" i="3" s="1"/>
  <c r="L11" i="3"/>
  <c r="L78" i="3" s="1"/>
  <c r="K11" i="3"/>
  <c r="J11" i="3"/>
  <c r="J78" i="3" s="1"/>
  <c r="I11" i="3"/>
  <c r="I78" i="3" s="1"/>
  <c r="H11" i="3"/>
  <c r="H78" i="3" s="1"/>
  <c r="G11" i="3"/>
  <c r="F11" i="3"/>
  <c r="F78" i="3" s="1"/>
  <c r="E11" i="3"/>
  <c r="E78" i="3" s="1"/>
  <c r="D11" i="3"/>
  <c r="D78" i="3" s="1"/>
  <c r="C11" i="3"/>
  <c r="B11" i="3"/>
  <c r="B78" i="3" s="1"/>
  <c r="N78" i="3" s="1"/>
  <c r="P78" i="2"/>
  <c r="P77" i="2"/>
  <c r="P76" i="2"/>
  <c r="P75" i="2"/>
  <c r="O74" i="2"/>
  <c r="N74" i="2"/>
  <c r="M74" i="2"/>
  <c r="L74" i="2"/>
  <c r="K74" i="2"/>
  <c r="J74" i="2"/>
  <c r="I74" i="2"/>
  <c r="H74" i="2"/>
  <c r="G74" i="2"/>
  <c r="F74" i="2"/>
  <c r="E74" i="2"/>
  <c r="D74" i="2"/>
  <c r="P74" i="2" s="1"/>
  <c r="C74" i="2"/>
  <c r="B74" i="2"/>
  <c r="P73" i="2"/>
  <c r="P72" i="2"/>
  <c r="O71" i="2"/>
  <c r="N71" i="2"/>
  <c r="M71" i="2"/>
  <c r="L71" i="2"/>
  <c r="K71" i="2"/>
  <c r="J71" i="2"/>
  <c r="I71" i="2"/>
  <c r="H71" i="2"/>
  <c r="G71" i="2"/>
  <c r="F71" i="2"/>
  <c r="E71" i="2"/>
  <c r="D71" i="2"/>
  <c r="P71" i="2" s="1"/>
  <c r="C71" i="2"/>
  <c r="B71" i="2"/>
  <c r="P70" i="2"/>
  <c r="P69" i="2"/>
  <c r="P68" i="2"/>
  <c r="P67" i="2"/>
  <c r="O66" i="2"/>
  <c r="N66" i="2"/>
  <c r="M66" i="2"/>
  <c r="L66" i="2"/>
  <c r="K66" i="2"/>
  <c r="J66" i="2"/>
  <c r="I66" i="2"/>
  <c r="H66" i="2"/>
  <c r="G66" i="2"/>
  <c r="F66" i="2"/>
  <c r="E66" i="2"/>
  <c r="D66" i="2"/>
  <c r="P66" i="2" s="1"/>
  <c r="C66" i="2"/>
  <c r="B66" i="2"/>
  <c r="P65" i="2"/>
  <c r="P64" i="2"/>
  <c r="O63" i="2"/>
  <c r="N63" i="2"/>
  <c r="M63" i="2"/>
  <c r="L63" i="2"/>
  <c r="K63" i="2"/>
  <c r="J63" i="2"/>
  <c r="I63" i="2"/>
  <c r="H63" i="2"/>
  <c r="G63" i="2"/>
  <c r="F63" i="2"/>
  <c r="E63" i="2"/>
  <c r="D63" i="2"/>
  <c r="P63" i="2" s="1"/>
  <c r="C63" i="2"/>
  <c r="B63" i="2"/>
  <c r="P62" i="2"/>
  <c r="P61" i="2"/>
  <c r="P60" i="2"/>
  <c r="P59" i="2"/>
  <c r="O58" i="2"/>
  <c r="N58" i="2"/>
  <c r="M58" i="2"/>
  <c r="L58" i="2"/>
  <c r="K58" i="2"/>
  <c r="J58" i="2"/>
  <c r="I58" i="2"/>
  <c r="H58" i="2"/>
  <c r="G58" i="2"/>
  <c r="F58" i="2"/>
  <c r="E58" i="2"/>
  <c r="D58" i="2"/>
  <c r="P58" i="2" s="1"/>
  <c r="C58" i="2"/>
  <c r="B58" i="2"/>
  <c r="P57" i="2"/>
  <c r="P56" i="2"/>
  <c r="P55" i="2"/>
  <c r="P54" i="2"/>
  <c r="P53" i="2"/>
  <c r="P52" i="2"/>
  <c r="P51" i="2"/>
  <c r="P50" i="2"/>
  <c r="P49" i="2"/>
  <c r="O48" i="2"/>
  <c r="N48" i="2"/>
  <c r="M48" i="2"/>
  <c r="L48" i="2"/>
  <c r="K48" i="2"/>
  <c r="J48" i="2"/>
  <c r="I48" i="2"/>
  <c r="H48" i="2"/>
  <c r="G48" i="2"/>
  <c r="F48" i="2"/>
  <c r="E48" i="2"/>
  <c r="D48" i="2"/>
  <c r="P48" i="2" s="1"/>
  <c r="C48" i="2"/>
  <c r="B48" i="2"/>
  <c r="P47" i="2"/>
  <c r="P46" i="2"/>
  <c r="P45" i="2"/>
  <c r="P44" i="2"/>
  <c r="O43" i="2"/>
  <c r="N43" i="2"/>
  <c r="M43" i="2"/>
  <c r="L43" i="2"/>
  <c r="K43" i="2"/>
  <c r="J43" i="2"/>
  <c r="I43" i="2"/>
  <c r="H43" i="2"/>
  <c r="G43" i="2"/>
  <c r="F43" i="2"/>
  <c r="E43" i="2"/>
  <c r="D43" i="2"/>
  <c r="P43" i="2" s="1"/>
  <c r="C43" i="2"/>
  <c r="B43" i="2"/>
  <c r="P42" i="2"/>
  <c r="P41" i="2"/>
  <c r="P40" i="2"/>
  <c r="P39" i="2"/>
  <c r="P38" i="2"/>
  <c r="P37" i="2"/>
  <c r="P36" i="2"/>
  <c r="O35" i="2"/>
  <c r="N35" i="2"/>
  <c r="M35" i="2"/>
  <c r="M79" i="2" s="1"/>
  <c r="L35" i="2"/>
  <c r="K35" i="2"/>
  <c r="J35" i="2"/>
  <c r="I35" i="2"/>
  <c r="I79" i="2" s="1"/>
  <c r="H35" i="2"/>
  <c r="G35" i="2"/>
  <c r="F35" i="2"/>
  <c r="E35" i="2"/>
  <c r="E79" i="2" s="1"/>
  <c r="D35" i="2"/>
  <c r="P35" i="2" s="1"/>
  <c r="C35" i="2"/>
  <c r="B35" i="2"/>
  <c r="P34" i="2"/>
  <c r="P33" i="2"/>
  <c r="P32" i="2"/>
  <c r="P31" i="2"/>
  <c r="P30" i="2"/>
  <c r="P29" i="2"/>
  <c r="P28" i="2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P26" i="2" s="1"/>
  <c r="C26" i="2"/>
  <c r="B26" i="2"/>
  <c r="P25" i="2"/>
  <c r="P24" i="2"/>
  <c r="P23" i="2"/>
  <c r="P22" i="2"/>
  <c r="P21" i="2"/>
  <c r="P20" i="2"/>
  <c r="P19" i="2"/>
  <c r="P18" i="2"/>
  <c r="P17" i="2"/>
  <c r="O16" i="2"/>
  <c r="N16" i="2"/>
  <c r="M16" i="2"/>
  <c r="L16" i="2"/>
  <c r="K16" i="2"/>
  <c r="J16" i="2"/>
  <c r="I16" i="2"/>
  <c r="H16" i="2"/>
  <c r="G16" i="2"/>
  <c r="F16" i="2"/>
  <c r="E16" i="2"/>
  <c r="D16" i="2"/>
  <c r="P16" i="2" s="1"/>
  <c r="C16" i="2"/>
  <c r="B16" i="2"/>
  <c r="P15" i="2"/>
  <c r="P14" i="2"/>
  <c r="P13" i="2"/>
  <c r="O12" i="2"/>
  <c r="O79" i="2" s="1"/>
  <c r="N12" i="2"/>
  <c r="N79" i="2" s="1"/>
  <c r="M12" i="2"/>
  <c r="L12" i="2"/>
  <c r="L79" i="2" s="1"/>
  <c r="K12" i="2"/>
  <c r="K79" i="2" s="1"/>
  <c r="J12" i="2"/>
  <c r="J79" i="2" s="1"/>
  <c r="I12" i="2"/>
  <c r="H12" i="2"/>
  <c r="H79" i="2" s="1"/>
  <c r="G12" i="2"/>
  <c r="G79" i="2" s="1"/>
  <c r="F12" i="2"/>
  <c r="F79" i="2" s="1"/>
  <c r="E12" i="2"/>
  <c r="D12" i="2"/>
  <c r="D79" i="2" s="1"/>
  <c r="C12" i="2"/>
  <c r="C79" i="2" s="1"/>
  <c r="B12" i="2"/>
  <c r="B79" i="2" s="1"/>
  <c r="C79" i="1"/>
  <c r="B79" i="1"/>
  <c r="C74" i="1"/>
  <c r="B74" i="1"/>
  <c r="C71" i="1"/>
  <c r="B71" i="1"/>
  <c r="C66" i="1"/>
  <c r="B66" i="1"/>
  <c r="C63" i="1"/>
  <c r="B63" i="1"/>
  <c r="C58" i="1"/>
  <c r="B58" i="1"/>
  <c r="C48" i="1"/>
  <c r="B48" i="1"/>
  <c r="C43" i="1"/>
  <c r="B43" i="1"/>
  <c r="C35" i="1"/>
  <c r="B35" i="1"/>
  <c r="C26" i="1"/>
  <c r="B26" i="1"/>
  <c r="C16" i="1"/>
  <c r="B16" i="1"/>
  <c r="C12" i="1"/>
  <c r="B12" i="1"/>
  <c r="N11" i="3" l="1"/>
  <c r="P12" i="2"/>
  <c r="P79" i="2" s="1"/>
</calcChain>
</file>

<file path=xl/sharedStrings.xml><?xml version="1.0" encoding="utf-8"?>
<sst xmlns="http://schemas.openxmlformats.org/spreadsheetml/2006/main" count="263" uniqueCount="138">
  <si>
    <t>MINISTERIO DE AGRICULTURA</t>
  </si>
  <si>
    <t>AÑO 2023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</si>
  <si>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</si>
  <si>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</si>
  <si>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</si>
  <si>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</si>
  <si>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</si>
  <si>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</si>
  <si>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</si>
  <si>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</si>
  <si>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</si>
  <si>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</si>
  <si>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</si>
  <si>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</si>
  <si>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</si>
  <si>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</si>
  <si>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</si>
  <si>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</si>
  <si>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</si>
  <si>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</si>
  <si>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</si>
  <si>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</si>
  <si>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</si>
  <si>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</si>
  <si>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</si>
  <si>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</si>
  <si>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</si>
  <si>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</si>
  <si>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</si>
  <si>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</si>
  <si>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</si>
  <si>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</si>
  <si>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</si>
  <si>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</si>
  <si>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</si>
  <si>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</si>
  <si>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</si>
  <si>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</si>
  <si>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</si>
  <si>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</si>
  <si>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</si>
  <si>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</si>
  <si>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2.5.5-TRANSFERENCIAS DE CAPITAL A INSTITUCIONES PÚBLICAS FINANCIERAS</t>
  </si>
  <si>
    <t xml:space="preserve"> 2.5.9-TRANSFERENCIAS DE CAPITAL A OTRAS INSTITUCIONES PÚBLICAS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</si>
  <si>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</si>
  <si>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</si>
  <si>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</si>
  <si>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</si>
  <si>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</si>
  <si>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</si>
  <si>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</si>
  <si>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</si>
  <si>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</si>
  <si>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</si>
  <si>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</si>
  <si>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</si>
  <si>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</si>
  <si>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</si>
  <si>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</si>
  <si>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</si>
  <si>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</si>
  <si>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</si>
  <si>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</si>
  <si>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</si>
  <si>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</si>
  <si>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</si>
  <si>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</si>
  <si>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</si>
  <si>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</si>
  <si>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</si>
  <si>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</si>
  <si>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</si>
  <si>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</si>
  <si>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</si>
  <si>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</si>
  <si>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</si>
  <si>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</si>
  <si>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</si>
  <si>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</si>
  <si>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</si>
  <si>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Año 2023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</si>
  <si>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</si>
  <si>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</si>
  <si>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</si>
  <si>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</si>
  <si>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</si>
  <si>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</si>
  <si>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</si>
  <si>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</si>
  <si>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</si>
  <si>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</si>
  <si>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</si>
  <si>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</si>
  <si>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</si>
  <si>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</si>
  <si>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</si>
  <si>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</si>
  <si>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</si>
  <si>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</si>
  <si>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 xml:space="preserve">      2.5.5-TRANSFERENCIAS DE CAPITAL A INSTITUCIONES PÚBLICAS FINANCIERAS</t>
  </si>
  <si>
    <t xml:space="preserve">      2.5.9-TRANSFERENCIAS DE CAPITAL A OTRAS INSTITUCIONES PÚBLICAS</t>
  </si>
  <si>
    <r>
      <rPr>
        <b/>
        <sz val="16"/>
        <color theme="1"/>
        <rFont val="Times New Roman"/>
        <family val="1"/>
      </rPr>
      <t>Presupuesto aprobado:</t>
    </r>
    <r>
      <rPr>
        <sz val="16"/>
        <color theme="1"/>
        <rFont val="Times New Roman"/>
        <family val="1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</si>
  <si>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Times New Roman"/>
        <family val="1"/>
      </rPr>
      <t xml:space="preserve">Se refiere al presupuesto aprobado en caso de que el Congreso Nacional apruebe un presupuesto complementario. </t>
    </r>
  </si>
  <si>
    <r>
      <rPr>
        <b/>
        <sz val="16"/>
        <color theme="1"/>
        <rFont val="Times New Roman"/>
        <family val="1"/>
      </rPr>
      <t>Total devengado:</t>
    </r>
    <r>
      <rPr>
        <sz val="16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</si>
  <si>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</si>
  <si>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</si>
  <si>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</si>
  <si>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</si>
  <si>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</si>
  <si>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</si>
  <si>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</si>
  <si>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</si>
  <si>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</si>
  <si>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</si>
  <si>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</si>
  <si>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</si>
  <si>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</si>
  <si>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</si>
  <si>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</si>
  <si>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</si>
  <si>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</si>
  <si>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</si>
  <si>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</si>
  <si>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</si>
  <si>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</si>
  <si>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</si>
  <si>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</si>
  <si>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</si>
  <si>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</si>
  <si>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</si>
  <si>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</si>
  <si>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</si>
  <si>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</si>
  <si>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</si>
  <si>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</si>
  <si>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</si>
  <si>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</si>
  <si>
    <r>
      <rPr>
        <b/>
        <sz val="14"/>
        <color theme="1"/>
        <rFont val="Times New Roman"/>
        <family val="1"/>
      </rPr>
      <t>Total devengado:</t>
    </r>
    <r>
      <rPr>
        <sz val="14"/>
        <color theme="1"/>
        <rFont val="Times New Roman"/>
        <family val="1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</si>
</sst>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2"/>
      <color rgb="FF000000"/>
      <name val="Algerian"/>
      <family val="5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52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0" xfId="0" applyFont="1" applyAlignment="1">
      <alignment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3" borderId="0" xfId="0" applyFill="1"/>
    <xf numFmtId="43" fontId="2" fillId="2" borderId="5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164" fontId="9" fillId="0" borderId="8" xfId="0" applyNumberFormat="1" applyFont="1" applyBorder="1"/>
    <xf numFmtId="164" fontId="9" fillId="0" borderId="9" xfId="0" applyNumberFormat="1" applyFont="1" applyBorder="1"/>
    <xf numFmtId="0" fontId="9" fillId="0" borderId="0" xfId="0" applyFont="1" applyAlignment="1">
      <alignment horizontal="left" indent="1"/>
    </xf>
    <xf numFmtId="43" fontId="9" fillId="4" borderId="10" xfId="0" applyNumberFormat="1" applyFont="1" applyFill="1" applyBorder="1"/>
    <xf numFmtId="43" fontId="9" fillId="4" borderId="11" xfId="0" applyNumberFormat="1" applyFont="1" applyFill="1" applyBorder="1"/>
    <xf numFmtId="49" fontId="10" fillId="0" borderId="0" xfId="0" applyNumberFormat="1" applyFont="1"/>
    <xf numFmtId="43" fontId="10" fillId="0" borderId="8" xfId="2" applyFont="1" applyBorder="1" applyAlignment="1">
      <alignment horizontal="right"/>
    </xf>
    <xf numFmtId="43" fontId="12" fillId="0" borderId="12" xfId="2" applyFont="1" applyBorder="1" applyAlignment="1">
      <alignment horizontal="right"/>
    </xf>
    <xf numFmtId="43" fontId="10" fillId="0" borderId="13" xfId="2" applyFont="1" applyBorder="1" applyAlignment="1">
      <alignment horizontal="right"/>
    </xf>
    <xf numFmtId="43" fontId="12" fillId="0" borderId="14" xfId="2" applyFont="1" applyBorder="1" applyAlignment="1">
      <alignment horizontal="right"/>
    </xf>
    <xf numFmtId="43" fontId="13" fillId="0" borderId="12" xfId="2" applyFont="1" applyBorder="1" applyAlignment="1">
      <alignment horizontal="right"/>
    </xf>
    <xf numFmtId="0" fontId="0" fillId="0" borderId="15" xfId="0" applyBorder="1"/>
    <xf numFmtId="43" fontId="12" fillId="0" borderId="16" xfId="2" applyFont="1" applyBorder="1" applyAlignment="1">
      <alignment horizontal="right"/>
    </xf>
    <xf numFmtId="43" fontId="9" fillId="4" borderId="17" xfId="0" applyNumberFormat="1" applyFont="1" applyFill="1" applyBorder="1"/>
    <xf numFmtId="43" fontId="10" fillId="0" borderId="12" xfId="2" applyFont="1" applyBorder="1" applyAlignment="1">
      <alignment horizontal="right"/>
    </xf>
    <xf numFmtId="43" fontId="10" fillId="0" borderId="14" xfId="2" applyFont="1" applyBorder="1" applyAlignment="1">
      <alignment horizontal="right"/>
    </xf>
    <xf numFmtId="0" fontId="14" fillId="0" borderId="0" xfId="0" applyFont="1"/>
    <xf numFmtId="43" fontId="13" fillId="0" borderId="18" xfId="2" applyFont="1" applyBorder="1" applyAlignment="1">
      <alignment horizontal="right"/>
    </xf>
    <xf numFmtId="43" fontId="10" fillId="0" borderId="17" xfId="2" applyFont="1" applyBorder="1" applyAlignment="1">
      <alignment horizontal="right"/>
    </xf>
    <xf numFmtId="0" fontId="14" fillId="0" borderId="0" xfId="0" applyFont="1" applyAlignment="1">
      <alignment horizontal="left" indent="2"/>
    </xf>
    <xf numFmtId="43" fontId="12" fillId="0" borderId="18" xfId="2" applyFont="1" applyBorder="1" applyAlignment="1">
      <alignment horizontal="right"/>
    </xf>
    <xf numFmtId="164" fontId="14" fillId="0" borderId="13" xfId="0" applyNumberFormat="1" applyFont="1" applyBorder="1"/>
    <xf numFmtId="0" fontId="14" fillId="0" borderId="14" xfId="0" applyFont="1" applyBorder="1"/>
    <xf numFmtId="0" fontId="14" fillId="0" borderId="0" xfId="0" applyFont="1" applyAlignment="1">
      <alignment horizontal="left" wrapText="1" indent="2"/>
    </xf>
    <xf numFmtId="164" fontId="14" fillId="0" borderId="19" xfId="0" applyNumberFormat="1" applyFont="1" applyBorder="1"/>
    <xf numFmtId="0" fontId="14" fillId="0" borderId="20" xfId="0" applyFont="1" applyBorder="1"/>
    <xf numFmtId="164" fontId="14" fillId="0" borderId="21" xfId="0" applyNumberFormat="1" applyFont="1" applyBorder="1"/>
    <xf numFmtId="0" fontId="14" fillId="0" borderId="22" xfId="0" applyFont="1" applyBorder="1"/>
    <xf numFmtId="164" fontId="9" fillId="0" borderId="19" xfId="0" applyNumberFormat="1" applyFont="1" applyBorder="1"/>
    <xf numFmtId="164" fontId="9" fillId="0" borderId="20" xfId="0" applyNumberFormat="1" applyFont="1" applyBorder="1"/>
    <xf numFmtId="43" fontId="10" fillId="0" borderId="20" xfId="2" applyFont="1" applyBorder="1" applyAlignment="1">
      <alignment horizontal="right"/>
    </xf>
    <xf numFmtId="43" fontId="10" fillId="0" borderId="21" xfId="2" applyFont="1" applyBorder="1" applyAlignment="1">
      <alignment horizontal="right"/>
    </xf>
    <xf numFmtId="43" fontId="10" fillId="0" borderId="22" xfId="2" applyFont="1" applyBorder="1" applyAlignment="1">
      <alignment horizontal="right"/>
    </xf>
    <xf numFmtId="0" fontId="15" fillId="2" borderId="10" xfId="0" applyFont="1" applyFill="1" applyBorder="1" applyAlignment="1">
      <alignment vertical="center"/>
    </xf>
    <xf numFmtId="43" fontId="9" fillId="2" borderId="23" xfId="1" applyFont="1" applyFill="1" applyBorder="1"/>
    <xf numFmtId="43" fontId="9" fillId="2" borderId="16" xfId="1" applyFont="1" applyFill="1" applyBorder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" xfId="0" applyFont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 readingOrder="1"/>
    </xf>
    <xf numFmtId="0" fontId="17" fillId="0" borderId="0" xfId="0" applyFont="1"/>
    <xf numFmtId="0" fontId="18" fillId="2" borderId="24" xfId="0" applyFont="1" applyFill="1" applyBorder="1" applyAlignment="1">
      <alignment horizontal="left" vertical="center"/>
    </xf>
    <xf numFmtId="43" fontId="18" fillId="2" borderId="25" xfId="1" applyFont="1" applyFill="1" applyBorder="1" applyAlignment="1">
      <alignment horizontal="center" vertical="center" wrapText="1"/>
    </xf>
    <xf numFmtId="43" fontId="18" fillId="2" borderId="26" xfId="1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2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left" vertical="center"/>
    </xf>
    <xf numFmtId="43" fontId="18" fillId="2" borderId="31" xfId="1" applyFont="1" applyFill="1" applyBorder="1" applyAlignment="1">
      <alignment horizontal="center" vertical="center" wrapText="1"/>
    </xf>
    <xf numFmtId="43" fontId="18" fillId="2" borderId="32" xfId="1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/>
    </xf>
    <xf numFmtId="0" fontId="18" fillId="5" borderId="34" xfId="0" applyFont="1" applyFill="1" applyBorder="1" applyAlignment="1">
      <alignment horizontal="center"/>
    </xf>
    <xf numFmtId="0" fontId="18" fillId="5" borderId="35" xfId="0" applyFont="1" applyFill="1" applyBorder="1" applyAlignment="1">
      <alignment horizontal="center"/>
    </xf>
    <xf numFmtId="0" fontId="19" fillId="0" borderId="7" xfId="0" applyFont="1" applyBorder="1" applyAlignment="1">
      <alignment horizontal="left" vertical="justify" wrapText="1"/>
    </xf>
    <xf numFmtId="164" fontId="19" fillId="0" borderId="8" xfId="0" applyNumberFormat="1" applyFont="1" applyBorder="1"/>
    <xf numFmtId="164" fontId="19" fillId="0" borderId="0" xfId="0" applyNumberFormat="1" applyFont="1"/>
    <xf numFmtId="164" fontId="19" fillId="0" borderId="9" xfId="0" applyNumberFormat="1" applyFont="1" applyBorder="1"/>
    <xf numFmtId="0" fontId="19" fillId="0" borderId="0" xfId="0" applyFont="1" applyAlignment="1">
      <alignment horizontal="left" vertical="justify" wrapText="1"/>
    </xf>
    <xf numFmtId="43" fontId="19" fillId="4" borderId="36" xfId="0" applyNumberFormat="1" applyFont="1" applyFill="1" applyBorder="1"/>
    <xf numFmtId="43" fontId="19" fillId="4" borderId="37" xfId="0" applyNumberFormat="1" applyFont="1" applyFill="1" applyBorder="1"/>
    <xf numFmtId="43" fontId="19" fillId="4" borderId="38" xfId="0" applyNumberFormat="1" applyFont="1" applyFill="1" applyBorder="1"/>
    <xf numFmtId="43" fontId="19" fillId="4" borderId="39" xfId="0" applyNumberFormat="1" applyFont="1" applyFill="1" applyBorder="1"/>
    <xf numFmtId="43" fontId="19" fillId="4" borderId="40" xfId="0" applyNumberFormat="1" applyFont="1" applyFill="1" applyBorder="1"/>
    <xf numFmtId="43" fontId="19" fillId="4" borderId="11" xfId="0" applyNumberFormat="1" applyFont="1" applyFill="1" applyBorder="1"/>
    <xf numFmtId="0" fontId="17" fillId="0" borderId="0" xfId="0" applyFont="1" applyAlignment="1">
      <alignment horizontal="left" vertical="justify" wrapText="1"/>
    </xf>
    <xf numFmtId="43" fontId="20" fillId="0" borderId="8" xfId="2" applyFont="1" applyBorder="1" applyAlignment="1">
      <alignment horizontal="right"/>
    </xf>
    <xf numFmtId="43" fontId="20" fillId="0" borderId="12" xfId="2" applyFont="1" applyBorder="1" applyAlignment="1">
      <alignment horizontal="right"/>
    </xf>
    <xf numFmtId="43" fontId="20" fillId="0" borderId="41" xfId="2" applyFont="1" applyBorder="1" applyAlignment="1">
      <alignment horizontal="right"/>
    </xf>
    <xf numFmtId="43" fontId="20" fillId="0" borderId="0" xfId="2" applyFont="1" applyAlignment="1">
      <alignment horizontal="right"/>
    </xf>
    <xf numFmtId="43" fontId="20" fillId="0" borderId="26" xfId="2" applyFont="1" applyBorder="1" applyAlignment="1">
      <alignment horizontal="right"/>
    </xf>
    <xf numFmtId="43" fontId="20" fillId="0" borderId="42" xfId="2" applyFont="1" applyBorder="1" applyAlignment="1">
      <alignment horizontal="right"/>
    </xf>
    <xf numFmtId="43" fontId="17" fillId="3" borderId="18" xfId="0" applyNumberFormat="1" applyFont="1" applyFill="1" applyBorder="1"/>
    <xf numFmtId="43" fontId="20" fillId="0" borderId="13" xfId="2" applyFont="1" applyBorder="1" applyAlignment="1">
      <alignment horizontal="right"/>
    </xf>
    <xf numFmtId="43" fontId="20" fillId="0" borderId="14" xfId="2" applyFont="1" applyBorder="1" applyAlignment="1">
      <alignment horizontal="right"/>
    </xf>
    <xf numFmtId="43" fontId="20" fillId="0" borderId="43" xfId="2" applyFont="1" applyBorder="1" applyAlignment="1">
      <alignment horizontal="right"/>
    </xf>
    <xf numFmtId="43" fontId="20" fillId="0" borderId="44" xfId="2" applyFont="1" applyBorder="1" applyAlignment="1">
      <alignment horizontal="right"/>
    </xf>
    <xf numFmtId="43" fontId="17" fillId="3" borderId="14" xfId="0" applyNumberFormat="1" applyFont="1" applyFill="1" applyBorder="1"/>
    <xf numFmtId="43" fontId="20" fillId="0" borderId="32" xfId="2" applyFont="1" applyBorder="1" applyAlignment="1">
      <alignment horizontal="right"/>
    </xf>
    <xf numFmtId="43" fontId="20" fillId="0" borderId="45" xfId="2" applyFont="1" applyBorder="1" applyAlignment="1">
      <alignment horizontal="right"/>
    </xf>
    <xf numFmtId="43" fontId="21" fillId="0" borderId="45" xfId="2" applyFont="1" applyBorder="1" applyAlignment="1">
      <alignment horizontal="right"/>
    </xf>
    <xf numFmtId="43" fontId="20" fillId="0" borderId="46" xfId="2" applyFont="1" applyBorder="1" applyAlignment="1">
      <alignment horizontal="right"/>
    </xf>
    <xf numFmtId="43" fontId="17" fillId="3" borderId="22" xfId="0" applyNumberFormat="1" applyFont="1" applyFill="1" applyBorder="1"/>
    <xf numFmtId="43" fontId="19" fillId="4" borderId="10" xfId="0" applyNumberFormat="1" applyFont="1" applyFill="1" applyBorder="1"/>
    <xf numFmtId="49" fontId="20" fillId="0" borderId="0" xfId="0" applyNumberFormat="1" applyFont="1" applyAlignment="1">
      <alignment horizontal="left" vertical="justify" wrapText="1"/>
    </xf>
    <xf numFmtId="43" fontId="20" fillId="0" borderId="47" xfId="2" applyFont="1" applyBorder="1" applyAlignment="1">
      <alignment horizontal="right"/>
    </xf>
    <xf numFmtId="43" fontId="20" fillId="0" borderId="43" xfId="2" applyFont="1" applyBorder="1" applyAlignment="1">
      <alignment horizontal="left" vertical="justify" wrapText="1"/>
    </xf>
    <xf numFmtId="43" fontId="20" fillId="0" borderId="16" xfId="2" applyFont="1" applyBorder="1" applyAlignment="1">
      <alignment horizontal="right"/>
    </xf>
    <xf numFmtId="43" fontId="20" fillId="0" borderId="0" xfId="2" applyFont="1" applyBorder="1" applyAlignment="1">
      <alignment horizontal="right"/>
    </xf>
    <xf numFmtId="43" fontId="20" fillId="0" borderId="48" xfId="2" applyFont="1" applyBorder="1" applyAlignment="1">
      <alignment horizontal="right"/>
    </xf>
    <xf numFmtId="43" fontId="20" fillId="0" borderId="49" xfId="2" applyFont="1" applyBorder="1" applyAlignment="1">
      <alignment horizontal="right"/>
    </xf>
    <xf numFmtId="43" fontId="20" fillId="0" borderId="50" xfId="2" applyFont="1" applyBorder="1" applyAlignment="1">
      <alignment horizontal="right"/>
    </xf>
    <xf numFmtId="43" fontId="20" fillId="0" borderId="18" xfId="2" applyFont="1" applyBorder="1" applyAlignment="1">
      <alignment horizontal="right"/>
    </xf>
    <xf numFmtId="43" fontId="20" fillId="0" borderId="51" xfId="2" applyFont="1" applyBorder="1" applyAlignment="1">
      <alignment horizontal="right"/>
    </xf>
    <xf numFmtId="43" fontId="20" fillId="0" borderId="52" xfId="2" applyFont="1" applyBorder="1" applyAlignment="1">
      <alignment horizontal="right"/>
    </xf>
    <xf numFmtId="43" fontId="20" fillId="0" borderId="41" xfId="2" applyFont="1" applyBorder="1" applyAlignment="1">
      <alignment horizontal="left" vertical="justify" wrapText="1"/>
    </xf>
    <xf numFmtId="43" fontId="20" fillId="0" borderId="21" xfId="2" applyFont="1" applyBorder="1" applyAlignment="1">
      <alignment horizontal="right"/>
    </xf>
    <xf numFmtId="43" fontId="20" fillId="0" borderId="53" xfId="2" applyFont="1" applyBorder="1" applyAlignment="1">
      <alignment horizontal="right"/>
    </xf>
    <xf numFmtId="43" fontId="20" fillId="0" borderId="52" xfId="2" applyFont="1" applyBorder="1" applyAlignment="1">
      <alignment horizontal="left" vertical="justify" wrapText="1"/>
    </xf>
    <xf numFmtId="43" fontId="20" fillId="0" borderId="54" xfId="2" applyFont="1" applyBorder="1" applyAlignment="1">
      <alignment horizontal="right"/>
    </xf>
    <xf numFmtId="43" fontId="20" fillId="0" borderId="0" xfId="2" applyFont="1" applyBorder="1" applyAlignment="1">
      <alignment horizontal="left" vertical="justify" wrapText="1"/>
    </xf>
    <xf numFmtId="43" fontId="20" fillId="0" borderId="55" xfId="2" applyFont="1" applyBorder="1" applyAlignment="1">
      <alignment horizontal="right"/>
    </xf>
    <xf numFmtId="165" fontId="17" fillId="0" borderId="43" xfId="0" applyNumberFormat="1" applyFont="1" applyBorder="1" applyAlignment="1">
      <alignment vertical="center" wrapText="1"/>
    </xf>
    <xf numFmtId="165" fontId="17" fillId="0" borderId="46" xfId="0" applyNumberFormat="1" applyFont="1" applyBorder="1" applyAlignment="1">
      <alignment vertical="center" wrapText="1"/>
    </xf>
    <xf numFmtId="165" fontId="17" fillId="0" borderId="46" xfId="0" applyNumberFormat="1" applyFont="1" applyBorder="1" applyAlignment="1">
      <alignment horizontal="right" vertical="center" wrapText="1"/>
    </xf>
    <xf numFmtId="43" fontId="20" fillId="0" borderId="50" xfId="2" applyFont="1" applyBorder="1" applyAlignment="1">
      <alignment horizontal="left" vertical="justify" wrapText="1"/>
    </xf>
    <xf numFmtId="165" fontId="17" fillId="0" borderId="56" xfId="0" applyNumberFormat="1" applyFont="1" applyBorder="1" applyAlignment="1">
      <alignment vertical="center" wrapText="1"/>
    </xf>
    <xf numFmtId="165" fontId="17" fillId="0" borderId="42" xfId="0" applyNumberFormat="1" applyFont="1" applyBorder="1" applyAlignment="1">
      <alignment vertical="center" wrapText="1"/>
    </xf>
    <xf numFmtId="43" fontId="20" fillId="0" borderId="57" xfId="2" applyFont="1" applyBorder="1" applyAlignment="1">
      <alignment horizontal="right"/>
    </xf>
    <xf numFmtId="43" fontId="13" fillId="0" borderId="41" xfId="2" applyFont="1" applyBorder="1" applyAlignment="1">
      <alignment horizontal="right"/>
    </xf>
    <xf numFmtId="164" fontId="17" fillId="0" borderId="13" xfId="0" applyNumberFormat="1" applyFont="1" applyBorder="1"/>
    <xf numFmtId="0" fontId="17" fillId="0" borderId="44" xfId="0" applyFont="1" applyBorder="1"/>
    <xf numFmtId="0" fontId="17" fillId="0" borderId="43" xfId="0" applyFont="1" applyBorder="1"/>
    <xf numFmtId="0" fontId="17" fillId="0" borderId="49" xfId="0" applyFont="1" applyBorder="1"/>
    <xf numFmtId="164" fontId="17" fillId="0" borderId="19" xfId="0" applyNumberFormat="1" applyFont="1" applyBorder="1"/>
    <xf numFmtId="0" fontId="17" fillId="0" borderId="56" xfId="0" applyFont="1" applyBorder="1"/>
    <xf numFmtId="0" fontId="17" fillId="0" borderId="46" xfId="0" applyFont="1" applyBorder="1" applyAlignment="1">
      <alignment wrapText="1"/>
    </xf>
    <xf numFmtId="0" fontId="17" fillId="0" borderId="50" xfId="0" applyFont="1" applyBorder="1" applyAlignment="1">
      <alignment wrapText="1"/>
    </xf>
    <xf numFmtId="0" fontId="17" fillId="0" borderId="56" xfId="0" applyFont="1" applyBorder="1" applyAlignment="1">
      <alignment wrapText="1"/>
    </xf>
    <xf numFmtId="0" fontId="17" fillId="0" borderId="58" xfId="0" applyFont="1" applyBorder="1" applyAlignment="1">
      <alignment wrapText="1"/>
    </xf>
    <xf numFmtId="43" fontId="19" fillId="4" borderId="45" xfId="0" applyNumberFormat="1" applyFont="1" applyFill="1" applyBorder="1"/>
    <xf numFmtId="164" fontId="17" fillId="0" borderId="21" xfId="0" applyNumberFormat="1" applyFont="1" applyBorder="1"/>
    <xf numFmtId="0" fontId="17" fillId="0" borderId="51" xfId="0" applyFont="1" applyBorder="1"/>
    <xf numFmtId="0" fontId="17" fillId="0" borderId="42" xfId="0" applyFont="1" applyBorder="1"/>
    <xf numFmtId="0" fontId="17" fillId="0" borderId="52" xfId="0" applyFont="1" applyBorder="1"/>
    <xf numFmtId="0" fontId="17" fillId="0" borderId="46" xfId="0" applyFont="1" applyBorder="1"/>
    <xf numFmtId="0" fontId="17" fillId="0" borderId="58" xfId="0" applyFont="1" applyBorder="1"/>
    <xf numFmtId="164" fontId="19" fillId="0" borderId="19" xfId="0" applyNumberFormat="1" applyFont="1" applyBorder="1"/>
    <xf numFmtId="164" fontId="19" fillId="0" borderId="56" xfId="0" applyNumberFormat="1" applyFont="1" applyBorder="1"/>
    <xf numFmtId="164" fontId="19" fillId="0" borderId="46" xfId="0" applyNumberFormat="1" applyFont="1" applyBorder="1"/>
    <xf numFmtId="164" fontId="19" fillId="0" borderId="58" xfId="0" applyNumberFormat="1" applyFont="1" applyBorder="1"/>
    <xf numFmtId="43" fontId="20" fillId="0" borderId="56" xfId="2" applyFont="1" applyBorder="1" applyAlignment="1">
      <alignment horizontal="right"/>
    </xf>
    <xf numFmtId="43" fontId="20" fillId="0" borderId="59" xfId="2" applyFont="1" applyBorder="1" applyAlignment="1">
      <alignment horizontal="right"/>
    </xf>
    <xf numFmtId="164" fontId="17" fillId="0" borderId="8" xfId="0" applyNumberFormat="1" applyFont="1" applyBorder="1"/>
    <xf numFmtId="0" fontId="17" fillId="0" borderId="55" xfId="0" applyFont="1" applyBorder="1"/>
    <xf numFmtId="0" fontId="17" fillId="0" borderId="32" xfId="0" applyFont="1" applyBorder="1"/>
    <xf numFmtId="0" fontId="17" fillId="0" borderId="38" xfId="0" applyFont="1" applyBorder="1"/>
    <xf numFmtId="43" fontId="17" fillId="3" borderId="60" xfId="0" applyNumberFormat="1" applyFont="1" applyFill="1" applyBorder="1"/>
    <xf numFmtId="0" fontId="18" fillId="6" borderId="10" xfId="0" applyFont="1" applyFill="1" applyBorder="1" applyAlignment="1">
      <alignment horizontal="left" vertical="justify" wrapText="1"/>
    </xf>
    <xf numFmtId="43" fontId="19" fillId="6" borderId="10" xfId="1" applyFont="1" applyFill="1" applyBorder="1"/>
    <xf numFmtId="43" fontId="19" fillId="6" borderId="37" xfId="1" applyFont="1" applyFill="1" applyBorder="1"/>
    <xf numFmtId="43" fontId="19" fillId="6" borderId="38" xfId="1" applyFont="1" applyFill="1" applyBorder="1"/>
    <xf numFmtId="43" fontId="19" fillId="6" borderId="39" xfId="1" applyFont="1" applyFill="1" applyBorder="1"/>
    <xf numFmtId="43" fontId="19" fillId="6" borderId="40" xfId="1" applyFont="1" applyFill="1" applyBorder="1"/>
    <xf numFmtId="43" fontId="19" fillId="6" borderId="61" xfId="1" applyFont="1" applyFill="1" applyBorder="1"/>
    <xf numFmtId="0" fontId="22" fillId="0" borderId="0" xfId="0" applyFont="1" applyAlignment="1">
      <alignment horizontal="justify" vertical="justify" wrapText="1"/>
    </xf>
    <xf numFmtId="0" fontId="23" fillId="0" borderId="0" xfId="0" applyFont="1" applyAlignment="1">
      <alignment horizontal="justify" vertical="justify" wrapText="1"/>
    </xf>
    <xf numFmtId="0" fontId="23" fillId="0" borderId="0" xfId="0" applyFont="1" applyAlignment="1">
      <alignment horizontal="justify" vertical="justify" wrapText="1"/>
    </xf>
    <xf numFmtId="0" fontId="22" fillId="0" borderId="0" xfId="0" applyFont="1" applyAlignment="1">
      <alignment horizontal="justify" vertical="justify" wrapText="1"/>
    </xf>
    <xf numFmtId="0" fontId="17" fillId="0" borderId="0" xfId="0" applyFont="1" applyAlignment="1">
      <alignment horizontal="justify" vertical="justify" wrapText="1"/>
    </xf>
    <xf numFmtId="0" fontId="24" fillId="2" borderId="62" xfId="0" applyFont="1" applyFill="1" applyBorder="1" applyAlignment="1">
      <alignment horizontal="left" vertical="center"/>
    </xf>
    <xf numFmtId="0" fontId="24" fillId="5" borderId="62" xfId="0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left" vertical="justify" wrapText="1"/>
    </xf>
    <xf numFmtId="43" fontId="19" fillId="4" borderId="36" xfId="0" applyNumberFormat="1" applyFont="1" applyFill="1" applyBorder="1" applyAlignment="1">
      <alignment horizontal="left" vertical="justify" wrapText="1"/>
    </xf>
    <xf numFmtId="43" fontId="19" fillId="4" borderId="38" xfId="0" applyNumberFormat="1" applyFont="1" applyFill="1" applyBorder="1" applyAlignment="1">
      <alignment horizontal="left" vertical="justify" wrapText="1"/>
    </xf>
    <xf numFmtId="43" fontId="19" fillId="4" borderId="11" xfId="0" applyNumberFormat="1" applyFont="1" applyFill="1" applyBorder="1" applyAlignment="1">
      <alignment horizontal="left" vertical="justify" wrapText="1"/>
    </xf>
    <xf numFmtId="43" fontId="20" fillId="0" borderId="63" xfId="2" applyFont="1" applyBorder="1" applyAlignment="1">
      <alignment horizontal="left" vertical="justify" wrapText="1"/>
    </xf>
    <xf numFmtId="43" fontId="20" fillId="0" borderId="0" xfId="2" applyFont="1" applyAlignment="1">
      <alignment horizontal="left" vertical="justify" wrapText="1"/>
    </xf>
    <xf numFmtId="43" fontId="20" fillId="0" borderId="26" xfId="2" applyFont="1" applyBorder="1" applyAlignment="1">
      <alignment horizontal="left" vertical="justify" wrapText="1"/>
    </xf>
    <xf numFmtId="43" fontId="13" fillId="0" borderId="0" xfId="2" applyFont="1" applyAlignment="1">
      <alignment horizontal="right"/>
    </xf>
    <xf numFmtId="43" fontId="20" fillId="0" borderId="42" xfId="2" applyFont="1" applyBorder="1" applyAlignment="1">
      <alignment horizontal="left" vertical="justify" wrapText="1"/>
    </xf>
    <xf numFmtId="43" fontId="17" fillId="3" borderId="22" xfId="0" applyNumberFormat="1" applyFont="1" applyFill="1" applyBorder="1" applyAlignment="1">
      <alignment horizontal="left" vertical="justify" wrapText="1"/>
    </xf>
    <xf numFmtId="43" fontId="20" fillId="0" borderId="64" xfId="2" applyFont="1" applyBorder="1" applyAlignment="1">
      <alignment horizontal="left" vertical="justify" wrapText="1"/>
    </xf>
    <xf numFmtId="43" fontId="20" fillId="0" borderId="44" xfId="2" applyFont="1" applyBorder="1" applyAlignment="1">
      <alignment horizontal="left" vertical="justify" wrapText="1"/>
    </xf>
    <xf numFmtId="43" fontId="13" fillId="0" borderId="43" xfId="2" applyFont="1" applyBorder="1" applyAlignment="1">
      <alignment horizontal="right"/>
    </xf>
    <xf numFmtId="43" fontId="17" fillId="3" borderId="14" xfId="0" applyNumberFormat="1" applyFont="1" applyFill="1" applyBorder="1" applyAlignment="1">
      <alignment horizontal="left" vertical="justify" wrapText="1"/>
    </xf>
    <xf numFmtId="43" fontId="20" fillId="0" borderId="8" xfId="2" applyFont="1" applyBorder="1" applyAlignment="1">
      <alignment horizontal="left" vertical="justify" wrapText="1"/>
    </xf>
    <xf numFmtId="43" fontId="20" fillId="0" borderId="55" xfId="2" applyFont="1" applyBorder="1" applyAlignment="1">
      <alignment horizontal="left" vertical="justify" wrapText="1"/>
    </xf>
    <xf numFmtId="43" fontId="20" fillId="0" borderId="45" xfId="2" applyFont="1" applyBorder="1" applyAlignment="1">
      <alignment horizontal="left" vertical="justify" wrapText="1"/>
    </xf>
    <xf numFmtId="43" fontId="20" fillId="0" borderId="32" xfId="2" applyFont="1" applyBorder="1" applyAlignment="1">
      <alignment horizontal="left" vertical="justify" wrapText="1"/>
    </xf>
    <xf numFmtId="43" fontId="20" fillId="0" borderId="46" xfId="2" applyFont="1" applyBorder="1" applyAlignment="1">
      <alignment horizontal="left" vertical="justify" wrapText="1"/>
    </xf>
    <xf numFmtId="43" fontId="17" fillId="3" borderId="12" xfId="0" applyNumberFormat="1" applyFont="1" applyFill="1" applyBorder="1" applyAlignment="1">
      <alignment horizontal="left" vertical="justify" wrapText="1"/>
    </xf>
    <xf numFmtId="43" fontId="19" fillId="4" borderId="37" xfId="0" applyNumberFormat="1" applyFont="1" applyFill="1" applyBorder="1" applyAlignment="1">
      <alignment horizontal="left" vertical="justify" wrapText="1"/>
    </xf>
    <xf numFmtId="43" fontId="20" fillId="0" borderId="47" xfId="2" applyFont="1" applyBorder="1" applyAlignment="1">
      <alignment horizontal="left" vertical="justify" wrapText="1"/>
    </xf>
    <xf numFmtId="43" fontId="17" fillId="3" borderId="18" xfId="0" applyNumberFormat="1" applyFont="1" applyFill="1" applyBorder="1" applyAlignment="1">
      <alignment horizontal="left" vertical="justify" wrapText="1"/>
    </xf>
    <xf numFmtId="43" fontId="17" fillId="3" borderId="17" xfId="0" applyNumberFormat="1" applyFont="1" applyFill="1" applyBorder="1" applyAlignment="1">
      <alignment horizontal="left" vertical="justify" wrapText="1"/>
    </xf>
    <xf numFmtId="43" fontId="19" fillId="4" borderId="39" xfId="0" applyNumberFormat="1" applyFont="1" applyFill="1" applyBorder="1" applyAlignment="1">
      <alignment horizontal="left" vertical="justify" wrapText="1"/>
    </xf>
    <xf numFmtId="43" fontId="20" fillId="0" borderId="31" xfId="2" applyFont="1" applyBorder="1" applyAlignment="1">
      <alignment horizontal="left" vertical="justify" wrapText="1"/>
    </xf>
    <xf numFmtId="43" fontId="20" fillId="0" borderId="25" xfId="2" applyFont="1" applyBorder="1" applyAlignment="1">
      <alignment horizontal="left" vertical="justify" wrapText="1"/>
    </xf>
    <xf numFmtId="43" fontId="13" fillId="0" borderId="26" xfId="2" applyFont="1" applyBorder="1" applyAlignment="1">
      <alignment horizontal="right"/>
    </xf>
    <xf numFmtId="43" fontId="20" fillId="0" borderId="53" xfId="2" applyFont="1" applyBorder="1" applyAlignment="1">
      <alignment horizontal="left" vertical="justify" wrapText="1"/>
    </xf>
    <xf numFmtId="43" fontId="20" fillId="0" borderId="65" xfId="2" applyFont="1" applyBorder="1" applyAlignment="1">
      <alignment horizontal="right"/>
    </xf>
    <xf numFmtId="43" fontId="13" fillId="0" borderId="45" xfId="2" applyFont="1" applyBorder="1" applyAlignment="1">
      <alignment horizontal="right"/>
    </xf>
    <xf numFmtId="43" fontId="20" fillId="0" borderId="51" xfId="2" applyFont="1" applyBorder="1" applyAlignment="1">
      <alignment horizontal="left" vertical="justify" wrapText="1"/>
    </xf>
    <xf numFmtId="165" fontId="17" fillId="0" borderId="43" xfId="0" applyNumberFormat="1" applyFont="1" applyBorder="1" applyAlignment="1">
      <alignment horizontal="left" vertical="justify" wrapText="1"/>
    </xf>
    <xf numFmtId="43" fontId="20" fillId="0" borderId="66" xfId="2" applyFont="1" applyBorder="1" applyAlignment="1">
      <alignment horizontal="left" vertical="justify" wrapText="1"/>
    </xf>
    <xf numFmtId="165" fontId="17" fillId="0" borderId="46" xfId="0" applyNumberFormat="1" applyFont="1" applyBorder="1" applyAlignment="1">
      <alignment horizontal="left" vertical="justify" wrapText="1"/>
    </xf>
    <xf numFmtId="165" fontId="17" fillId="0" borderId="56" xfId="0" applyNumberFormat="1" applyFont="1" applyBorder="1" applyAlignment="1">
      <alignment horizontal="left" vertical="justify" wrapText="1"/>
    </xf>
    <xf numFmtId="43" fontId="19" fillId="3" borderId="17" xfId="0" applyNumberFormat="1" applyFont="1" applyFill="1" applyBorder="1" applyAlignment="1">
      <alignment horizontal="left" vertical="justify" wrapText="1"/>
    </xf>
    <xf numFmtId="165" fontId="17" fillId="0" borderId="63" xfId="0" applyNumberFormat="1" applyFont="1" applyBorder="1" applyAlignment="1">
      <alignment horizontal="left" vertical="justify" wrapText="1"/>
    </xf>
    <xf numFmtId="165" fontId="17" fillId="0" borderId="64" xfId="0" applyNumberFormat="1" applyFont="1" applyBorder="1" applyAlignment="1">
      <alignment horizontal="left" vertical="justify" wrapText="1"/>
    </xf>
    <xf numFmtId="0" fontId="17" fillId="0" borderId="64" xfId="0" applyFont="1" applyBorder="1" applyAlignment="1">
      <alignment horizontal="left" vertical="justify" wrapText="1"/>
    </xf>
    <xf numFmtId="0" fontId="17" fillId="0" borderId="43" xfId="0" applyFont="1" applyBorder="1" applyAlignment="1">
      <alignment horizontal="left" vertical="justify" wrapText="1"/>
    </xf>
    <xf numFmtId="0" fontId="17" fillId="0" borderId="49" xfId="0" applyFont="1" applyBorder="1" applyAlignment="1">
      <alignment horizontal="left" vertical="justify" wrapText="1"/>
    </xf>
    <xf numFmtId="0" fontId="17" fillId="0" borderId="44" xfId="0" applyFont="1" applyBorder="1" applyAlignment="1">
      <alignment horizontal="left" vertical="justify" wrapText="1"/>
    </xf>
    <xf numFmtId="43" fontId="19" fillId="3" borderId="14" xfId="0" applyNumberFormat="1" applyFont="1" applyFill="1" applyBorder="1" applyAlignment="1">
      <alignment horizontal="left" vertical="justify" wrapText="1"/>
    </xf>
    <xf numFmtId="0" fontId="17" fillId="0" borderId="67" xfId="0" applyFont="1" applyBorder="1" applyAlignment="1">
      <alignment horizontal="left" vertical="justify" wrapText="1"/>
    </xf>
    <xf numFmtId="0" fontId="17" fillId="0" borderId="50" xfId="0" applyFont="1" applyBorder="1" applyAlignment="1">
      <alignment horizontal="left" vertical="justify" wrapText="1"/>
    </xf>
    <xf numFmtId="0" fontId="17" fillId="0" borderId="46" xfId="0" applyFont="1" applyBorder="1" applyAlignment="1">
      <alignment horizontal="left" vertical="justify" wrapText="1"/>
    </xf>
    <xf numFmtId="0" fontId="17" fillId="0" borderId="56" xfId="0" applyFont="1" applyBorder="1" applyAlignment="1">
      <alignment horizontal="left" vertical="justify" wrapText="1"/>
    </xf>
    <xf numFmtId="0" fontId="17" fillId="0" borderId="58" xfId="0" applyFont="1" applyBorder="1" applyAlignment="1">
      <alignment horizontal="left" vertical="justify" wrapText="1"/>
    </xf>
    <xf numFmtId="0" fontId="17" fillId="0" borderId="63" xfId="0" applyFont="1" applyBorder="1" applyAlignment="1">
      <alignment horizontal="left" vertical="justify" wrapText="1"/>
    </xf>
    <xf numFmtId="0" fontId="17" fillId="0" borderId="42" xfId="0" applyFont="1" applyBorder="1" applyAlignment="1">
      <alignment horizontal="left" vertical="justify" wrapText="1"/>
    </xf>
    <xf numFmtId="0" fontId="17" fillId="0" borderId="51" xfId="0" applyFont="1" applyBorder="1" applyAlignment="1">
      <alignment horizontal="left" vertical="justify" wrapText="1"/>
    </xf>
    <xf numFmtId="0" fontId="17" fillId="0" borderId="52" xfId="0" applyFont="1" applyBorder="1" applyAlignment="1">
      <alignment horizontal="left" vertical="justify" wrapText="1"/>
    </xf>
    <xf numFmtId="43" fontId="19" fillId="3" borderId="18" xfId="0" applyNumberFormat="1" applyFont="1" applyFill="1" applyBorder="1" applyAlignment="1">
      <alignment horizontal="left" vertical="justify" wrapText="1"/>
    </xf>
    <xf numFmtId="0" fontId="17" fillId="0" borderId="65" xfId="0" applyFont="1" applyBorder="1" applyAlignment="1">
      <alignment horizontal="left" vertical="justify" wrapText="1"/>
    </xf>
    <xf numFmtId="43" fontId="3" fillId="7" borderId="0" xfId="1" applyFont="1" applyFill="1" applyBorder="1"/>
    <xf numFmtId="164" fontId="19" fillId="0" borderId="67" xfId="0" applyNumberFormat="1" applyFont="1" applyBorder="1" applyAlignment="1">
      <alignment horizontal="left" vertical="justify" wrapText="1"/>
    </xf>
    <xf numFmtId="164" fontId="19" fillId="0" borderId="46" xfId="0" applyNumberFormat="1" applyFont="1" applyBorder="1" applyAlignment="1">
      <alignment horizontal="left" vertical="justify" wrapText="1"/>
    </xf>
    <xf numFmtId="164" fontId="19" fillId="0" borderId="56" xfId="0" applyNumberFormat="1" applyFont="1" applyBorder="1" applyAlignment="1">
      <alignment horizontal="left" vertical="justify" wrapText="1"/>
    </xf>
    <xf numFmtId="164" fontId="19" fillId="0" borderId="50" xfId="0" applyNumberFormat="1" applyFont="1" applyBorder="1" applyAlignment="1">
      <alignment horizontal="left" vertical="justify" wrapText="1"/>
    </xf>
    <xf numFmtId="164" fontId="19" fillId="0" borderId="58" xfId="0" applyNumberFormat="1" applyFont="1" applyBorder="1" applyAlignment="1">
      <alignment horizontal="left" vertical="justify" wrapText="1"/>
    </xf>
    <xf numFmtId="43" fontId="20" fillId="0" borderId="68" xfId="2" applyFont="1" applyBorder="1" applyAlignment="1">
      <alignment horizontal="left" vertical="justify" wrapText="1"/>
    </xf>
    <xf numFmtId="43" fontId="20" fillId="0" borderId="56" xfId="2" applyFont="1" applyBorder="1" applyAlignment="1">
      <alignment horizontal="left" vertical="justify" wrapText="1"/>
    </xf>
    <xf numFmtId="43" fontId="20" fillId="0" borderId="54" xfId="2" applyFont="1" applyBorder="1" applyAlignment="1">
      <alignment horizontal="left" vertical="justify" wrapText="1"/>
    </xf>
    <xf numFmtId="43" fontId="19" fillId="4" borderId="10" xfId="0" applyNumberFormat="1" applyFont="1" applyFill="1" applyBorder="1" applyAlignment="1">
      <alignment horizontal="left" vertical="justify" wrapText="1"/>
    </xf>
    <xf numFmtId="43" fontId="19" fillId="4" borderId="40" xfId="0" applyNumberFormat="1" applyFont="1" applyFill="1" applyBorder="1" applyAlignment="1">
      <alignment horizontal="left" vertical="justify" wrapText="1"/>
    </xf>
    <xf numFmtId="0" fontId="17" fillId="0" borderId="31" xfId="0" applyFont="1" applyBorder="1" applyAlignment="1">
      <alignment horizontal="left" vertical="justify" wrapText="1"/>
    </xf>
    <xf numFmtId="0" fontId="17" fillId="0" borderId="32" xfId="0" applyFont="1" applyBorder="1" applyAlignment="1">
      <alignment horizontal="left" vertical="justify" wrapText="1"/>
    </xf>
    <xf numFmtId="0" fontId="17" fillId="0" borderId="55" xfId="0" applyFont="1" applyBorder="1" applyAlignment="1">
      <alignment horizontal="left" vertical="justify" wrapText="1"/>
    </xf>
    <xf numFmtId="0" fontId="17" fillId="0" borderId="38" xfId="0" applyFont="1" applyBorder="1" applyAlignment="1">
      <alignment horizontal="left" vertical="justify" wrapText="1"/>
    </xf>
    <xf numFmtId="43" fontId="19" fillId="3" borderId="60" xfId="0" applyNumberFormat="1" applyFont="1" applyFill="1" applyBorder="1" applyAlignment="1">
      <alignment horizontal="left" vertical="justify" wrapText="1"/>
    </xf>
    <xf numFmtId="0" fontId="18" fillId="2" borderId="10" xfId="0" applyFont="1" applyFill="1" applyBorder="1" applyAlignment="1">
      <alignment horizontal="left" vertical="justify" wrapText="1"/>
    </xf>
    <xf numFmtId="43" fontId="19" fillId="2" borderId="10" xfId="1" applyFont="1" applyFill="1" applyBorder="1" applyAlignment="1">
      <alignment horizontal="left" vertical="justify" wrapText="1"/>
    </xf>
    <xf numFmtId="43" fontId="19" fillId="2" borderId="40" xfId="1" applyFont="1" applyFill="1" applyBorder="1" applyAlignment="1">
      <alignment horizontal="left" vertical="justify" wrapText="1"/>
    </xf>
    <xf numFmtId="43" fontId="19" fillId="2" borderId="37" xfId="1" applyFont="1" applyFill="1" applyBorder="1" applyAlignment="1">
      <alignment horizontal="left" vertical="justify" wrapText="1"/>
    </xf>
    <xf numFmtId="43" fontId="19" fillId="2" borderId="38" xfId="1" applyFont="1" applyFill="1" applyBorder="1" applyAlignment="1">
      <alignment horizontal="left" vertical="justify" wrapText="1"/>
    </xf>
    <xf numFmtId="43" fontId="19" fillId="5" borderId="11" xfId="0" applyNumberFormat="1" applyFont="1" applyFill="1" applyBorder="1" applyAlignment="1">
      <alignment horizontal="left" vertical="justify" wrapText="1"/>
    </xf>
    <xf numFmtId="0" fontId="25" fillId="0" borderId="0" xfId="0" applyFont="1" applyAlignment="1">
      <alignment horizontal="left" vertical="justify" wrapText="1"/>
    </xf>
  </cellXfs>
  <cellStyles count="3">
    <cellStyle name="Millares" xfId="1" builtinId="3"/>
    <cellStyle name="Millares 2" xfId="2" xr:uid="{C87A807A-D09D-4AFD-915B-71D1841C63C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142875</xdr:rowOff>
    </xdr:from>
    <xdr:to>
      <xdr:col>1</xdr:col>
      <xdr:colOff>0</xdr:colOff>
      <xdr:row>3</xdr:row>
      <xdr:rowOff>38100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F186509D-9D3E-4C5F-BEDF-F58C49EA68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"/>
          <a:ext cx="2238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19050</xdr:rowOff>
    </xdr:from>
    <xdr:to>
      <xdr:col>0</xdr:col>
      <xdr:colOff>2819400</xdr:colOff>
      <xdr:row>3</xdr:row>
      <xdr:rowOff>247650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7FD39BD4-AA10-4711-86C5-69E6E6B573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09550"/>
          <a:ext cx="239077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149679</xdr:colOff>
      <xdr:row>0</xdr:row>
      <xdr:rowOff>40822</xdr:rowOff>
    </xdr:from>
    <xdr:to>
      <xdr:col>0</xdr:col>
      <xdr:colOff>3660321</xdr:colOff>
      <xdr:row>3</xdr:row>
      <xdr:rowOff>285750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354C0A1A-FCEA-4C44-A7ED-C16BB9F9A3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40822"/>
          <a:ext cx="3510642" cy="9878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E1392-4BFA-4F4A-838C-F73539873C72}">
  <dimension ref="A3:N84"/>
  <sheetViews>
    <sheetView showGridLines="0" topLeftCell="A61" workbookViewId="0">
      <selection activeCell="D78" sqref="D78"/>
    </sheetView>
  </sheetViews>
  <sheetFormatPr baseColWidth="10" defaultColWidth="11.42578125" defaultRowHeight="15" x14ac:dyDescent="0.25"/>
  <cols>
    <col min="1" max="1" width="75.85546875" customWidth="1"/>
    <col min="2" max="2" width="17.5703125" customWidth="1"/>
    <col min="3" max="3" width="18.42578125" customWidth="1"/>
  </cols>
  <sheetData>
    <row r="3" spans="1:14" ht="28.5" customHeight="1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5.5" customHeight="1" x14ac:dyDescent="0.25">
      <c r="A4" s="4" t="s">
        <v>0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 x14ac:dyDescent="0.25">
      <c r="A5" s="7" t="s">
        <v>1</v>
      </c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10" t="s">
        <v>2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75" customHeight="1" x14ac:dyDescent="0.25">
      <c r="A7" s="10" t="s">
        <v>3</v>
      </c>
      <c r="B7" s="11"/>
      <c r="C7" s="11"/>
      <c r="D7" s="13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5.75" thickBot="1" x14ac:dyDescent="0.3"/>
    <row r="9" spans="1:14" ht="15" customHeight="1" x14ac:dyDescent="0.25">
      <c r="A9" s="14" t="s">
        <v>4</v>
      </c>
      <c r="B9" s="15" t="s">
        <v>5</v>
      </c>
      <c r="C9" s="16" t="s">
        <v>6</v>
      </c>
      <c r="D9" s="17"/>
    </row>
    <row r="10" spans="1:14" ht="23.25" customHeight="1" x14ac:dyDescent="0.25">
      <c r="A10" s="14"/>
      <c r="B10" s="18"/>
      <c r="C10" s="19"/>
      <c r="D10" s="17"/>
    </row>
    <row r="11" spans="1:14" ht="15.75" thickBot="1" x14ac:dyDescent="0.3">
      <c r="A11" s="20" t="s">
        <v>7</v>
      </c>
      <c r="B11" s="21"/>
      <c r="C11" s="22"/>
      <c r="D11" s="17"/>
    </row>
    <row r="12" spans="1:14" ht="15.75" thickBot="1" x14ac:dyDescent="0.3">
      <c r="A12" s="23" t="s">
        <v>8</v>
      </c>
      <c r="B12" s="24">
        <f>SUM(B13:B15)</f>
        <v>4131548810</v>
      </c>
      <c r="C12" s="25">
        <f>SUM(C13:C15)</f>
        <v>7700000</v>
      </c>
      <c r="D12" s="17"/>
    </row>
    <row r="13" spans="1:14" x14ac:dyDescent="0.25">
      <c r="A13" s="26" t="s">
        <v>9</v>
      </c>
      <c r="B13" s="27">
        <v>3411921154</v>
      </c>
      <c r="C13" s="28">
        <v>-31382655.48</v>
      </c>
      <c r="D13" s="17"/>
    </row>
    <row r="14" spans="1:14" x14ac:dyDescent="0.25">
      <c r="A14" s="26" t="s">
        <v>10</v>
      </c>
      <c r="B14" s="29">
        <v>276290306</v>
      </c>
      <c r="C14" s="30">
        <v>58577936</v>
      </c>
      <c r="D14" s="17"/>
    </row>
    <row r="15" spans="1:14" ht="15.75" thickBot="1" x14ac:dyDescent="0.3">
      <c r="A15" s="26" t="s">
        <v>11</v>
      </c>
      <c r="B15" s="27">
        <v>443337350</v>
      </c>
      <c r="C15" s="28">
        <v>-19495280.52</v>
      </c>
      <c r="D15" s="17"/>
    </row>
    <row r="16" spans="1:14" ht="15.75" thickBot="1" x14ac:dyDescent="0.3">
      <c r="A16" s="23" t="s">
        <v>12</v>
      </c>
      <c r="B16" s="24">
        <f>SUM(B17:B25)</f>
        <v>726405003</v>
      </c>
      <c r="C16" s="25">
        <f>SUM(C17:C25)</f>
        <v>358946844</v>
      </c>
      <c r="D16" s="17"/>
    </row>
    <row r="17" spans="1:7" x14ac:dyDescent="0.25">
      <c r="A17" s="26" t="s">
        <v>13</v>
      </c>
      <c r="B17" s="27">
        <v>200737849</v>
      </c>
      <c r="C17" s="31">
        <v>0</v>
      </c>
      <c r="D17" s="17"/>
    </row>
    <row r="18" spans="1:7" x14ac:dyDescent="0.25">
      <c r="A18" s="26" t="s">
        <v>14</v>
      </c>
      <c r="B18" s="29">
        <v>29760900</v>
      </c>
      <c r="C18" s="30">
        <v>-1625000</v>
      </c>
      <c r="D18" s="17"/>
    </row>
    <row r="19" spans="1:7" x14ac:dyDescent="0.25">
      <c r="A19" s="26" t="s">
        <v>15</v>
      </c>
      <c r="B19" s="29">
        <v>17900000</v>
      </c>
      <c r="C19" s="30">
        <v>0</v>
      </c>
      <c r="D19" s="17"/>
    </row>
    <row r="20" spans="1:7" x14ac:dyDescent="0.25">
      <c r="A20" s="26" t="s">
        <v>16</v>
      </c>
      <c r="B20" s="29">
        <v>20112480</v>
      </c>
      <c r="C20" s="30">
        <v>-17450000</v>
      </c>
      <c r="D20" s="17"/>
    </row>
    <row r="21" spans="1:7" x14ac:dyDescent="0.25">
      <c r="A21" s="26" t="s">
        <v>17</v>
      </c>
      <c r="B21" s="29">
        <v>62910504</v>
      </c>
      <c r="C21" s="30">
        <v>11784000</v>
      </c>
    </row>
    <row r="22" spans="1:7" x14ac:dyDescent="0.25">
      <c r="A22" s="26" t="s">
        <v>18</v>
      </c>
      <c r="B22" s="29">
        <v>179278991</v>
      </c>
      <c r="C22" s="30">
        <v>8500000</v>
      </c>
    </row>
    <row r="23" spans="1:7" x14ac:dyDescent="0.25">
      <c r="A23" s="26" t="s">
        <v>19</v>
      </c>
      <c r="B23" s="29">
        <v>31390000</v>
      </c>
      <c r="C23" s="30">
        <v>42676000</v>
      </c>
      <c r="G23" s="32"/>
    </row>
    <row r="24" spans="1:7" x14ac:dyDescent="0.25">
      <c r="A24" s="26" t="s">
        <v>20</v>
      </c>
      <c r="B24" s="29">
        <v>146866279</v>
      </c>
      <c r="C24" s="30">
        <v>303361844</v>
      </c>
    </row>
    <row r="25" spans="1:7" ht="15.75" thickBot="1" x14ac:dyDescent="0.3">
      <c r="A25" s="26" t="s">
        <v>21</v>
      </c>
      <c r="B25" s="27">
        <v>37448000</v>
      </c>
      <c r="C25" s="33">
        <v>11700000</v>
      </c>
    </row>
    <row r="26" spans="1:7" ht="15.75" thickBot="1" x14ac:dyDescent="0.3">
      <c r="A26" s="23" t="s">
        <v>22</v>
      </c>
      <c r="B26" s="24">
        <f>SUM(B27:B34)</f>
        <v>395976130</v>
      </c>
      <c r="C26" s="34">
        <f>SUM(C27:C34)</f>
        <v>99401432</v>
      </c>
    </row>
    <row r="27" spans="1:7" x14ac:dyDescent="0.25">
      <c r="A27" s="26" t="s">
        <v>23</v>
      </c>
      <c r="B27" s="27">
        <v>10685500</v>
      </c>
      <c r="C27" s="35">
        <v>165250000</v>
      </c>
    </row>
    <row r="28" spans="1:7" x14ac:dyDescent="0.25">
      <c r="A28" s="26" t="s">
        <v>24</v>
      </c>
      <c r="B28" s="29">
        <v>5037500</v>
      </c>
      <c r="C28" s="36">
        <v>7450000</v>
      </c>
    </row>
    <row r="29" spans="1:7" x14ac:dyDescent="0.25">
      <c r="A29" s="26" t="s">
        <v>25</v>
      </c>
      <c r="B29" s="29">
        <v>3950000</v>
      </c>
      <c r="C29" s="36">
        <v>525000</v>
      </c>
    </row>
    <row r="30" spans="1:7" x14ac:dyDescent="0.25">
      <c r="A30" s="26" t="s">
        <v>26</v>
      </c>
      <c r="B30" s="29">
        <v>4200000</v>
      </c>
      <c r="C30" s="36">
        <v>-1240000</v>
      </c>
    </row>
    <row r="31" spans="1:7" x14ac:dyDescent="0.25">
      <c r="A31" s="26" t="s">
        <v>27</v>
      </c>
      <c r="B31" s="29">
        <v>8235600</v>
      </c>
      <c r="C31" s="36">
        <v>2425000</v>
      </c>
    </row>
    <row r="32" spans="1:7" x14ac:dyDescent="0.25">
      <c r="A32" s="26" t="s">
        <v>28</v>
      </c>
      <c r="B32" s="29">
        <v>19741650</v>
      </c>
      <c r="C32" s="36">
        <v>5700000</v>
      </c>
    </row>
    <row r="33" spans="1:3" x14ac:dyDescent="0.25">
      <c r="A33" s="26" t="s">
        <v>29</v>
      </c>
      <c r="B33" s="29">
        <v>327670000</v>
      </c>
      <c r="C33" s="36">
        <v>-87333568</v>
      </c>
    </row>
    <row r="34" spans="1:3" ht="15.75" thickBot="1" x14ac:dyDescent="0.3">
      <c r="A34" s="26" t="s">
        <v>30</v>
      </c>
      <c r="B34" s="27">
        <v>16455880</v>
      </c>
      <c r="C34" s="35">
        <v>6625000</v>
      </c>
    </row>
    <row r="35" spans="1:3" ht="15.75" thickBot="1" x14ac:dyDescent="0.3">
      <c r="A35" s="23" t="s">
        <v>31</v>
      </c>
      <c r="B35" s="24">
        <f>SUM(B36:B42)</f>
        <v>6955947075</v>
      </c>
      <c r="C35" s="25">
        <f>SUM(C36:C42)</f>
        <v>1925393568</v>
      </c>
    </row>
    <row r="36" spans="1:3" x14ac:dyDescent="0.25">
      <c r="A36" s="26" t="s">
        <v>32</v>
      </c>
      <c r="B36" s="27">
        <v>203912985</v>
      </c>
      <c r="C36" s="28">
        <v>50000000</v>
      </c>
    </row>
    <row r="37" spans="1:3" x14ac:dyDescent="0.25">
      <c r="A37" s="26" t="s">
        <v>33</v>
      </c>
      <c r="B37" s="29">
        <v>4365764911</v>
      </c>
      <c r="C37" s="30">
        <v>12000000</v>
      </c>
    </row>
    <row r="38" spans="1:3" x14ac:dyDescent="0.25">
      <c r="A38" s="26" t="s">
        <v>34</v>
      </c>
      <c r="B38" s="29">
        <v>1446132338</v>
      </c>
      <c r="C38" s="30">
        <v>314000000</v>
      </c>
    </row>
    <row r="39" spans="1:3" x14ac:dyDescent="0.25">
      <c r="A39" s="26" t="s">
        <v>35</v>
      </c>
      <c r="B39" s="27">
        <v>250002253</v>
      </c>
      <c r="C39" s="30">
        <v>150000000</v>
      </c>
    </row>
    <row r="40" spans="1:3" x14ac:dyDescent="0.25">
      <c r="A40" s="26" t="s">
        <v>36</v>
      </c>
      <c r="B40" s="29"/>
      <c r="C40" s="30">
        <v>1101000000</v>
      </c>
    </row>
    <row r="41" spans="1:3" x14ac:dyDescent="0.25">
      <c r="A41" s="26" t="s">
        <v>37</v>
      </c>
      <c r="B41" s="29">
        <v>40000000</v>
      </c>
      <c r="C41" s="30">
        <v>-31893457</v>
      </c>
    </row>
    <row r="42" spans="1:3" ht="15.75" thickBot="1" x14ac:dyDescent="0.3">
      <c r="A42" s="26" t="s">
        <v>38</v>
      </c>
      <c r="B42" s="27">
        <v>650134588</v>
      </c>
      <c r="C42" s="28">
        <v>330287025</v>
      </c>
    </row>
    <row r="43" spans="1:3" ht="15.75" thickBot="1" x14ac:dyDescent="0.3">
      <c r="A43" s="23" t="s">
        <v>39</v>
      </c>
      <c r="B43" s="24">
        <f>SUM(B44:B45)</f>
        <v>340870834</v>
      </c>
      <c r="C43" s="25">
        <f>SUM(C44:C47)</f>
        <v>81548465.480000004</v>
      </c>
    </row>
    <row r="44" spans="1:3" x14ac:dyDescent="0.25">
      <c r="A44" s="37" t="s">
        <v>40</v>
      </c>
      <c r="B44" s="27">
        <v>192002179</v>
      </c>
      <c r="C44" s="38">
        <v>0</v>
      </c>
    </row>
    <row r="45" spans="1:3" x14ac:dyDescent="0.25">
      <c r="A45" s="37" t="s">
        <v>41</v>
      </c>
      <c r="B45" s="29">
        <v>148868655</v>
      </c>
      <c r="C45" s="30">
        <v>81548465.480000004</v>
      </c>
    </row>
    <row r="46" spans="1:3" x14ac:dyDescent="0.25">
      <c r="A46" s="26" t="s">
        <v>42</v>
      </c>
      <c r="B46" s="29"/>
      <c r="C46" s="36"/>
    </row>
    <row r="47" spans="1:3" ht="15.75" thickBot="1" x14ac:dyDescent="0.3">
      <c r="A47" s="26" t="s">
        <v>43</v>
      </c>
      <c r="B47" s="27"/>
      <c r="C47" s="39"/>
    </row>
    <row r="48" spans="1:3" ht="15.75" thickBot="1" x14ac:dyDescent="0.3">
      <c r="A48" s="23" t="s">
        <v>44</v>
      </c>
      <c r="B48" s="24">
        <f>SUM(B49:B57)</f>
        <v>606439800</v>
      </c>
      <c r="C48" s="25">
        <f>SUM(C49:C57)</f>
        <v>315370000</v>
      </c>
    </row>
    <row r="49" spans="1:3" x14ac:dyDescent="0.25">
      <c r="A49" s="26" t="s">
        <v>45</v>
      </c>
      <c r="B49" s="27">
        <v>93771907</v>
      </c>
      <c r="C49" s="28">
        <v>16971600</v>
      </c>
    </row>
    <row r="50" spans="1:3" x14ac:dyDescent="0.25">
      <c r="A50" s="26" t="s">
        <v>46</v>
      </c>
      <c r="B50" s="29">
        <v>2690000</v>
      </c>
      <c r="C50" s="30">
        <v>-1750000</v>
      </c>
    </row>
    <row r="51" spans="1:3" x14ac:dyDescent="0.25">
      <c r="A51" s="26" t="s">
        <v>47</v>
      </c>
      <c r="B51" s="29">
        <v>2883000</v>
      </c>
      <c r="C51" s="30">
        <v>-250000</v>
      </c>
    </row>
    <row r="52" spans="1:3" x14ac:dyDescent="0.25">
      <c r="A52" s="26" t="s">
        <v>48</v>
      </c>
      <c r="B52" s="29">
        <v>92680000</v>
      </c>
      <c r="C52" s="30">
        <v>-9750000</v>
      </c>
    </row>
    <row r="53" spans="1:3" x14ac:dyDescent="0.25">
      <c r="A53" s="26" t="s">
        <v>49</v>
      </c>
      <c r="B53" s="29">
        <v>95729380</v>
      </c>
      <c r="C53" s="30">
        <v>25458400</v>
      </c>
    </row>
    <row r="54" spans="1:3" x14ac:dyDescent="0.25">
      <c r="A54" s="37" t="s">
        <v>50</v>
      </c>
      <c r="B54" s="29">
        <v>50000</v>
      </c>
      <c r="C54" s="30">
        <v>0</v>
      </c>
    </row>
    <row r="55" spans="1:3" x14ac:dyDescent="0.25">
      <c r="A55" s="26" t="s">
        <v>51</v>
      </c>
      <c r="B55" s="29">
        <v>314271000</v>
      </c>
      <c r="C55" s="30">
        <v>264000000</v>
      </c>
    </row>
    <row r="56" spans="1:3" x14ac:dyDescent="0.25">
      <c r="A56" s="26" t="s">
        <v>52</v>
      </c>
      <c r="B56" s="29">
        <v>4244513</v>
      </c>
      <c r="C56" s="30">
        <v>19300000</v>
      </c>
    </row>
    <row r="57" spans="1:3" ht="15.75" thickBot="1" x14ac:dyDescent="0.3">
      <c r="A57" s="37" t="s">
        <v>53</v>
      </c>
      <c r="B57" s="27">
        <v>120000</v>
      </c>
      <c r="C57" s="28">
        <v>1390000</v>
      </c>
    </row>
    <row r="58" spans="1:3" ht="15.75" thickBot="1" x14ac:dyDescent="0.3">
      <c r="A58" s="23" t="s">
        <v>54</v>
      </c>
      <c r="B58" s="24">
        <f>SUM(B59:B62)</f>
        <v>1121339391</v>
      </c>
      <c r="C58" s="25">
        <f>SUM(C59:C62)</f>
        <v>1128031000</v>
      </c>
    </row>
    <row r="59" spans="1:3" x14ac:dyDescent="0.25">
      <c r="A59" s="40" t="s">
        <v>55</v>
      </c>
      <c r="B59" s="27">
        <v>99866195</v>
      </c>
      <c r="C59" s="41">
        <v>3000000</v>
      </c>
    </row>
    <row r="60" spans="1:3" x14ac:dyDescent="0.25">
      <c r="A60" s="40" t="s">
        <v>56</v>
      </c>
      <c r="B60" s="29">
        <v>1021473196</v>
      </c>
      <c r="C60" s="28">
        <v>1125031000</v>
      </c>
    </row>
    <row r="61" spans="1:3" x14ac:dyDescent="0.25">
      <c r="A61" s="40" t="s">
        <v>57</v>
      </c>
      <c r="B61" s="42"/>
      <c r="C61" s="43"/>
    </row>
    <row r="62" spans="1:3" ht="27" thickBot="1" x14ac:dyDescent="0.3">
      <c r="A62" s="44" t="s">
        <v>58</v>
      </c>
      <c r="B62" s="45"/>
      <c r="C62" s="46"/>
    </row>
    <row r="63" spans="1:3" ht="15.75" thickBot="1" x14ac:dyDescent="0.3">
      <c r="A63" s="23" t="s">
        <v>59</v>
      </c>
      <c r="B63" s="24">
        <f>SUM(B64:B65)</f>
        <v>0</v>
      </c>
      <c r="C63" s="25">
        <f>SUM(C64:C65)</f>
        <v>0</v>
      </c>
    </row>
    <row r="64" spans="1:3" x14ac:dyDescent="0.25">
      <c r="A64" s="40" t="s">
        <v>60</v>
      </c>
      <c r="B64" s="47"/>
      <c r="C64" s="48"/>
    </row>
    <row r="65" spans="1:3" ht="15.75" thickBot="1" x14ac:dyDescent="0.3">
      <c r="A65" s="40" t="s">
        <v>61</v>
      </c>
      <c r="B65" s="45"/>
      <c r="C65" s="46"/>
    </row>
    <row r="66" spans="1:3" ht="15.75" thickBot="1" x14ac:dyDescent="0.3">
      <c r="A66" s="23" t="s">
        <v>62</v>
      </c>
      <c r="B66" s="24">
        <f>SUM(B67:B69)</f>
        <v>0</v>
      </c>
      <c r="C66" s="25">
        <f>SUM(C67:C69)</f>
        <v>0</v>
      </c>
    </row>
    <row r="67" spans="1:3" x14ac:dyDescent="0.25">
      <c r="A67" s="40" t="s">
        <v>63</v>
      </c>
      <c r="B67" s="47"/>
      <c r="C67" s="48"/>
    </row>
    <row r="68" spans="1:3" x14ac:dyDescent="0.25">
      <c r="A68" s="40" t="s">
        <v>64</v>
      </c>
      <c r="B68" s="42"/>
      <c r="C68" s="43"/>
    </row>
    <row r="69" spans="1:3" x14ac:dyDescent="0.25">
      <c r="A69" s="40" t="s">
        <v>65</v>
      </c>
      <c r="B69" s="42"/>
      <c r="C69" s="43"/>
    </row>
    <row r="70" spans="1:3" ht="15.75" thickBot="1" x14ac:dyDescent="0.3">
      <c r="A70" s="20" t="s">
        <v>66</v>
      </c>
      <c r="B70" s="49"/>
      <c r="C70" s="50"/>
    </row>
    <row r="71" spans="1:3" ht="15.75" thickBot="1" x14ac:dyDescent="0.3">
      <c r="A71" s="23" t="s">
        <v>67</v>
      </c>
      <c r="B71" s="24">
        <f>+B72+B73</f>
        <v>3000000000</v>
      </c>
      <c r="C71" s="25">
        <f>SUM(C72:C73)</f>
        <v>0</v>
      </c>
    </row>
    <row r="72" spans="1:3" x14ac:dyDescent="0.25">
      <c r="A72" s="40" t="s">
        <v>68</v>
      </c>
      <c r="B72" s="47"/>
      <c r="C72" s="48"/>
    </row>
    <row r="73" spans="1:3" ht="15.75" thickBot="1" x14ac:dyDescent="0.3">
      <c r="A73" s="40" t="s">
        <v>69</v>
      </c>
      <c r="B73" s="27">
        <v>3000000000</v>
      </c>
      <c r="C73" s="51" t="s">
        <v>70</v>
      </c>
    </row>
    <row r="74" spans="1:3" ht="15.75" thickBot="1" x14ac:dyDescent="0.3">
      <c r="A74" s="23" t="s">
        <v>71</v>
      </c>
      <c r="B74" s="24">
        <f>SUM(B75:B76)</f>
        <v>0</v>
      </c>
      <c r="C74" s="25">
        <f>SUM(C75:C76)</f>
        <v>0</v>
      </c>
    </row>
    <row r="75" spans="1:3" x14ac:dyDescent="0.25">
      <c r="A75" s="40" t="s">
        <v>72</v>
      </c>
      <c r="B75" s="52"/>
      <c r="C75" s="53"/>
    </row>
    <row r="76" spans="1:3" ht="15.75" thickBot="1" x14ac:dyDescent="0.3">
      <c r="A76" s="40" t="s">
        <v>73</v>
      </c>
      <c r="B76" s="45"/>
      <c r="C76" s="46"/>
    </row>
    <row r="77" spans="1:3" ht="15.75" thickBot="1" x14ac:dyDescent="0.3">
      <c r="A77" s="23" t="s">
        <v>74</v>
      </c>
      <c r="B77" s="24"/>
      <c r="C77" s="25"/>
    </row>
    <row r="78" spans="1:3" ht="15.75" thickBot="1" x14ac:dyDescent="0.3">
      <c r="A78" s="40" t="s">
        <v>75</v>
      </c>
      <c r="B78" s="47"/>
      <c r="C78" s="48"/>
    </row>
    <row r="79" spans="1:3" ht="15.75" thickBot="1" x14ac:dyDescent="0.3">
      <c r="A79" s="54" t="s">
        <v>76</v>
      </c>
      <c r="B79" s="55">
        <f>+B12+B16+B26+B35+B43+B48+B58+B63+B71+B74</f>
        <v>17278527043</v>
      </c>
      <c r="C79" s="56">
        <f>+C12+C16+C26+C35+C43+C48+C58+C63+C71+C74+C77</f>
        <v>3916391309.48</v>
      </c>
    </row>
    <row r="80" spans="1:3" x14ac:dyDescent="0.25">
      <c r="A80" s="57" t="s">
        <v>77</v>
      </c>
    </row>
    <row r="81" spans="1:1" x14ac:dyDescent="0.25">
      <c r="A81" s="57"/>
    </row>
    <row r="82" spans="1:1" x14ac:dyDescent="0.25">
      <c r="A82" s="58" t="s">
        <v>78</v>
      </c>
    </row>
    <row r="83" spans="1:1" ht="30" x14ac:dyDescent="0.25">
      <c r="A83" s="59" t="s">
        <v>79</v>
      </c>
    </row>
    <row r="84" spans="1:1" x14ac:dyDescent="0.25">
      <c r="A84" s="60"/>
    </row>
  </sheetData>
  <mergeCells count="8">
    <mergeCell ref="A3:C3"/>
    <mergeCell ref="A4:C4"/>
    <mergeCell ref="A5:C5"/>
    <mergeCell ref="A6:C6"/>
    <mergeCell ref="A7:C7"/>
    <mergeCell ref="A9:A10"/>
    <mergeCell ref="B9:B10"/>
    <mergeCell ref="C9:C10"/>
  </mergeCells>
  <pageMargins left="0.9055118110236221" right="0.70866141732283472" top="0.5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63CF-DF16-4569-8900-6A61F6627F92}">
  <dimension ref="A3:T94"/>
  <sheetViews>
    <sheetView showGridLines="0" topLeftCell="H63" zoomScale="95" zoomScaleNormal="95" workbookViewId="0">
      <selection activeCell="K73" sqref="K73"/>
    </sheetView>
  </sheetViews>
  <sheetFormatPr baseColWidth="10" defaultColWidth="11.42578125" defaultRowHeight="15" x14ac:dyDescent="0.25"/>
  <cols>
    <col min="1" max="1" width="68.42578125" customWidth="1"/>
    <col min="2" max="2" width="21.42578125" customWidth="1"/>
    <col min="3" max="3" width="19.140625" customWidth="1"/>
    <col min="4" max="4" width="19.85546875" customWidth="1"/>
    <col min="5" max="5" width="19.28515625" customWidth="1"/>
    <col min="6" max="6" width="21.140625" customWidth="1"/>
    <col min="7" max="7" width="19.140625" customWidth="1"/>
    <col min="8" max="8" width="24.28515625" customWidth="1"/>
    <col min="9" max="9" width="20.85546875" customWidth="1"/>
    <col min="10" max="10" width="19.28515625" customWidth="1"/>
    <col min="11" max="11" width="20" customWidth="1"/>
    <col min="12" max="12" width="14.7109375" customWidth="1"/>
    <col min="13" max="14" width="14.5703125" customWidth="1"/>
    <col min="15" max="15" width="14.85546875" customWidth="1"/>
    <col min="16" max="16" width="22.42578125" customWidth="1"/>
    <col min="17" max="17" width="11.42578125" customWidth="1"/>
  </cols>
  <sheetData>
    <row r="3" spans="1:20" ht="28.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27.75" customHeight="1" x14ac:dyDescent="0.25">
      <c r="A4" s="61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20" ht="15.75" x14ac:dyDescent="0.25">
      <c r="A5" s="7" t="s">
        <v>80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20" ht="15.75" customHeight="1" x14ac:dyDescent="0.2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20" ht="15.75" customHeight="1" x14ac:dyDescent="0.2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0" ht="16.5" thickBot="1" x14ac:dyDescent="0.3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5.5" customHeight="1" x14ac:dyDescent="0.25">
      <c r="A9" s="64" t="s">
        <v>4</v>
      </c>
      <c r="B9" s="65" t="s">
        <v>5</v>
      </c>
      <c r="C9" s="66" t="s">
        <v>6</v>
      </c>
      <c r="D9" s="67" t="s">
        <v>82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3"/>
      <c r="R9" s="63"/>
      <c r="S9" s="63"/>
      <c r="T9" s="63"/>
    </row>
    <row r="10" spans="1:20" ht="15.75" x14ac:dyDescent="0.25">
      <c r="A10" s="70"/>
      <c r="B10" s="71"/>
      <c r="C10" s="72"/>
      <c r="D10" s="73" t="s">
        <v>83</v>
      </c>
      <c r="E10" s="74" t="s">
        <v>84</v>
      </c>
      <c r="F10" s="74" t="s">
        <v>85</v>
      </c>
      <c r="G10" s="74" t="s">
        <v>86</v>
      </c>
      <c r="H10" s="74" t="s">
        <v>87</v>
      </c>
      <c r="I10" s="74" t="s">
        <v>88</v>
      </c>
      <c r="J10" s="74" t="s">
        <v>89</v>
      </c>
      <c r="K10" s="74" t="s">
        <v>90</v>
      </c>
      <c r="L10" s="74" t="s">
        <v>91</v>
      </c>
      <c r="M10" s="74" t="s">
        <v>92</v>
      </c>
      <c r="N10" s="74" t="s">
        <v>93</v>
      </c>
      <c r="O10" s="74" t="s">
        <v>94</v>
      </c>
      <c r="P10" s="75" t="s">
        <v>95</v>
      </c>
      <c r="Q10" s="63"/>
      <c r="R10" s="63"/>
      <c r="S10" s="63"/>
      <c r="T10" s="63"/>
    </row>
    <row r="11" spans="1:20" ht="16.5" thickBot="1" x14ac:dyDescent="0.3">
      <c r="A11" s="76" t="s">
        <v>7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  <c r="Q11" s="63"/>
      <c r="R11" s="63"/>
      <c r="S11" s="63"/>
      <c r="T11" s="63"/>
    </row>
    <row r="12" spans="1:20" ht="16.5" thickBot="1" x14ac:dyDescent="0.3">
      <c r="A12" s="80" t="s">
        <v>8</v>
      </c>
      <c r="B12" s="81">
        <f>SUM(B13:B15)</f>
        <v>4131548810</v>
      </c>
      <c r="C12" s="82">
        <f>SUM(C13:C15)</f>
        <v>7700000</v>
      </c>
      <c r="D12" s="83">
        <f>SUM(D13:D15)</f>
        <v>296007800.17000002</v>
      </c>
      <c r="E12" s="83">
        <f t="shared" ref="E12:O12" si="0">SUM(E13:E15)</f>
        <v>276276764.80000001</v>
      </c>
      <c r="F12" s="84">
        <f t="shared" si="0"/>
        <v>318853852.01999998</v>
      </c>
      <c r="G12" s="84">
        <f t="shared" si="0"/>
        <v>295447086.29000002</v>
      </c>
      <c r="H12" s="84">
        <f t="shared" si="0"/>
        <v>295526834.45000005</v>
      </c>
      <c r="I12" s="84">
        <f t="shared" si="0"/>
        <v>359810911.44</v>
      </c>
      <c r="J12" s="84">
        <f t="shared" si="0"/>
        <v>465714585.65999997</v>
      </c>
      <c r="K12" s="85">
        <f t="shared" si="0"/>
        <v>298029515.75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4">
        <f t="shared" si="0"/>
        <v>0</v>
      </c>
      <c r="P12" s="86">
        <f>SUM(D12:O12)</f>
        <v>2605667350.5799999</v>
      </c>
      <c r="Q12" s="63"/>
      <c r="R12" s="63"/>
      <c r="S12" s="63"/>
      <c r="T12" s="63"/>
    </row>
    <row r="13" spans="1:20" ht="15.75" x14ac:dyDescent="0.25">
      <c r="A13" s="87" t="s">
        <v>96</v>
      </c>
      <c r="B13" s="88">
        <v>3411921154</v>
      </c>
      <c r="C13" s="89">
        <v>-31382655.48</v>
      </c>
      <c r="D13" s="90">
        <v>258712543.25999999</v>
      </c>
      <c r="E13" s="91">
        <v>238972845.19999999</v>
      </c>
      <c r="F13" s="92">
        <v>281903935.27999997</v>
      </c>
      <c r="G13" s="91">
        <v>258443125.28</v>
      </c>
      <c r="H13" s="92">
        <v>258475649.43000001</v>
      </c>
      <c r="I13" s="91">
        <v>259802686.56999999</v>
      </c>
      <c r="J13" s="92">
        <v>262515918.75999999</v>
      </c>
      <c r="K13" s="91">
        <v>260491783.09</v>
      </c>
      <c r="L13" s="93"/>
      <c r="M13" s="91"/>
      <c r="N13" s="93"/>
      <c r="O13" s="91"/>
      <c r="P13" s="94">
        <f>SUM(D13:O13)</f>
        <v>2079318486.8699999</v>
      </c>
      <c r="Q13" s="63"/>
      <c r="R13" s="63"/>
      <c r="S13" s="63"/>
      <c r="T13" s="63"/>
    </row>
    <row r="14" spans="1:20" ht="15.75" x14ac:dyDescent="0.25">
      <c r="A14" s="87" t="s">
        <v>97</v>
      </c>
      <c r="B14" s="95">
        <v>276290306</v>
      </c>
      <c r="C14" s="96">
        <v>58577936</v>
      </c>
      <c r="D14" s="97">
        <v>958858.83</v>
      </c>
      <c r="E14" s="97">
        <v>958858.83</v>
      </c>
      <c r="F14" s="97">
        <v>958858.83</v>
      </c>
      <c r="G14" s="98">
        <v>958858.83</v>
      </c>
      <c r="H14" s="97">
        <v>958858.83</v>
      </c>
      <c r="I14" s="98">
        <v>63882751.310000002</v>
      </c>
      <c r="J14" s="97">
        <v>166816022.66</v>
      </c>
      <c r="K14" s="97">
        <v>958858.83</v>
      </c>
      <c r="L14" s="97"/>
      <c r="M14" s="98"/>
      <c r="N14" s="97"/>
      <c r="O14" s="97"/>
      <c r="P14" s="99">
        <f>SUM(D14:O14)</f>
        <v>236451926.95000002</v>
      </c>
      <c r="Q14" s="63"/>
      <c r="R14" s="63"/>
      <c r="S14" s="63"/>
      <c r="T14" s="63"/>
    </row>
    <row r="15" spans="1:20" ht="16.5" thickBot="1" x14ac:dyDescent="0.3">
      <c r="A15" s="87" t="s">
        <v>98</v>
      </c>
      <c r="B15" s="88">
        <v>443337350</v>
      </c>
      <c r="C15" s="89">
        <v>-19495280.52</v>
      </c>
      <c r="D15" s="100">
        <v>36336398.079999998</v>
      </c>
      <c r="E15" s="100">
        <v>36345060.770000003</v>
      </c>
      <c r="F15" s="101">
        <v>35991057.909999996</v>
      </c>
      <c r="G15" s="91">
        <v>36045102.18</v>
      </c>
      <c r="H15" s="100">
        <v>36092326.189999998</v>
      </c>
      <c r="I15" s="91">
        <v>36125473.560000002</v>
      </c>
      <c r="J15" s="102">
        <v>36382644.240000002</v>
      </c>
      <c r="K15" s="91">
        <v>36578873.829999998</v>
      </c>
      <c r="L15" s="103"/>
      <c r="M15" s="91"/>
      <c r="N15" s="100"/>
      <c r="O15" s="91"/>
      <c r="P15" s="104">
        <f>SUM(D15:O15)</f>
        <v>289896936.75999999</v>
      </c>
      <c r="Q15" s="63"/>
      <c r="R15" s="63"/>
      <c r="S15" s="63"/>
      <c r="T15" s="63"/>
    </row>
    <row r="16" spans="1:20" ht="16.5" thickBot="1" x14ac:dyDescent="0.3">
      <c r="A16" s="80" t="s">
        <v>12</v>
      </c>
      <c r="B16" s="105">
        <f>SUM(B17:B25)</f>
        <v>726405003</v>
      </c>
      <c r="C16" s="82">
        <f>SUM(C17:C25)</f>
        <v>358946844</v>
      </c>
      <c r="D16" s="83">
        <f>SUM(D17:D25)</f>
        <v>36123613.780000001</v>
      </c>
      <c r="E16" s="83">
        <f t="shared" ref="E16:O16" si="1">SUM(E17:E25)</f>
        <v>47648445.420000002</v>
      </c>
      <c r="F16" s="84">
        <f t="shared" si="1"/>
        <v>46820033.109999999</v>
      </c>
      <c r="G16" s="85">
        <f t="shared" si="1"/>
        <v>61533977.339999996</v>
      </c>
      <c r="H16" s="83">
        <f t="shared" si="1"/>
        <v>54113577.079999998</v>
      </c>
      <c r="I16" s="84">
        <f t="shared" si="1"/>
        <v>63292720.439999998</v>
      </c>
      <c r="J16" s="84">
        <f>SUM(J17:J25)</f>
        <v>57032129.210000001</v>
      </c>
      <c r="K16" s="85">
        <f>SUM(K17:K25)</f>
        <v>57899625.479999997</v>
      </c>
      <c r="L16" s="83">
        <f t="shared" si="1"/>
        <v>0</v>
      </c>
      <c r="M16" s="82">
        <f t="shared" si="1"/>
        <v>0</v>
      </c>
      <c r="N16" s="83">
        <f t="shared" si="1"/>
        <v>0</v>
      </c>
      <c r="O16" s="84">
        <f t="shared" si="1"/>
        <v>0</v>
      </c>
      <c r="P16" s="86">
        <f>SUM(D16:O16)</f>
        <v>424464121.86000001</v>
      </c>
      <c r="Q16" s="63"/>
      <c r="R16" s="63"/>
      <c r="S16" s="63"/>
      <c r="T16" s="63"/>
    </row>
    <row r="17" spans="1:20" ht="15.75" x14ac:dyDescent="0.25">
      <c r="A17" s="106" t="s">
        <v>13</v>
      </c>
      <c r="B17" s="88">
        <v>200737849</v>
      </c>
      <c r="C17" s="89">
        <v>0</v>
      </c>
      <c r="D17" s="100">
        <v>20530567.940000001</v>
      </c>
      <c r="E17" s="100">
        <v>12017549.140000001</v>
      </c>
      <c r="F17" s="91">
        <v>28496564.09</v>
      </c>
      <c r="G17" s="107">
        <v>16548043.51</v>
      </c>
      <c r="H17" s="100">
        <v>35522006.68</v>
      </c>
      <c r="I17" s="107">
        <v>23183889.539999999</v>
      </c>
      <c r="J17" s="92">
        <v>33444105.73</v>
      </c>
      <c r="K17" s="91">
        <v>26842378.690000001</v>
      </c>
      <c r="L17" s="93"/>
      <c r="M17" s="91"/>
      <c r="N17" s="100"/>
      <c r="O17" s="91"/>
      <c r="P17" s="94">
        <f t="shared" ref="P17:P25" si="2">SUM(D17:O17)</f>
        <v>196585105.31999999</v>
      </c>
      <c r="Q17" s="63"/>
      <c r="R17" s="63"/>
      <c r="S17" s="63"/>
      <c r="T17" s="63"/>
    </row>
    <row r="18" spans="1:20" ht="15.75" x14ac:dyDescent="0.25">
      <c r="A18" s="106" t="s">
        <v>14</v>
      </c>
      <c r="B18" s="95">
        <v>29760900</v>
      </c>
      <c r="C18" s="96">
        <v>-1625000</v>
      </c>
      <c r="D18" s="97">
        <v>0</v>
      </c>
      <c r="E18" s="97">
        <v>234879</v>
      </c>
      <c r="F18" s="97">
        <v>177284.93</v>
      </c>
      <c r="G18" s="98">
        <v>410850.52</v>
      </c>
      <c r="H18" s="97">
        <v>5203.8</v>
      </c>
      <c r="I18" s="98">
        <v>0</v>
      </c>
      <c r="J18" s="97">
        <v>357311.38</v>
      </c>
      <c r="K18" s="97">
        <v>10308063.529999999</v>
      </c>
      <c r="L18" s="97"/>
      <c r="M18" s="98"/>
      <c r="N18" s="97"/>
      <c r="O18" s="97"/>
      <c r="P18" s="99">
        <f t="shared" si="2"/>
        <v>11493593.16</v>
      </c>
      <c r="Q18" s="63"/>
      <c r="R18" s="63"/>
      <c r="S18" s="63"/>
      <c r="T18" s="63"/>
    </row>
    <row r="19" spans="1:20" ht="15.75" x14ac:dyDescent="0.25">
      <c r="A19" s="106" t="s">
        <v>15</v>
      </c>
      <c r="B19" s="95">
        <v>17900000</v>
      </c>
      <c r="C19" s="96">
        <v>0</v>
      </c>
      <c r="D19" s="97">
        <v>0</v>
      </c>
      <c r="E19" s="97">
        <v>191900</v>
      </c>
      <c r="F19" s="97">
        <v>0</v>
      </c>
      <c r="G19" s="98">
        <v>6972250</v>
      </c>
      <c r="H19" s="97">
        <v>3806400</v>
      </c>
      <c r="I19" s="98">
        <v>2562400</v>
      </c>
      <c r="J19" s="97">
        <v>9600</v>
      </c>
      <c r="K19" s="108"/>
      <c r="L19" s="97"/>
      <c r="M19" s="91"/>
      <c r="N19" s="97"/>
      <c r="O19" s="97"/>
      <c r="P19" s="99">
        <f t="shared" si="2"/>
        <v>13542550</v>
      </c>
      <c r="Q19" s="63"/>
      <c r="R19" s="63"/>
      <c r="S19" s="63"/>
      <c r="T19" s="63"/>
    </row>
    <row r="20" spans="1:20" ht="15.75" x14ac:dyDescent="0.25">
      <c r="A20" s="106" t="s">
        <v>16</v>
      </c>
      <c r="B20" s="95">
        <v>20112480</v>
      </c>
      <c r="C20" s="96">
        <v>-17450000</v>
      </c>
      <c r="D20" s="97">
        <v>0</v>
      </c>
      <c r="E20" s="97">
        <v>0</v>
      </c>
      <c r="F20" s="97">
        <v>0</v>
      </c>
      <c r="G20" s="98">
        <v>434511.9</v>
      </c>
      <c r="H20" s="97">
        <v>0</v>
      </c>
      <c r="I20" s="98">
        <v>0</v>
      </c>
      <c r="J20" s="97">
        <v>600000</v>
      </c>
      <c r="K20" s="97">
        <v>0</v>
      </c>
      <c r="L20" s="97"/>
      <c r="M20" s="98"/>
      <c r="N20" s="97"/>
      <c r="O20" s="97"/>
      <c r="P20" s="99">
        <f t="shared" si="2"/>
        <v>1034511.9</v>
      </c>
      <c r="Q20" s="63"/>
      <c r="R20" s="63"/>
      <c r="S20" s="63"/>
      <c r="T20" s="63"/>
    </row>
    <row r="21" spans="1:20" ht="15.75" x14ac:dyDescent="0.25">
      <c r="A21" s="106" t="s">
        <v>17</v>
      </c>
      <c r="B21" s="95">
        <v>62910504</v>
      </c>
      <c r="C21" s="96">
        <v>11784000</v>
      </c>
      <c r="D21" s="97">
        <v>3093045.84</v>
      </c>
      <c r="E21" s="97">
        <v>2854713.3</v>
      </c>
      <c r="F21" s="97">
        <v>3935847.22</v>
      </c>
      <c r="G21" s="98">
        <v>2293036.75</v>
      </c>
      <c r="H21" s="97">
        <v>143310</v>
      </c>
      <c r="I21" s="98">
        <v>3547904.36</v>
      </c>
      <c r="J21" s="97">
        <v>3220141.26</v>
      </c>
      <c r="K21" s="97">
        <v>3220141.26</v>
      </c>
      <c r="L21" s="97"/>
      <c r="M21" s="98"/>
      <c r="N21" s="97"/>
      <c r="O21" s="97"/>
      <c r="P21" s="99">
        <f t="shared" si="2"/>
        <v>22308139.989999995</v>
      </c>
      <c r="Q21" s="63"/>
      <c r="R21" s="63"/>
      <c r="S21" s="63"/>
      <c r="T21" s="63"/>
    </row>
    <row r="22" spans="1:20" ht="15.75" x14ac:dyDescent="0.25">
      <c r="A22" s="106" t="s">
        <v>18</v>
      </c>
      <c r="B22" s="95">
        <v>179278991</v>
      </c>
      <c r="C22" s="96">
        <v>8500000</v>
      </c>
      <c r="D22" s="97">
        <v>12500000</v>
      </c>
      <c r="E22" s="97">
        <v>31135730.18</v>
      </c>
      <c r="F22" s="97">
        <v>14170336.869999999</v>
      </c>
      <c r="G22" s="98">
        <v>26120523.329999998</v>
      </c>
      <c r="H22" s="97">
        <v>12738033.67</v>
      </c>
      <c r="I22" s="98">
        <v>12990047.369999999</v>
      </c>
      <c r="J22" s="97">
        <v>12961908.41</v>
      </c>
      <c r="K22" s="97">
        <v>12500000</v>
      </c>
      <c r="L22" s="97"/>
      <c r="M22" s="98"/>
      <c r="N22" s="97"/>
      <c r="O22" s="97"/>
      <c r="P22" s="104">
        <f t="shared" si="2"/>
        <v>135116579.82999998</v>
      </c>
      <c r="Q22" s="63"/>
      <c r="R22" s="63"/>
      <c r="S22" s="63"/>
      <c r="T22" s="63"/>
    </row>
    <row r="23" spans="1:20" ht="31.5" x14ac:dyDescent="0.25">
      <c r="A23" s="106" t="s">
        <v>19</v>
      </c>
      <c r="B23" s="95">
        <v>31390000</v>
      </c>
      <c r="C23" s="96">
        <v>42676000</v>
      </c>
      <c r="D23" s="97">
        <v>0</v>
      </c>
      <c r="E23" s="97">
        <v>89760.79</v>
      </c>
      <c r="F23" s="97">
        <v>0</v>
      </c>
      <c r="G23" s="98">
        <v>7953081.3300000001</v>
      </c>
      <c r="H23" s="97">
        <v>551642.93999999994</v>
      </c>
      <c r="I23" s="98">
        <v>20252517.289999999</v>
      </c>
      <c r="J23" s="97">
        <v>2403314.79</v>
      </c>
      <c r="K23" s="97">
        <v>163312</v>
      </c>
      <c r="L23" s="97"/>
      <c r="M23" s="98"/>
      <c r="N23" s="97"/>
      <c r="O23" s="97"/>
      <c r="P23" s="99">
        <f t="shared" si="2"/>
        <v>31413629.140000001</v>
      </c>
      <c r="Q23" s="63"/>
      <c r="R23" s="63"/>
      <c r="S23" s="63"/>
      <c r="T23" s="63"/>
    </row>
    <row r="24" spans="1:20" ht="31.5" x14ac:dyDescent="0.25">
      <c r="A24" s="106" t="s">
        <v>20</v>
      </c>
      <c r="B24" s="95">
        <v>146866279</v>
      </c>
      <c r="C24" s="96">
        <v>303361844</v>
      </c>
      <c r="D24" s="97">
        <v>0</v>
      </c>
      <c r="E24" s="97">
        <v>8120</v>
      </c>
      <c r="F24" s="97">
        <v>40000</v>
      </c>
      <c r="G24" s="98">
        <v>582200</v>
      </c>
      <c r="H24" s="97">
        <v>916869.99</v>
      </c>
      <c r="I24" s="98">
        <v>8750</v>
      </c>
      <c r="J24" s="97">
        <v>1943930</v>
      </c>
      <c r="K24" s="97">
        <v>4292250</v>
      </c>
      <c r="L24" s="97"/>
      <c r="M24" s="98"/>
      <c r="N24" s="97"/>
      <c r="O24" s="97"/>
      <c r="P24" s="104">
        <f t="shared" si="2"/>
        <v>7792119.9900000002</v>
      </c>
      <c r="Q24" s="63"/>
      <c r="R24" s="63"/>
      <c r="S24" s="63"/>
      <c r="T24" s="63"/>
    </row>
    <row r="25" spans="1:20" ht="16.5" thickBot="1" x14ac:dyDescent="0.3">
      <c r="A25" s="106" t="s">
        <v>21</v>
      </c>
      <c r="B25" s="88">
        <v>37448000</v>
      </c>
      <c r="C25" s="109">
        <v>11700000</v>
      </c>
      <c r="D25" s="100">
        <v>0</v>
      </c>
      <c r="E25" s="100">
        <v>1115793.01</v>
      </c>
      <c r="F25" s="91">
        <v>0</v>
      </c>
      <c r="G25" s="91">
        <v>219480</v>
      </c>
      <c r="H25" s="100">
        <v>430110</v>
      </c>
      <c r="I25" s="110">
        <v>747211.88</v>
      </c>
      <c r="J25" s="101">
        <v>2091817.64</v>
      </c>
      <c r="K25" s="91">
        <v>573480</v>
      </c>
      <c r="L25" s="103"/>
      <c r="M25" s="91"/>
      <c r="N25" s="100"/>
      <c r="O25" s="91"/>
      <c r="P25" s="104">
        <f t="shared" si="2"/>
        <v>5177892.53</v>
      </c>
      <c r="Q25" s="63"/>
      <c r="R25" s="63"/>
      <c r="S25" s="63"/>
      <c r="T25" s="63"/>
    </row>
    <row r="26" spans="1:20" ht="16.5" thickBot="1" x14ac:dyDescent="0.3">
      <c r="A26" s="80" t="s">
        <v>22</v>
      </c>
      <c r="B26" s="81">
        <f>SUM(B27:B34)</f>
        <v>395976130</v>
      </c>
      <c r="C26" s="82">
        <f>SUM(C27:C34)</f>
        <v>99401432</v>
      </c>
      <c r="D26" s="83">
        <f>SUM(D27:D34)</f>
        <v>10664922.24</v>
      </c>
      <c r="E26" s="83">
        <f t="shared" ref="E26:O26" si="3">SUM(E27:E34)</f>
        <v>30829234.460000001</v>
      </c>
      <c r="F26" s="84">
        <f t="shared" si="3"/>
        <v>22818319.369999997</v>
      </c>
      <c r="G26" s="85">
        <f t="shared" si="3"/>
        <v>19310543.02</v>
      </c>
      <c r="H26" s="83">
        <f t="shared" si="3"/>
        <v>23087545.52</v>
      </c>
      <c r="I26" s="84">
        <f t="shared" si="3"/>
        <v>32282100.809999999</v>
      </c>
      <c r="J26" s="84">
        <f t="shared" si="3"/>
        <v>21742801.43</v>
      </c>
      <c r="K26" s="85">
        <f t="shared" si="3"/>
        <v>10366933.159999998</v>
      </c>
      <c r="L26" s="83">
        <f t="shared" si="3"/>
        <v>0</v>
      </c>
      <c r="M26" s="82">
        <f t="shared" si="3"/>
        <v>0</v>
      </c>
      <c r="N26" s="83">
        <f t="shared" si="3"/>
        <v>0</v>
      </c>
      <c r="O26" s="84">
        <f t="shared" si="3"/>
        <v>0</v>
      </c>
      <c r="P26" s="86">
        <f>SUM(D26:O26)</f>
        <v>171102400.00999999</v>
      </c>
      <c r="Q26" s="63"/>
      <c r="R26" s="63"/>
      <c r="S26" s="63"/>
      <c r="T26" s="63"/>
    </row>
    <row r="27" spans="1:20" ht="15.75" x14ac:dyDescent="0.25">
      <c r="A27" s="106" t="s">
        <v>23</v>
      </c>
      <c r="B27" s="88">
        <v>10685500</v>
      </c>
      <c r="C27" s="89">
        <v>165250000</v>
      </c>
      <c r="D27" s="100">
        <v>0</v>
      </c>
      <c r="E27" s="100">
        <v>645470.1</v>
      </c>
      <c r="F27" s="92">
        <v>752520</v>
      </c>
      <c r="G27" s="91">
        <v>48900</v>
      </c>
      <c r="H27" s="100">
        <v>1496000.69</v>
      </c>
      <c r="I27" s="91">
        <v>162150</v>
      </c>
      <c r="J27" s="92">
        <v>249590.24</v>
      </c>
      <c r="K27" s="91">
        <v>1157748.82</v>
      </c>
      <c r="L27" s="93"/>
      <c r="M27" s="91"/>
      <c r="N27" s="100"/>
      <c r="O27" s="91"/>
      <c r="P27" s="94">
        <f>SUM(D27:O27)</f>
        <v>4512379.8500000006</v>
      </c>
      <c r="Q27" s="63"/>
      <c r="R27" s="63"/>
      <c r="S27" s="63"/>
      <c r="T27" s="63"/>
    </row>
    <row r="28" spans="1:20" ht="15.75" x14ac:dyDescent="0.25">
      <c r="A28" s="106" t="s">
        <v>24</v>
      </c>
      <c r="B28" s="95">
        <v>5037500</v>
      </c>
      <c r="C28" s="96">
        <v>7450000</v>
      </c>
      <c r="D28" s="97">
        <v>0</v>
      </c>
      <c r="E28" s="97">
        <v>0</v>
      </c>
      <c r="F28" s="97">
        <v>2958007.2</v>
      </c>
      <c r="G28" s="98">
        <v>103050.11</v>
      </c>
      <c r="H28" s="97">
        <v>403421.94</v>
      </c>
      <c r="I28" s="98">
        <v>112572</v>
      </c>
      <c r="J28" s="97">
        <v>278025.7</v>
      </c>
      <c r="K28" s="97">
        <v>202370</v>
      </c>
      <c r="L28" s="97"/>
      <c r="M28" s="98"/>
      <c r="N28" s="97"/>
      <c r="O28" s="97"/>
      <c r="P28" s="104">
        <f t="shared" ref="P28:P34" si="4">SUM(D28:O28)</f>
        <v>4057446.95</v>
      </c>
      <c r="Q28" s="63"/>
      <c r="R28" s="63"/>
      <c r="S28" s="63"/>
      <c r="T28" s="63"/>
    </row>
    <row r="29" spans="1:20" ht="15.75" x14ac:dyDescent="0.25">
      <c r="A29" s="106" t="s">
        <v>25</v>
      </c>
      <c r="B29" s="95">
        <v>3950000</v>
      </c>
      <c r="C29" s="96">
        <v>525000</v>
      </c>
      <c r="D29" s="97">
        <v>0</v>
      </c>
      <c r="E29" s="97">
        <v>0</v>
      </c>
      <c r="F29" s="97">
        <v>0</v>
      </c>
      <c r="G29" s="98">
        <v>0</v>
      </c>
      <c r="H29" s="97">
        <v>0</v>
      </c>
      <c r="I29" s="98">
        <v>417320</v>
      </c>
      <c r="J29" s="97">
        <v>410020</v>
      </c>
      <c r="K29" s="91">
        <v>1510.4</v>
      </c>
      <c r="L29" s="97"/>
      <c r="M29" s="98"/>
      <c r="N29" s="97"/>
      <c r="O29" s="97"/>
      <c r="P29" s="104">
        <f t="shared" si="4"/>
        <v>828850.4</v>
      </c>
      <c r="Q29" s="63"/>
      <c r="R29" s="63"/>
      <c r="S29" s="63"/>
      <c r="T29" s="63"/>
    </row>
    <row r="30" spans="1:20" ht="15.75" x14ac:dyDescent="0.25">
      <c r="A30" s="106" t="s">
        <v>26</v>
      </c>
      <c r="B30" s="95">
        <v>4200000</v>
      </c>
      <c r="C30" s="96">
        <v>-1240000</v>
      </c>
      <c r="D30" s="97">
        <v>0</v>
      </c>
      <c r="E30" s="97">
        <v>0</v>
      </c>
      <c r="F30" s="97"/>
      <c r="G30" s="98"/>
      <c r="H30" s="97"/>
      <c r="I30" s="98">
        <v>0</v>
      </c>
      <c r="J30" s="97">
        <v>0</v>
      </c>
      <c r="K30" s="108"/>
      <c r="L30" s="97"/>
      <c r="M30" s="98"/>
      <c r="N30" s="97"/>
      <c r="O30" s="97"/>
      <c r="P30" s="104">
        <f t="shared" si="4"/>
        <v>0</v>
      </c>
      <c r="Q30" s="63"/>
      <c r="R30" s="63"/>
      <c r="S30" s="63"/>
      <c r="T30" s="63"/>
    </row>
    <row r="31" spans="1:20" ht="15.75" x14ac:dyDescent="0.25">
      <c r="A31" s="106" t="s">
        <v>27</v>
      </c>
      <c r="B31" s="95">
        <v>8235600</v>
      </c>
      <c r="C31" s="96">
        <v>2425000</v>
      </c>
      <c r="D31" s="97">
        <v>0</v>
      </c>
      <c r="E31" s="97">
        <v>954592.09</v>
      </c>
      <c r="F31" s="97">
        <v>958084</v>
      </c>
      <c r="G31" s="98">
        <v>1173911.96</v>
      </c>
      <c r="H31" s="97">
        <v>88161.3</v>
      </c>
      <c r="I31" s="98">
        <v>134900.73000000001</v>
      </c>
      <c r="J31" s="97">
        <v>539415.21</v>
      </c>
      <c r="K31" s="91">
        <v>273351</v>
      </c>
      <c r="L31" s="97"/>
      <c r="M31" s="98"/>
      <c r="N31" s="97"/>
      <c r="O31" s="97"/>
      <c r="P31" s="99">
        <f t="shared" si="4"/>
        <v>4122416.2899999996</v>
      </c>
      <c r="Q31" s="63"/>
      <c r="R31" s="63"/>
      <c r="S31" s="63"/>
      <c r="T31" s="63"/>
    </row>
    <row r="32" spans="1:20" ht="31.5" x14ac:dyDescent="0.25">
      <c r="A32" s="106" t="s">
        <v>28</v>
      </c>
      <c r="B32" s="95">
        <v>19741650</v>
      </c>
      <c r="C32" s="96">
        <v>5700000</v>
      </c>
      <c r="D32" s="97">
        <v>0</v>
      </c>
      <c r="E32" s="97">
        <v>0</v>
      </c>
      <c r="F32" s="97">
        <v>819152.46</v>
      </c>
      <c r="G32" s="98">
        <v>74269.2</v>
      </c>
      <c r="H32" s="97">
        <v>11606645.460000001</v>
      </c>
      <c r="I32" s="98">
        <v>106757.31</v>
      </c>
      <c r="J32" s="97">
        <v>54339</v>
      </c>
      <c r="K32" s="97">
        <v>685547.85</v>
      </c>
      <c r="L32" s="97"/>
      <c r="M32" s="98"/>
      <c r="N32" s="97"/>
      <c r="O32" s="97"/>
      <c r="P32" s="104">
        <f t="shared" si="4"/>
        <v>13346711.280000001</v>
      </c>
      <c r="Q32" s="63"/>
      <c r="R32" s="63"/>
      <c r="S32" s="63"/>
      <c r="T32" s="63"/>
    </row>
    <row r="33" spans="1:20" ht="31.5" x14ac:dyDescent="0.25">
      <c r="A33" s="106" t="s">
        <v>29</v>
      </c>
      <c r="B33" s="95">
        <v>327670000</v>
      </c>
      <c r="C33" s="96">
        <v>-87333568</v>
      </c>
      <c r="D33" s="97">
        <v>10664922.24</v>
      </c>
      <c r="E33" s="97">
        <v>28735882.899999999</v>
      </c>
      <c r="F33" s="97">
        <v>16940030.329999998</v>
      </c>
      <c r="G33" s="98">
        <v>17404983.809999999</v>
      </c>
      <c r="H33" s="97">
        <v>9351372.6899999995</v>
      </c>
      <c r="I33" s="98">
        <v>28930404.300000001</v>
      </c>
      <c r="J33" s="97">
        <v>19037192</v>
      </c>
      <c r="K33" s="97">
        <v>7687235.0599999996</v>
      </c>
      <c r="L33" s="97"/>
      <c r="M33" s="98"/>
      <c r="N33" s="97"/>
      <c r="O33" s="97"/>
      <c r="P33" s="104">
        <f t="shared" si="4"/>
        <v>138752023.32999998</v>
      </c>
      <c r="Q33" s="63"/>
      <c r="R33" s="63"/>
      <c r="S33" s="63"/>
      <c r="T33" s="63"/>
    </row>
    <row r="34" spans="1:20" ht="16.5" thickBot="1" x14ac:dyDescent="0.3">
      <c r="A34" s="106" t="s">
        <v>30</v>
      </c>
      <c r="B34" s="88">
        <v>16455880</v>
      </c>
      <c r="C34" s="89">
        <v>6625000</v>
      </c>
      <c r="D34" s="100">
        <v>0</v>
      </c>
      <c r="E34" s="100">
        <v>493289.37</v>
      </c>
      <c r="F34" s="101">
        <v>390525.38</v>
      </c>
      <c r="G34" s="91">
        <v>505427.94</v>
      </c>
      <c r="H34" s="100">
        <v>141943.44</v>
      </c>
      <c r="I34" s="91">
        <v>2417996.4700000002</v>
      </c>
      <c r="J34" s="101">
        <v>1174219.28</v>
      </c>
      <c r="K34" s="91">
        <v>359170.03</v>
      </c>
      <c r="L34" s="103"/>
      <c r="M34" s="91"/>
      <c r="N34" s="100"/>
      <c r="O34" s="91"/>
      <c r="P34" s="104">
        <f t="shared" si="4"/>
        <v>5482571.9100000001</v>
      </c>
      <c r="Q34" s="63"/>
      <c r="R34" s="63"/>
      <c r="S34" s="63"/>
      <c r="T34" s="63"/>
    </row>
    <row r="35" spans="1:20" ht="16.5" thickBot="1" x14ac:dyDescent="0.3">
      <c r="A35" s="80" t="s">
        <v>31</v>
      </c>
      <c r="B35" s="105">
        <f>SUM(B36:B42)</f>
        <v>6955947075</v>
      </c>
      <c r="C35" s="82">
        <f>SUM(C36:C42)</f>
        <v>1925393568</v>
      </c>
      <c r="D35" s="83">
        <f>SUM(D36:D42)</f>
        <v>528715820.11000001</v>
      </c>
      <c r="E35" s="83">
        <f t="shared" ref="E35:O35" si="5">SUM(E36:E42)</f>
        <v>516173892.37</v>
      </c>
      <c r="F35" s="84">
        <f t="shared" si="5"/>
        <v>1356549598.28</v>
      </c>
      <c r="G35" s="85">
        <f t="shared" si="5"/>
        <v>954810937.22000003</v>
      </c>
      <c r="H35" s="83">
        <f t="shared" si="5"/>
        <v>907616174.16000009</v>
      </c>
      <c r="I35" s="84">
        <f t="shared" si="5"/>
        <v>618391276.43000007</v>
      </c>
      <c r="J35" s="84">
        <f t="shared" si="5"/>
        <v>581889696.02999997</v>
      </c>
      <c r="K35" s="85">
        <f t="shared" si="5"/>
        <v>519986371</v>
      </c>
      <c r="L35" s="83">
        <f t="shared" si="5"/>
        <v>0</v>
      </c>
      <c r="M35" s="82">
        <f t="shared" si="5"/>
        <v>0</v>
      </c>
      <c r="N35" s="83">
        <f t="shared" si="5"/>
        <v>0</v>
      </c>
      <c r="O35" s="84">
        <f t="shared" si="5"/>
        <v>0</v>
      </c>
      <c r="P35" s="86">
        <f>SUM(D35:O35)</f>
        <v>5984133765.6000004</v>
      </c>
      <c r="Q35" s="63"/>
      <c r="R35" s="63"/>
      <c r="S35" s="63"/>
      <c r="T35" s="63"/>
    </row>
    <row r="36" spans="1:20" ht="15.75" x14ac:dyDescent="0.25">
      <c r="A36" s="106" t="s">
        <v>32</v>
      </c>
      <c r="B36" s="88">
        <v>203912985</v>
      </c>
      <c r="C36" s="89">
        <v>50000000</v>
      </c>
      <c r="D36" s="92">
        <v>13190813.32</v>
      </c>
      <c r="E36" s="100">
        <v>5182951.32</v>
      </c>
      <c r="F36" s="92">
        <v>23579282.32</v>
      </c>
      <c r="G36" s="91">
        <v>12579300.32</v>
      </c>
      <c r="H36" s="100">
        <v>18822368.32</v>
      </c>
      <c r="I36" s="91">
        <v>14581337.32</v>
      </c>
      <c r="J36" s="111">
        <v>63748234</v>
      </c>
      <c r="K36" s="92">
        <v>6432091</v>
      </c>
      <c r="L36" s="93"/>
      <c r="M36" s="91"/>
      <c r="N36" s="100"/>
      <c r="O36" s="91"/>
      <c r="P36" s="94">
        <f t="shared" ref="P36:P73" si="6">SUM(D36:O36)</f>
        <v>158116377.91999999</v>
      </c>
      <c r="Q36" s="63"/>
      <c r="R36" s="63"/>
      <c r="S36" s="63"/>
      <c r="T36" s="63"/>
    </row>
    <row r="37" spans="1:20" ht="31.5" x14ac:dyDescent="0.25">
      <c r="A37" s="106" t="s">
        <v>33</v>
      </c>
      <c r="B37" s="95">
        <v>4365764911</v>
      </c>
      <c r="C37" s="96">
        <v>12000000</v>
      </c>
      <c r="D37" s="97">
        <v>347551133.31</v>
      </c>
      <c r="E37" s="97">
        <v>339502068.06999999</v>
      </c>
      <c r="F37" s="97">
        <v>362706597.39999998</v>
      </c>
      <c r="G37" s="98">
        <v>348452289.39999998</v>
      </c>
      <c r="H37" s="97">
        <v>340447241.39999998</v>
      </c>
      <c r="I37" s="98">
        <v>340133366.39999998</v>
      </c>
      <c r="J37" s="97">
        <v>341507714.39999998</v>
      </c>
      <c r="K37" s="97">
        <v>347153321.44</v>
      </c>
      <c r="L37" s="97"/>
      <c r="M37" s="98"/>
      <c r="N37" s="97"/>
      <c r="O37" s="97"/>
      <c r="P37" s="104">
        <f t="shared" si="6"/>
        <v>2767453731.8200002</v>
      </c>
      <c r="Q37" s="63"/>
      <c r="R37" s="63"/>
      <c r="S37" s="63"/>
      <c r="T37" s="63"/>
    </row>
    <row r="38" spans="1:20" ht="31.5" x14ac:dyDescent="0.25">
      <c r="A38" s="106" t="s">
        <v>34</v>
      </c>
      <c r="B38" s="95">
        <v>1446132338</v>
      </c>
      <c r="C38" s="96">
        <v>314000000</v>
      </c>
      <c r="D38" s="97">
        <v>94764600</v>
      </c>
      <c r="E38" s="97">
        <v>98279599.5</v>
      </c>
      <c r="F38" s="97">
        <v>165054445.08000001</v>
      </c>
      <c r="G38" s="98">
        <v>168165435.08000001</v>
      </c>
      <c r="H38" s="97">
        <v>124331001.23</v>
      </c>
      <c r="I38" s="98">
        <v>93694592.079999998</v>
      </c>
      <c r="J38" s="97">
        <v>103424474.15000001</v>
      </c>
      <c r="K38" s="97">
        <v>93191685.079999998</v>
      </c>
      <c r="L38" s="97"/>
      <c r="M38" s="98"/>
      <c r="N38" s="97"/>
      <c r="O38" s="97"/>
      <c r="P38" s="104">
        <f t="shared" si="6"/>
        <v>940905832.20000017</v>
      </c>
      <c r="Q38" s="63"/>
      <c r="R38" s="63"/>
      <c r="S38" s="63"/>
      <c r="T38" s="63"/>
    </row>
    <row r="39" spans="1:20" ht="31.5" x14ac:dyDescent="0.25">
      <c r="A39" s="106" t="s">
        <v>35</v>
      </c>
      <c r="B39" s="88">
        <v>250002253</v>
      </c>
      <c r="C39" s="96">
        <v>150000000</v>
      </c>
      <c r="D39" s="97">
        <v>19230942.539999999</v>
      </c>
      <c r="E39" s="97">
        <v>19230942.539999999</v>
      </c>
      <c r="F39" s="97">
        <v>19230942.539999999</v>
      </c>
      <c r="G39" s="98">
        <v>19230942.539999999</v>
      </c>
      <c r="H39" s="97">
        <v>19230942.539999999</v>
      </c>
      <c r="I39" s="98">
        <v>19230942.539999999</v>
      </c>
      <c r="J39" s="97">
        <v>19230942.539999999</v>
      </c>
      <c r="K39" s="97">
        <v>19230942.539999999</v>
      </c>
      <c r="L39" s="97"/>
      <c r="M39" s="98"/>
      <c r="N39" s="97"/>
      <c r="O39" s="97"/>
      <c r="P39" s="104">
        <f t="shared" si="6"/>
        <v>153847540.31999996</v>
      </c>
      <c r="Q39" s="63"/>
      <c r="R39" s="63"/>
      <c r="S39" s="63"/>
      <c r="T39" s="63"/>
    </row>
    <row r="40" spans="1:20" ht="15.75" x14ac:dyDescent="0.25">
      <c r="A40" s="106" t="s">
        <v>36</v>
      </c>
      <c r="B40" s="95"/>
      <c r="C40" s="96">
        <v>1101000000</v>
      </c>
      <c r="D40" s="97">
        <v>0</v>
      </c>
      <c r="E40" s="97">
        <v>0</v>
      </c>
      <c r="F40" s="97">
        <v>300000000</v>
      </c>
      <c r="G40" s="91">
        <v>352404638.94</v>
      </c>
      <c r="H40" s="100">
        <v>350806289.73000002</v>
      </c>
      <c r="I40" s="98">
        <v>96772707.150000006</v>
      </c>
      <c r="J40" s="97"/>
      <c r="K40" s="97">
        <v>0</v>
      </c>
      <c r="L40" s="97"/>
      <c r="M40" s="98"/>
      <c r="N40" s="97"/>
      <c r="O40" s="97"/>
      <c r="P40" s="99">
        <f t="shared" si="6"/>
        <v>1099983635.8200002</v>
      </c>
      <c r="Q40" s="63"/>
      <c r="R40" s="63"/>
      <c r="S40" s="63"/>
      <c r="T40" s="63"/>
    </row>
    <row r="41" spans="1:20" ht="15.75" x14ac:dyDescent="0.25">
      <c r="A41" s="106" t="s">
        <v>37</v>
      </c>
      <c r="B41" s="95">
        <v>40000000</v>
      </c>
      <c r="C41" s="96">
        <v>-31893457</v>
      </c>
      <c r="D41" s="97">
        <v>0</v>
      </c>
      <c r="E41" s="97">
        <v>0</v>
      </c>
      <c r="F41" s="97"/>
      <c r="G41" s="112"/>
      <c r="H41" s="97">
        <v>0</v>
      </c>
      <c r="I41" s="98">
        <v>0</v>
      </c>
      <c r="J41" s="97"/>
      <c r="K41" s="97">
        <v>0</v>
      </c>
      <c r="L41" s="97"/>
      <c r="M41" s="98"/>
      <c r="N41" s="97"/>
      <c r="O41" s="97"/>
      <c r="P41" s="104">
        <f t="shared" si="6"/>
        <v>0</v>
      </c>
      <c r="Q41" s="63"/>
      <c r="R41" s="63"/>
      <c r="S41" s="63"/>
      <c r="T41" s="63"/>
    </row>
    <row r="42" spans="1:20" ht="32.25" thickBot="1" x14ac:dyDescent="0.3">
      <c r="A42" s="106" t="s">
        <v>38</v>
      </c>
      <c r="B42" s="88">
        <v>650134588</v>
      </c>
      <c r="C42" s="89">
        <v>330287025</v>
      </c>
      <c r="D42" s="101">
        <v>53978330.939999998</v>
      </c>
      <c r="E42" s="100">
        <v>53978330.939999998</v>
      </c>
      <c r="F42" s="101">
        <v>485978330.94</v>
      </c>
      <c r="G42" s="91">
        <v>53978330.939999998</v>
      </c>
      <c r="H42" s="100">
        <v>53978330.939999998</v>
      </c>
      <c r="I42" s="91">
        <v>53978330.939999998</v>
      </c>
      <c r="J42" s="113">
        <v>53978330.939999998</v>
      </c>
      <c r="K42" s="101">
        <v>53978330.939999998</v>
      </c>
      <c r="L42" s="103"/>
      <c r="M42" s="91"/>
      <c r="N42" s="100"/>
      <c r="O42" s="91"/>
      <c r="P42" s="104">
        <f t="shared" si="6"/>
        <v>863826647.52000022</v>
      </c>
      <c r="Q42" s="63"/>
      <c r="R42" s="63"/>
      <c r="S42" s="63"/>
      <c r="T42" s="63"/>
    </row>
    <row r="43" spans="1:20" ht="16.5" thickBot="1" x14ac:dyDescent="0.3">
      <c r="A43" s="80" t="s">
        <v>39</v>
      </c>
      <c r="B43" s="105">
        <f>SUM(B44:B45)</f>
        <v>340870834</v>
      </c>
      <c r="C43" s="82">
        <f>SUM(C44:C47)</f>
        <v>81548465.480000004</v>
      </c>
      <c r="D43" s="83">
        <f>SUM(D44:D46)</f>
        <v>10666666.630000001</v>
      </c>
      <c r="E43" s="83">
        <f t="shared" ref="E43:N43" si="7">SUM(E44:E46)</f>
        <v>21225151.73</v>
      </c>
      <c r="F43" s="83">
        <f t="shared" si="7"/>
        <v>20333333.670000002</v>
      </c>
      <c r="G43" s="82">
        <f t="shared" si="7"/>
        <v>35000000.340000004</v>
      </c>
      <c r="H43" s="83">
        <f t="shared" si="7"/>
        <v>3000000.34</v>
      </c>
      <c r="I43" s="85">
        <f t="shared" si="7"/>
        <v>11316900.949999999</v>
      </c>
      <c r="J43" s="83">
        <f t="shared" si="7"/>
        <v>2886150.38</v>
      </c>
      <c r="K43" s="83">
        <f t="shared" si="7"/>
        <v>30656647.760000002</v>
      </c>
      <c r="L43" s="83">
        <f t="shared" si="7"/>
        <v>0</v>
      </c>
      <c r="M43" s="82">
        <f t="shared" si="7"/>
        <v>0</v>
      </c>
      <c r="N43" s="83">
        <f t="shared" si="7"/>
        <v>0</v>
      </c>
      <c r="O43" s="83">
        <f>SUM(O44:O47)</f>
        <v>0</v>
      </c>
      <c r="P43" s="86">
        <f t="shared" si="6"/>
        <v>135084851.80000001</v>
      </c>
      <c r="Q43" s="63"/>
      <c r="R43" s="63"/>
      <c r="S43" s="63"/>
      <c r="T43" s="63"/>
    </row>
    <row r="44" spans="1:20" ht="15.75" x14ac:dyDescent="0.25">
      <c r="A44" s="87" t="s">
        <v>40</v>
      </c>
      <c r="B44" s="88">
        <v>192002179</v>
      </c>
      <c r="C44" s="114">
        <v>0</v>
      </c>
      <c r="D44" s="93">
        <v>0</v>
      </c>
      <c r="E44" s="93">
        <v>0</v>
      </c>
      <c r="F44" s="93"/>
      <c r="G44" s="115"/>
      <c r="H44" s="93"/>
      <c r="I44" s="116"/>
      <c r="J44" s="115"/>
      <c r="K44" s="117"/>
      <c r="L44" s="93"/>
      <c r="M44" s="107">
        <v>0</v>
      </c>
      <c r="N44" s="93"/>
      <c r="O44" s="91"/>
      <c r="P44" s="94">
        <f t="shared" si="6"/>
        <v>0</v>
      </c>
      <c r="Q44" s="63"/>
      <c r="R44" s="63"/>
      <c r="S44" s="63"/>
      <c r="T44" s="63"/>
    </row>
    <row r="45" spans="1:20" ht="31.5" x14ac:dyDescent="0.25">
      <c r="A45" s="87" t="s">
        <v>41</v>
      </c>
      <c r="B45" s="95">
        <v>148868655</v>
      </c>
      <c r="C45" s="96">
        <v>81548465.480000004</v>
      </c>
      <c r="D45" s="97">
        <v>10666666.630000001</v>
      </c>
      <c r="E45" s="97">
        <v>21225151.73</v>
      </c>
      <c r="F45" s="97">
        <v>20333333.670000002</v>
      </c>
      <c r="G45" s="98">
        <v>35000000.340000004</v>
      </c>
      <c r="H45" s="97">
        <v>3000000.34</v>
      </c>
      <c r="I45" s="97">
        <v>11316900.949999999</v>
      </c>
      <c r="J45" s="98">
        <v>2886150.38</v>
      </c>
      <c r="K45" s="97">
        <v>30656647.760000002</v>
      </c>
      <c r="L45" s="97"/>
      <c r="M45" s="98"/>
      <c r="N45" s="97"/>
      <c r="O45" s="97"/>
      <c r="P45" s="104">
        <f t="shared" si="6"/>
        <v>135084851.80000001</v>
      </c>
      <c r="Q45" s="63"/>
      <c r="R45" s="63"/>
      <c r="S45" s="63"/>
      <c r="T45" s="63"/>
    </row>
    <row r="46" spans="1:20" ht="31.5" x14ac:dyDescent="0.25">
      <c r="A46" s="106" t="s">
        <v>99</v>
      </c>
      <c r="B46" s="118"/>
      <c r="C46" s="98"/>
      <c r="D46" s="93"/>
      <c r="E46" s="93"/>
      <c r="F46" s="93"/>
      <c r="G46" s="116"/>
      <c r="H46" s="93"/>
      <c r="I46" s="119"/>
      <c r="J46" s="97"/>
      <c r="K46" s="120"/>
      <c r="L46" s="97"/>
      <c r="M46" s="112"/>
      <c r="N46" s="97"/>
      <c r="O46" s="97"/>
      <c r="P46" s="104">
        <f t="shared" si="6"/>
        <v>0</v>
      </c>
      <c r="Q46" s="63"/>
      <c r="R46" s="63"/>
      <c r="S46" s="63"/>
      <c r="T46" s="63"/>
    </row>
    <row r="47" spans="1:20" ht="32.25" thickBot="1" x14ac:dyDescent="0.3">
      <c r="A47" s="106" t="s">
        <v>100</v>
      </c>
      <c r="B47" s="88"/>
      <c r="C47" s="121"/>
      <c r="D47" s="100"/>
      <c r="E47" s="100"/>
      <c r="F47" s="100"/>
      <c r="G47" s="110"/>
      <c r="H47" s="101"/>
      <c r="I47" s="91"/>
      <c r="J47" s="101"/>
      <c r="K47" s="122"/>
      <c r="L47" s="100"/>
      <c r="M47" s="91"/>
      <c r="N47" s="100"/>
      <c r="O47" s="123"/>
      <c r="P47" s="104">
        <f t="shared" si="6"/>
        <v>0</v>
      </c>
      <c r="Q47" s="63"/>
      <c r="R47" s="63"/>
      <c r="S47" s="63"/>
      <c r="T47" s="63"/>
    </row>
    <row r="48" spans="1:20" ht="16.5" thickBot="1" x14ac:dyDescent="0.3">
      <c r="A48" s="80" t="s">
        <v>44</v>
      </c>
      <c r="B48" s="105">
        <f>SUM(B49:B57)</f>
        <v>606439800</v>
      </c>
      <c r="C48" s="82">
        <f>SUM(C49:C57)</f>
        <v>315370000</v>
      </c>
      <c r="D48" s="83">
        <f>SUM(D49:D57)</f>
        <v>38508000</v>
      </c>
      <c r="E48" s="83">
        <f t="shared" ref="E48:O48" si="8">SUM(E49:E57)</f>
        <v>21777372.140000001</v>
      </c>
      <c r="F48" s="83">
        <f t="shared" si="8"/>
        <v>72766207.799999997</v>
      </c>
      <c r="G48" s="82">
        <f t="shared" si="8"/>
        <v>22906177.359999999</v>
      </c>
      <c r="H48" s="83">
        <f t="shared" si="8"/>
        <v>15588910.109999999</v>
      </c>
      <c r="I48" s="84">
        <f t="shared" si="8"/>
        <v>52423548.490000002</v>
      </c>
      <c r="J48" s="83">
        <f t="shared" si="8"/>
        <v>15594927.970000001</v>
      </c>
      <c r="K48" s="82">
        <f t="shared" si="8"/>
        <v>21755722.710000001</v>
      </c>
      <c r="L48" s="83">
        <f t="shared" si="8"/>
        <v>0</v>
      </c>
      <c r="M48" s="82">
        <f t="shared" si="8"/>
        <v>0</v>
      </c>
      <c r="N48" s="83">
        <f t="shared" si="8"/>
        <v>0</v>
      </c>
      <c r="O48" s="83">
        <f t="shared" si="8"/>
        <v>0</v>
      </c>
      <c r="P48" s="86">
        <f t="shared" si="6"/>
        <v>261320866.58000004</v>
      </c>
      <c r="Q48" s="63"/>
      <c r="R48" s="63"/>
      <c r="S48" s="63"/>
      <c r="T48" s="63"/>
    </row>
    <row r="49" spans="1:20" ht="15.75" x14ac:dyDescent="0.25">
      <c r="A49" s="106" t="s">
        <v>45</v>
      </c>
      <c r="B49" s="88">
        <v>93771907</v>
      </c>
      <c r="C49" s="89">
        <v>16971600</v>
      </c>
      <c r="D49" s="92">
        <v>0</v>
      </c>
      <c r="E49" s="100">
        <v>233177.14</v>
      </c>
      <c r="F49" s="91">
        <v>185595.78</v>
      </c>
      <c r="G49" s="107">
        <v>988840</v>
      </c>
      <c r="H49" s="90">
        <v>530880.11</v>
      </c>
      <c r="I49" s="91">
        <v>30701484.98</v>
      </c>
      <c r="J49" s="90">
        <v>279620.77</v>
      </c>
      <c r="K49" s="91">
        <v>3292222.71</v>
      </c>
      <c r="L49" s="93"/>
      <c r="M49" s="91"/>
      <c r="N49" s="92"/>
      <c r="O49" s="91"/>
      <c r="P49" s="94">
        <f t="shared" si="6"/>
        <v>36211821.490000002</v>
      </c>
      <c r="Q49" s="63"/>
      <c r="R49" s="63"/>
      <c r="S49" s="63"/>
      <c r="T49" s="63"/>
    </row>
    <row r="50" spans="1:20" ht="31.5" x14ac:dyDescent="0.25">
      <c r="A50" s="106" t="s">
        <v>46</v>
      </c>
      <c r="B50" s="95">
        <v>2690000</v>
      </c>
      <c r="C50" s="96">
        <v>-1750000</v>
      </c>
      <c r="D50" s="97">
        <v>0</v>
      </c>
      <c r="E50" s="97"/>
      <c r="F50" s="97">
        <v>0</v>
      </c>
      <c r="G50" s="98"/>
      <c r="H50" s="100">
        <v>0</v>
      </c>
      <c r="I50" s="97">
        <v>0</v>
      </c>
      <c r="J50" s="97">
        <v>0</v>
      </c>
      <c r="K50" s="97">
        <v>0</v>
      </c>
      <c r="L50" s="97"/>
      <c r="M50" s="98"/>
      <c r="N50" s="97"/>
      <c r="O50" s="97"/>
      <c r="P50" s="104">
        <f t="shared" si="6"/>
        <v>0</v>
      </c>
      <c r="Q50" s="63"/>
      <c r="R50" s="63"/>
      <c r="S50" s="63"/>
      <c r="T50" s="63"/>
    </row>
    <row r="51" spans="1:20" ht="15.75" x14ac:dyDescent="0.25">
      <c r="A51" s="106" t="s">
        <v>47</v>
      </c>
      <c r="B51" s="95">
        <v>2883000</v>
      </c>
      <c r="C51" s="96">
        <v>-250000</v>
      </c>
      <c r="D51" s="97">
        <v>0</v>
      </c>
      <c r="E51" s="97"/>
      <c r="F51" s="97">
        <v>0</v>
      </c>
      <c r="G51" s="98">
        <v>0</v>
      </c>
      <c r="H51" s="97"/>
      <c r="I51" s="97">
        <v>0</v>
      </c>
      <c r="J51" s="97">
        <v>0</v>
      </c>
      <c r="K51" s="97">
        <v>0</v>
      </c>
      <c r="L51" s="97"/>
      <c r="M51" s="98"/>
      <c r="N51" s="97"/>
      <c r="O51" s="97"/>
      <c r="P51" s="104">
        <f t="shared" si="6"/>
        <v>0</v>
      </c>
      <c r="Q51" s="63"/>
      <c r="R51" s="63"/>
      <c r="S51" s="63"/>
      <c r="T51" s="63"/>
    </row>
    <row r="52" spans="1:20" ht="31.5" x14ac:dyDescent="0.25">
      <c r="A52" s="106" t="s">
        <v>48</v>
      </c>
      <c r="B52" s="95">
        <v>92680000</v>
      </c>
      <c r="C52" s="96">
        <v>-9750000</v>
      </c>
      <c r="D52" s="97">
        <v>0</v>
      </c>
      <c r="E52" s="97">
        <v>0</v>
      </c>
      <c r="F52" s="97">
        <v>0</v>
      </c>
      <c r="G52" s="98">
        <v>0</v>
      </c>
      <c r="H52" s="97">
        <v>0</v>
      </c>
      <c r="I52" s="97">
        <v>0</v>
      </c>
      <c r="J52" s="97">
        <v>165790</v>
      </c>
      <c r="K52" s="97">
        <v>0</v>
      </c>
      <c r="L52" s="97"/>
      <c r="M52" s="98"/>
      <c r="N52" s="97"/>
      <c r="O52" s="97"/>
      <c r="P52" s="104">
        <f t="shared" si="6"/>
        <v>165790</v>
      </c>
      <c r="Q52" s="63"/>
      <c r="R52" s="63"/>
      <c r="S52" s="63"/>
      <c r="T52" s="63"/>
    </row>
    <row r="53" spans="1:20" ht="15.75" x14ac:dyDescent="0.25">
      <c r="A53" s="106" t="s">
        <v>49</v>
      </c>
      <c r="B53" s="95">
        <v>95729380</v>
      </c>
      <c r="C53" s="96">
        <v>25458400</v>
      </c>
      <c r="D53" s="97">
        <v>0</v>
      </c>
      <c r="E53" s="97">
        <v>891490</v>
      </c>
      <c r="F53" s="97">
        <v>58026772.670000002</v>
      </c>
      <c r="G53" s="91">
        <v>1169087.3600000001</v>
      </c>
      <c r="H53" s="97">
        <v>4683030</v>
      </c>
      <c r="I53" s="97">
        <v>8055669.7599999998</v>
      </c>
      <c r="J53" s="97">
        <v>4247444.7</v>
      </c>
      <c r="K53" s="97">
        <v>7332200</v>
      </c>
      <c r="L53" s="97"/>
      <c r="M53" s="98"/>
      <c r="N53" s="97"/>
      <c r="O53" s="97"/>
      <c r="P53" s="99">
        <f t="shared" si="6"/>
        <v>84405694.49000001</v>
      </c>
      <c r="Q53" s="63"/>
      <c r="R53" s="63"/>
      <c r="S53" s="63"/>
      <c r="T53" s="63"/>
    </row>
    <row r="54" spans="1:20" ht="15.75" x14ac:dyDescent="0.25">
      <c r="A54" s="87" t="s">
        <v>50</v>
      </c>
      <c r="B54" s="95">
        <v>50000</v>
      </c>
      <c r="C54" s="96">
        <v>0</v>
      </c>
      <c r="D54" s="97">
        <v>0</v>
      </c>
      <c r="E54" s="124"/>
      <c r="F54" s="97">
        <v>13402515</v>
      </c>
      <c r="G54" s="98"/>
      <c r="H54" s="97">
        <v>0</v>
      </c>
      <c r="I54" s="97"/>
      <c r="J54" s="97"/>
      <c r="K54" s="97"/>
      <c r="L54" s="97"/>
      <c r="M54" s="98"/>
      <c r="N54" s="97"/>
      <c r="O54" s="97"/>
      <c r="P54" s="104">
        <f t="shared" si="6"/>
        <v>13402515</v>
      </c>
      <c r="Q54" s="63"/>
      <c r="R54" s="63"/>
      <c r="S54" s="63"/>
      <c r="T54" s="63"/>
    </row>
    <row r="55" spans="1:20" ht="15.75" x14ac:dyDescent="0.25">
      <c r="A55" s="106" t="s">
        <v>51</v>
      </c>
      <c r="B55" s="95">
        <v>314271000</v>
      </c>
      <c r="C55" s="96">
        <v>264000000</v>
      </c>
      <c r="D55" s="97">
        <v>38508000</v>
      </c>
      <c r="E55" s="97">
        <v>20652705</v>
      </c>
      <c r="F55" s="97">
        <v>0</v>
      </c>
      <c r="G55" s="98">
        <v>20748250</v>
      </c>
      <c r="H55" s="100">
        <v>10375000</v>
      </c>
      <c r="I55" s="97">
        <v>12650350</v>
      </c>
      <c r="J55" s="97">
        <v>10902072.5</v>
      </c>
      <c r="K55" s="97">
        <v>11131300</v>
      </c>
      <c r="L55" s="97"/>
      <c r="M55" s="98"/>
      <c r="N55" s="97"/>
      <c r="O55" s="97"/>
      <c r="P55" s="99">
        <f t="shared" si="6"/>
        <v>124967677.5</v>
      </c>
      <c r="Q55" s="63"/>
      <c r="R55" s="63"/>
      <c r="S55" s="63"/>
      <c r="T55" s="63"/>
    </row>
    <row r="56" spans="1:20" ht="15.75" x14ac:dyDescent="0.25">
      <c r="A56" s="106" t="s">
        <v>52</v>
      </c>
      <c r="B56" s="95">
        <v>4244513</v>
      </c>
      <c r="C56" s="96">
        <v>19300000</v>
      </c>
      <c r="D56" s="97">
        <v>0</v>
      </c>
      <c r="E56" s="97">
        <v>0</v>
      </c>
      <c r="F56" s="91">
        <v>1151324.3500000001</v>
      </c>
      <c r="G56" s="98">
        <v>0</v>
      </c>
      <c r="H56" s="97"/>
      <c r="I56" s="91">
        <v>1016043.75</v>
      </c>
      <c r="J56" s="97"/>
      <c r="K56" s="91">
        <v>0</v>
      </c>
      <c r="L56" s="97"/>
      <c r="M56" s="98"/>
      <c r="N56" s="97"/>
      <c r="O56" s="91"/>
      <c r="P56" s="104">
        <f t="shared" si="6"/>
        <v>2167368.1</v>
      </c>
      <c r="Q56" s="63"/>
      <c r="R56" s="63"/>
      <c r="S56" s="63"/>
      <c r="T56" s="63"/>
    </row>
    <row r="57" spans="1:20" ht="32.25" thickBot="1" x14ac:dyDescent="0.3">
      <c r="A57" s="87" t="s">
        <v>53</v>
      </c>
      <c r="B57" s="88">
        <v>120000</v>
      </c>
      <c r="C57" s="89">
        <v>1390000</v>
      </c>
      <c r="D57" s="101">
        <v>0</v>
      </c>
      <c r="E57" s="100">
        <v>0</v>
      </c>
      <c r="F57" s="125"/>
      <c r="G57" s="91">
        <v>0</v>
      </c>
      <c r="H57" s="126"/>
      <c r="I57" s="98"/>
      <c r="J57" s="113"/>
      <c r="K57" s="127"/>
      <c r="L57" s="125"/>
      <c r="M57" s="91"/>
      <c r="N57" s="101"/>
      <c r="O57" s="128"/>
      <c r="P57" s="104">
        <f t="shared" si="6"/>
        <v>0</v>
      </c>
      <c r="Q57" s="63"/>
      <c r="R57" s="63"/>
      <c r="S57" s="63"/>
      <c r="T57" s="63"/>
    </row>
    <row r="58" spans="1:20" ht="16.5" thickBot="1" x14ac:dyDescent="0.3">
      <c r="A58" s="80" t="s">
        <v>54</v>
      </c>
      <c r="B58" s="105">
        <f>SUM(B59:B62)</f>
        <v>1121339391</v>
      </c>
      <c r="C58" s="82">
        <f>SUM(C59:C62)</f>
        <v>1128031000</v>
      </c>
      <c r="D58" s="83">
        <f>SUM(D59:D62)</f>
        <v>0</v>
      </c>
      <c r="E58" s="83">
        <f t="shared" ref="E58:O58" si="9">SUM(E59:E62)</f>
        <v>124078516.94</v>
      </c>
      <c r="F58" s="83">
        <f t="shared" si="9"/>
        <v>61172640.649999999</v>
      </c>
      <c r="G58" s="82">
        <f t="shared" si="9"/>
        <v>17009759.800000001</v>
      </c>
      <c r="H58" s="83">
        <f t="shared" si="9"/>
        <v>42613049.549999997</v>
      </c>
      <c r="I58" s="84">
        <f t="shared" si="9"/>
        <v>145783663.72999999</v>
      </c>
      <c r="J58" s="83">
        <f t="shared" si="9"/>
        <v>85590388.129999995</v>
      </c>
      <c r="K58" s="82">
        <f t="shared" si="9"/>
        <v>2160588.62</v>
      </c>
      <c r="L58" s="83">
        <f t="shared" si="9"/>
        <v>0</v>
      </c>
      <c r="M58" s="82">
        <f t="shared" si="9"/>
        <v>0</v>
      </c>
      <c r="N58" s="83">
        <f t="shared" si="9"/>
        <v>0</v>
      </c>
      <c r="O58" s="83">
        <f t="shared" si="9"/>
        <v>0</v>
      </c>
      <c r="P58" s="86">
        <f t="shared" si="6"/>
        <v>478408607.41999996</v>
      </c>
      <c r="Q58" s="63"/>
      <c r="R58" s="63"/>
      <c r="S58" s="63"/>
      <c r="T58" s="63"/>
    </row>
    <row r="59" spans="1:20" ht="15.75" x14ac:dyDescent="0.25">
      <c r="A59" s="87" t="s">
        <v>55</v>
      </c>
      <c r="B59" s="88">
        <v>99866195</v>
      </c>
      <c r="C59" s="114">
        <v>3000000</v>
      </c>
      <c r="D59" s="129"/>
      <c r="E59" s="100">
        <v>25836671.170000002</v>
      </c>
      <c r="F59" s="91">
        <v>2170488.98</v>
      </c>
      <c r="G59" s="98"/>
      <c r="H59" s="100">
        <v>9923939.4299999997</v>
      </c>
      <c r="I59" s="130"/>
      <c r="J59" s="92">
        <v>5763009.6299999999</v>
      </c>
      <c r="K59" s="131">
        <v>0</v>
      </c>
      <c r="L59" s="93"/>
      <c r="M59" s="91"/>
      <c r="N59" s="90"/>
      <c r="O59" s="90"/>
      <c r="P59" s="94">
        <f t="shared" si="6"/>
        <v>43694109.210000001</v>
      </c>
      <c r="Q59" s="63"/>
      <c r="R59" s="63"/>
      <c r="S59" s="63"/>
      <c r="T59" s="63"/>
    </row>
    <row r="60" spans="1:20" ht="15.75" x14ac:dyDescent="0.25">
      <c r="A60" s="87" t="s">
        <v>56</v>
      </c>
      <c r="B60" s="95">
        <v>1021473196</v>
      </c>
      <c r="C60" s="89">
        <v>1125031000</v>
      </c>
      <c r="D60" s="124"/>
      <c r="E60" s="97">
        <v>98241845.769999996</v>
      </c>
      <c r="F60" s="97">
        <v>59002151.670000002</v>
      </c>
      <c r="G60" s="91">
        <v>17009759.800000001</v>
      </c>
      <c r="H60" s="97">
        <v>32689110.120000001</v>
      </c>
      <c r="I60" s="91">
        <v>145783663.72999999</v>
      </c>
      <c r="J60" s="97">
        <v>79827378.5</v>
      </c>
      <c r="K60" s="91">
        <v>2160588.62</v>
      </c>
      <c r="L60" s="97"/>
      <c r="M60" s="98"/>
      <c r="N60" s="100"/>
      <c r="O60" s="91"/>
      <c r="P60" s="99">
        <f t="shared" si="6"/>
        <v>434714498.21000004</v>
      </c>
      <c r="Q60" s="63"/>
      <c r="R60" s="63"/>
      <c r="S60" s="63"/>
      <c r="T60" s="63"/>
    </row>
    <row r="61" spans="1:20" ht="15.75" x14ac:dyDescent="0.25">
      <c r="A61" s="87" t="s">
        <v>57</v>
      </c>
      <c r="B61" s="132"/>
      <c r="C61" s="133"/>
      <c r="D61" s="134"/>
      <c r="E61" s="134"/>
      <c r="F61" s="134"/>
      <c r="G61" s="135"/>
      <c r="H61" s="134"/>
      <c r="I61" s="135"/>
      <c r="J61" s="133"/>
      <c r="K61" s="133"/>
      <c r="L61" s="134"/>
      <c r="M61" s="135"/>
      <c r="N61" s="134"/>
      <c r="O61" s="133"/>
      <c r="P61" s="104">
        <f t="shared" si="6"/>
        <v>0</v>
      </c>
      <c r="Q61" s="63"/>
      <c r="R61" s="63"/>
      <c r="S61" s="63"/>
      <c r="T61" s="63"/>
    </row>
    <row r="62" spans="1:20" ht="32.25" thickBot="1" x14ac:dyDescent="0.3">
      <c r="A62" s="87" t="s">
        <v>58</v>
      </c>
      <c r="B62" s="136"/>
      <c r="C62" s="137"/>
      <c r="D62" s="138"/>
      <c r="E62" s="139"/>
      <c r="F62" s="138"/>
      <c r="G62" s="140"/>
      <c r="H62" s="138"/>
      <c r="I62" s="141"/>
      <c r="J62" s="140"/>
      <c r="K62" s="140"/>
      <c r="L62" s="138"/>
      <c r="M62" s="141"/>
      <c r="N62" s="138"/>
      <c r="O62" s="140"/>
      <c r="P62" s="104">
        <f t="shared" si="6"/>
        <v>0</v>
      </c>
      <c r="Q62" s="63"/>
      <c r="R62" s="63"/>
      <c r="S62" s="63"/>
      <c r="T62" s="63"/>
    </row>
    <row r="63" spans="1:20" ht="32.25" thickBot="1" x14ac:dyDescent="0.3">
      <c r="A63" s="80" t="s">
        <v>59</v>
      </c>
      <c r="B63" s="105">
        <f>SUM(B64:B65)</f>
        <v>0</v>
      </c>
      <c r="C63" s="82">
        <f>SUM(C64:C65)</f>
        <v>0</v>
      </c>
      <c r="D63" s="83">
        <f>SUM(D64:D65)</f>
        <v>0</v>
      </c>
      <c r="E63" s="142">
        <f t="shared" ref="E63:O63" si="10">SUM(E64:E65)</f>
        <v>0</v>
      </c>
      <c r="F63" s="83">
        <f t="shared" si="10"/>
        <v>0</v>
      </c>
      <c r="G63" s="82">
        <f t="shared" si="10"/>
        <v>0</v>
      </c>
      <c r="H63" s="83">
        <f t="shared" si="10"/>
        <v>0</v>
      </c>
      <c r="I63" s="84">
        <f t="shared" si="10"/>
        <v>0</v>
      </c>
      <c r="J63" s="83">
        <f t="shared" si="10"/>
        <v>0</v>
      </c>
      <c r="K63" s="82">
        <f t="shared" si="10"/>
        <v>0</v>
      </c>
      <c r="L63" s="83">
        <f t="shared" si="10"/>
        <v>0</v>
      </c>
      <c r="M63" s="85">
        <f t="shared" si="10"/>
        <v>0</v>
      </c>
      <c r="N63" s="83">
        <f t="shared" si="10"/>
        <v>0</v>
      </c>
      <c r="O63" s="83">
        <f t="shared" si="10"/>
        <v>0</v>
      </c>
      <c r="P63" s="86">
        <f t="shared" si="6"/>
        <v>0</v>
      </c>
      <c r="Q63" s="63"/>
      <c r="R63" s="63"/>
      <c r="S63" s="63"/>
      <c r="T63" s="63"/>
    </row>
    <row r="64" spans="1:20" ht="15.75" x14ac:dyDescent="0.25">
      <c r="A64" s="87" t="s">
        <v>60</v>
      </c>
      <c r="B64" s="143"/>
      <c r="C64" s="144"/>
      <c r="D64" s="145"/>
      <c r="E64" s="145"/>
      <c r="F64" s="145"/>
      <c r="G64" s="144"/>
      <c r="H64" s="145"/>
      <c r="I64" s="146"/>
      <c r="J64" s="144"/>
      <c r="K64" s="144"/>
      <c r="L64" s="145"/>
      <c r="M64" s="146"/>
      <c r="N64" s="145"/>
      <c r="O64" s="144"/>
      <c r="P64" s="94">
        <f t="shared" si="6"/>
        <v>0</v>
      </c>
      <c r="Q64" s="63"/>
      <c r="R64" s="63"/>
      <c r="S64" s="63"/>
      <c r="T64" s="63"/>
    </row>
    <row r="65" spans="1:20" ht="32.25" thickBot="1" x14ac:dyDescent="0.3">
      <c r="A65" s="87" t="s">
        <v>61</v>
      </c>
      <c r="B65" s="136"/>
      <c r="C65" s="137"/>
      <c r="D65" s="147"/>
      <c r="E65" s="147"/>
      <c r="F65" s="147"/>
      <c r="G65" s="137"/>
      <c r="H65" s="147"/>
      <c r="I65" s="148"/>
      <c r="J65" s="137"/>
      <c r="K65" s="137"/>
      <c r="L65" s="147"/>
      <c r="M65" s="148"/>
      <c r="N65" s="147"/>
      <c r="O65" s="137"/>
      <c r="P65" s="104">
        <f t="shared" si="6"/>
        <v>0</v>
      </c>
      <c r="Q65" s="63"/>
      <c r="R65" s="63"/>
      <c r="S65" s="63"/>
      <c r="T65" s="63"/>
    </row>
    <row r="66" spans="1:20" ht="16.5" thickBot="1" x14ac:dyDescent="0.3">
      <c r="A66" s="80" t="s">
        <v>62</v>
      </c>
      <c r="B66" s="105">
        <f>SUM(B67:B69)</f>
        <v>0</v>
      </c>
      <c r="C66" s="82">
        <f>SUM(C67:C69)</f>
        <v>0</v>
      </c>
      <c r="D66" s="83">
        <f>SUM(D67:D69)</f>
        <v>0</v>
      </c>
      <c r="E66" s="83">
        <f t="shared" ref="E66:O66" si="11">SUM(E67:E69)</f>
        <v>0</v>
      </c>
      <c r="F66" s="83">
        <f t="shared" si="11"/>
        <v>0</v>
      </c>
      <c r="G66" s="82">
        <f t="shared" si="11"/>
        <v>0</v>
      </c>
      <c r="H66" s="83">
        <f t="shared" si="11"/>
        <v>0</v>
      </c>
      <c r="I66" s="84">
        <f t="shared" si="11"/>
        <v>0</v>
      </c>
      <c r="J66" s="83">
        <f t="shared" si="11"/>
        <v>0</v>
      </c>
      <c r="K66" s="82">
        <f t="shared" si="11"/>
        <v>0</v>
      </c>
      <c r="L66" s="83">
        <f t="shared" si="11"/>
        <v>0</v>
      </c>
      <c r="M66" s="82">
        <f t="shared" si="11"/>
        <v>0</v>
      </c>
      <c r="N66" s="83">
        <f t="shared" si="11"/>
        <v>0</v>
      </c>
      <c r="O66" s="83">
        <f t="shared" si="11"/>
        <v>0</v>
      </c>
      <c r="P66" s="86">
        <f t="shared" si="6"/>
        <v>0</v>
      </c>
      <c r="Q66" s="63"/>
      <c r="R66" s="63"/>
      <c r="S66" s="63"/>
      <c r="T66" s="63"/>
    </row>
    <row r="67" spans="1:20" ht="15.75" x14ac:dyDescent="0.25">
      <c r="A67" s="87" t="s">
        <v>63</v>
      </c>
      <c r="B67" s="143"/>
      <c r="C67" s="144"/>
      <c r="D67" s="145"/>
      <c r="E67" s="145"/>
      <c r="F67" s="145"/>
      <c r="G67" s="144"/>
      <c r="H67" s="145"/>
      <c r="I67" s="146"/>
      <c r="J67" s="144"/>
      <c r="K67" s="144"/>
      <c r="L67" s="145"/>
      <c r="M67" s="146"/>
      <c r="N67" s="145"/>
      <c r="O67" s="144"/>
      <c r="P67" s="94">
        <f t="shared" si="6"/>
        <v>0</v>
      </c>
      <c r="Q67" s="63"/>
      <c r="R67" s="63"/>
      <c r="S67" s="63"/>
      <c r="T67" s="63"/>
    </row>
    <row r="68" spans="1:20" ht="15.75" x14ac:dyDescent="0.25">
      <c r="A68" s="87" t="s">
        <v>64</v>
      </c>
      <c r="B68" s="132"/>
      <c r="C68" s="133"/>
      <c r="D68" s="134"/>
      <c r="E68" s="134"/>
      <c r="F68" s="134"/>
      <c r="G68" s="133"/>
      <c r="H68" s="134"/>
      <c r="I68" s="135"/>
      <c r="J68" s="133"/>
      <c r="K68" s="133"/>
      <c r="L68" s="134"/>
      <c r="M68" s="135"/>
      <c r="N68" s="134"/>
      <c r="O68" s="133"/>
      <c r="P68" s="104">
        <f t="shared" si="6"/>
        <v>0</v>
      </c>
      <c r="Q68" s="63"/>
      <c r="R68" s="63"/>
      <c r="S68" s="63"/>
      <c r="T68" s="63"/>
    </row>
    <row r="69" spans="1:20" ht="31.5" x14ac:dyDescent="0.25">
      <c r="A69" s="87" t="s">
        <v>65</v>
      </c>
      <c r="B69" s="132"/>
      <c r="C69" s="133"/>
      <c r="D69" s="134"/>
      <c r="E69" s="134"/>
      <c r="F69" s="134"/>
      <c r="G69" s="133"/>
      <c r="H69" s="134"/>
      <c r="I69" s="135"/>
      <c r="J69" s="133"/>
      <c r="K69" s="133"/>
      <c r="L69" s="134"/>
      <c r="M69" s="135"/>
      <c r="N69" s="134"/>
      <c r="O69" s="133"/>
      <c r="P69" s="104">
        <f t="shared" si="6"/>
        <v>0</v>
      </c>
      <c r="Q69" s="63"/>
      <c r="R69" s="63"/>
      <c r="S69" s="63"/>
      <c r="T69" s="63"/>
    </row>
    <row r="70" spans="1:20" ht="16.5" thickBot="1" x14ac:dyDescent="0.3">
      <c r="A70" s="76" t="s">
        <v>66</v>
      </c>
      <c r="B70" s="149"/>
      <c r="C70" s="150"/>
      <c r="D70" s="151"/>
      <c r="E70" s="151"/>
      <c r="F70" s="151"/>
      <c r="G70" s="150"/>
      <c r="H70" s="151"/>
      <c r="I70" s="152"/>
      <c r="J70" s="150"/>
      <c r="K70" s="150"/>
      <c r="L70" s="151"/>
      <c r="M70" s="152"/>
      <c r="N70" s="151"/>
      <c r="O70" s="150"/>
      <c r="P70" s="104">
        <f t="shared" si="6"/>
        <v>0</v>
      </c>
      <c r="Q70" s="63"/>
      <c r="R70" s="63"/>
      <c r="S70" s="63"/>
      <c r="T70" s="63"/>
    </row>
    <row r="71" spans="1:20" ht="16.5" thickBot="1" x14ac:dyDescent="0.3">
      <c r="A71" s="80" t="s">
        <v>67</v>
      </c>
      <c r="B71" s="105">
        <f>SUM(B72:B73)</f>
        <v>3000000000</v>
      </c>
      <c r="C71" s="82">
        <f>SUM(C72:C73)</f>
        <v>0</v>
      </c>
      <c r="D71" s="83">
        <f>SUM(D72:D73)</f>
        <v>250000000</v>
      </c>
      <c r="E71" s="83">
        <f t="shared" ref="E71:O71" si="12">SUM(E72:E73)</f>
        <v>250000000</v>
      </c>
      <c r="F71" s="83">
        <f t="shared" si="12"/>
        <v>1500000000</v>
      </c>
      <c r="G71" s="82">
        <f t="shared" si="12"/>
        <v>0</v>
      </c>
      <c r="H71" s="83">
        <f t="shared" si="12"/>
        <v>0</v>
      </c>
      <c r="I71" s="84">
        <f t="shared" si="12"/>
        <v>0</v>
      </c>
      <c r="J71" s="83">
        <f t="shared" si="12"/>
        <v>0</v>
      </c>
      <c r="K71" s="82">
        <f t="shared" si="12"/>
        <v>500000000</v>
      </c>
      <c r="L71" s="83">
        <f t="shared" si="12"/>
        <v>0</v>
      </c>
      <c r="M71" s="82">
        <f t="shared" si="12"/>
        <v>0</v>
      </c>
      <c r="N71" s="83">
        <f t="shared" si="12"/>
        <v>0</v>
      </c>
      <c r="O71" s="83">
        <f t="shared" si="12"/>
        <v>0</v>
      </c>
      <c r="P71" s="86">
        <f t="shared" si="6"/>
        <v>2500000000</v>
      </c>
      <c r="Q71" s="63"/>
      <c r="R71" s="63"/>
      <c r="S71" s="63"/>
      <c r="T71" s="63"/>
    </row>
    <row r="72" spans="1:20" ht="15.75" x14ac:dyDescent="0.25">
      <c r="A72" s="87" t="s">
        <v>68</v>
      </c>
      <c r="B72" s="143"/>
      <c r="C72" s="144"/>
      <c r="D72" s="145"/>
      <c r="E72" s="145"/>
      <c r="F72" s="145"/>
      <c r="G72" s="144"/>
      <c r="H72" s="145"/>
      <c r="I72" s="146"/>
      <c r="J72" s="144"/>
      <c r="K72" s="144"/>
      <c r="L72" s="145"/>
      <c r="M72" s="146"/>
      <c r="N72" s="145"/>
      <c r="O72" s="144"/>
      <c r="P72" s="94">
        <f t="shared" si="6"/>
        <v>0</v>
      </c>
      <c r="Q72" s="63"/>
      <c r="R72" s="63"/>
      <c r="S72" s="63"/>
      <c r="T72" s="63"/>
    </row>
    <row r="73" spans="1:20" ht="32.25" thickBot="1" x14ac:dyDescent="0.3">
      <c r="A73" s="87" t="s">
        <v>69</v>
      </c>
      <c r="B73" s="88">
        <v>3000000000</v>
      </c>
      <c r="C73" s="115"/>
      <c r="D73" s="113">
        <v>250000000</v>
      </c>
      <c r="E73" s="100">
        <v>250000000</v>
      </c>
      <c r="F73" s="91">
        <v>1500000000</v>
      </c>
      <c r="G73" s="153"/>
      <c r="H73" s="100"/>
      <c r="I73" s="154"/>
      <c r="J73" s="113"/>
      <c r="K73" s="91">
        <v>500000000</v>
      </c>
      <c r="L73" s="103"/>
      <c r="M73" s="91"/>
      <c r="N73" s="100"/>
      <c r="O73" s="91"/>
      <c r="P73" s="104">
        <f t="shared" si="6"/>
        <v>2500000000</v>
      </c>
      <c r="Q73" s="63"/>
      <c r="R73" s="63"/>
      <c r="S73" s="63"/>
      <c r="T73" s="63"/>
    </row>
    <row r="74" spans="1:20" ht="16.5" thickBot="1" x14ac:dyDescent="0.3">
      <c r="A74" s="80" t="s">
        <v>71</v>
      </c>
      <c r="B74" s="105">
        <f>SUM(B75:B76)</f>
        <v>0</v>
      </c>
      <c r="C74" s="82">
        <f>SUM(C75:C76)</f>
        <v>0</v>
      </c>
      <c r="D74" s="83">
        <f>SUM(D75:D76)</f>
        <v>0</v>
      </c>
      <c r="E74" s="83">
        <f t="shared" ref="E74:O74" si="13">SUM(E75:E76)</f>
        <v>0</v>
      </c>
      <c r="F74" s="83">
        <f t="shared" si="13"/>
        <v>0</v>
      </c>
      <c r="G74" s="82">
        <f t="shared" si="13"/>
        <v>0</v>
      </c>
      <c r="H74" s="83">
        <f t="shared" si="13"/>
        <v>0</v>
      </c>
      <c r="I74" s="84">
        <f t="shared" si="13"/>
        <v>0</v>
      </c>
      <c r="J74" s="83">
        <f t="shared" si="13"/>
        <v>0</v>
      </c>
      <c r="K74" s="82">
        <f t="shared" si="13"/>
        <v>0</v>
      </c>
      <c r="L74" s="83">
        <f t="shared" si="13"/>
        <v>0</v>
      </c>
      <c r="M74" s="85">
        <f t="shared" si="13"/>
        <v>0</v>
      </c>
      <c r="N74" s="83">
        <f t="shared" si="13"/>
        <v>0</v>
      </c>
      <c r="O74" s="83">
        <f t="shared" si="13"/>
        <v>0</v>
      </c>
      <c r="P74" s="86">
        <f>+D74+E74+F74+G74+H74+I74</f>
        <v>0</v>
      </c>
      <c r="Q74" s="63"/>
      <c r="R74" s="63"/>
      <c r="S74" s="63"/>
      <c r="T74" s="63"/>
    </row>
    <row r="75" spans="1:20" ht="15.75" x14ac:dyDescent="0.25">
      <c r="A75" s="87" t="s">
        <v>72</v>
      </c>
      <c r="B75" s="143"/>
      <c r="C75" s="144"/>
      <c r="D75" s="145"/>
      <c r="E75" s="145"/>
      <c r="F75" s="145"/>
      <c r="G75" s="144"/>
      <c r="H75" s="145"/>
      <c r="I75" s="146"/>
      <c r="J75" s="144"/>
      <c r="K75" s="144"/>
      <c r="L75" s="145"/>
      <c r="M75" s="146"/>
      <c r="N75" s="145"/>
      <c r="O75" s="144"/>
      <c r="P75" s="94">
        <f>SUM(D75:O75)</f>
        <v>0</v>
      </c>
      <c r="Q75" s="63"/>
      <c r="R75" s="63"/>
      <c r="S75" s="63"/>
      <c r="T75" s="63"/>
    </row>
    <row r="76" spans="1:20" ht="16.5" thickBot="1" x14ac:dyDescent="0.3">
      <c r="A76" s="87" t="s">
        <v>73</v>
      </c>
      <c r="B76" s="136"/>
      <c r="C76" s="137"/>
      <c r="D76" s="147"/>
      <c r="E76" s="147"/>
      <c r="F76" s="147"/>
      <c r="G76" s="137"/>
      <c r="H76" s="147"/>
      <c r="I76" s="148"/>
      <c r="J76" s="137"/>
      <c r="K76" s="137"/>
      <c r="L76" s="147"/>
      <c r="M76" s="148"/>
      <c r="N76" s="147"/>
      <c r="O76" s="137"/>
      <c r="P76" s="104">
        <f>SUM(D76:O76)</f>
        <v>0</v>
      </c>
      <c r="Q76" s="63"/>
      <c r="R76" s="63"/>
      <c r="S76" s="63"/>
      <c r="T76" s="63"/>
    </row>
    <row r="77" spans="1:20" ht="16.5" thickBot="1" x14ac:dyDescent="0.3">
      <c r="A77" s="80" t="s">
        <v>74</v>
      </c>
      <c r="B77" s="105"/>
      <c r="C77" s="82"/>
      <c r="D77" s="83"/>
      <c r="E77" s="83"/>
      <c r="F77" s="83"/>
      <c r="G77" s="82"/>
      <c r="H77" s="83"/>
      <c r="I77" s="85"/>
      <c r="J77" s="82"/>
      <c r="K77" s="82"/>
      <c r="L77" s="83"/>
      <c r="M77" s="85"/>
      <c r="N77" s="83"/>
      <c r="O77" s="82"/>
      <c r="P77" s="86">
        <f>+D77+E77+F77+G77</f>
        <v>0</v>
      </c>
      <c r="Q77" s="63"/>
      <c r="R77" s="63"/>
      <c r="S77" s="63"/>
      <c r="T77" s="63"/>
    </row>
    <row r="78" spans="1:20" ht="16.5" thickBot="1" x14ac:dyDescent="0.3">
      <c r="A78" s="87" t="s">
        <v>75</v>
      </c>
      <c r="B78" s="155"/>
      <c r="C78" s="156"/>
      <c r="D78" s="157"/>
      <c r="E78" s="157"/>
      <c r="F78" s="157"/>
      <c r="G78" s="156"/>
      <c r="H78" s="157"/>
      <c r="I78" s="63"/>
      <c r="J78" s="156"/>
      <c r="K78" s="156"/>
      <c r="L78" s="158"/>
      <c r="M78" s="63"/>
      <c r="N78" s="157"/>
      <c r="O78" s="156"/>
      <c r="P78" s="159">
        <f>SUM(D78:O78)</f>
        <v>0</v>
      </c>
      <c r="Q78" s="63"/>
      <c r="R78" s="63"/>
      <c r="S78" s="63"/>
      <c r="T78" s="63"/>
    </row>
    <row r="79" spans="1:20" ht="16.5" thickBot="1" x14ac:dyDescent="0.3">
      <c r="A79" s="160" t="s">
        <v>76</v>
      </c>
      <c r="B79" s="161">
        <f>+B12+B16+B26+B35+B43+B48+B58+B63+B71</f>
        <v>17278527043</v>
      </c>
      <c r="C79" s="162">
        <f>+C12+C16+C26+C35+C43+C48+C58+C63+C71</f>
        <v>3916391309.48</v>
      </c>
      <c r="D79" s="163">
        <f>+D12+D16+D26+D35+D43+D48+D58+D63+D71</f>
        <v>1170686822.9300001</v>
      </c>
      <c r="E79" s="163">
        <f>+E12+E16+E26+E35+E43+E48+E58+E63+E71</f>
        <v>1288009377.8599999</v>
      </c>
      <c r="F79" s="163">
        <f>+F12+F16+F26+F35+F43+F48+F58+F63+F71</f>
        <v>3399313984.9000001</v>
      </c>
      <c r="G79" s="162">
        <f t="shared" ref="G79:O79" si="14">+G12+G16+G26+G35+G43+G48+G58+G63+G71</f>
        <v>1406018481.3699996</v>
      </c>
      <c r="H79" s="163">
        <f t="shared" si="14"/>
        <v>1341546091.2099998</v>
      </c>
      <c r="I79" s="164">
        <f t="shared" si="14"/>
        <v>1283301122.2900002</v>
      </c>
      <c r="J79" s="163">
        <f t="shared" si="14"/>
        <v>1230450678.8099999</v>
      </c>
      <c r="K79" s="162">
        <f t="shared" si="14"/>
        <v>1440855404.48</v>
      </c>
      <c r="L79" s="163">
        <f t="shared" si="14"/>
        <v>0</v>
      </c>
      <c r="M79" s="165">
        <f t="shared" si="14"/>
        <v>0</v>
      </c>
      <c r="N79" s="163">
        <f t="shared" si="14"/>
        <v>0</v>
      </c>
      <c r="O79" s="163">
        <f t="shared" si="14"/>
        <v>0</v>
      </c>
      <c r="P79" s="166">
        <f>+P12+P16+P26+P35+P43+P48+P58+P71</f>
        <v>12560181963.849998</v>
      </c>
      <c r="Q79" s="63"/>
      <c r="R79" s="63"/>
      <c r="S79" s="63"/>
      <c r="T79" s="63"/>
    </row>
    <row r="80" spans="1:20" ht="20.25" x14ac:dyDescent="0.25">
      <c r="A80" s="167" t="s">
        <v>77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63"/>
      <c r="R80" s="63"/>
      <c r="S80" s="63"/>
      <c r="T80" s="63"/>
    </row>
    <row r="81" spans="1:20" ht="23.25" customHeight="1" x14ac:dyDescent="0.25">
      <c r="A81" s="169" t="s">
        <v>101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63"/>
      <c r="R81" s="63"/>
      <c r="S81" s="63"/>
      <c r="T81" s="63"/>
    </row>
    <row r="82" spans="1:20" ht="24.75" customHeight="1" x14ac:dyDescent="0.25">
      <c r="A82" s="170" t="s">
        <v>102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63"/>
      <c r="R82" s="63"/>
      <c r="S82" s="63"/>
      <c r="T82" s="63"/>
    </row>
    <row r="83" spans="1:20" ht="39.75" customHeight="1" x14ac:dyDescent="0.25">
      <c r="A83" s="169" t="s">
        <v>103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63"/>
      <c r="R83" s="63"/>
      <c r="S83" s="63"/>
      <c r="T83" s="63"/>
    </row>
    <row r="84" spans="1:20" ht="15.75" x14ac:dyDescent="0.25">
      <c r="A84" s="87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5.75" x14ac:dyDescent="0.25">
      <c r="A85" s="171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</row>
    <row r="86" spans="1:20" ht="15.75" x14ac:dyDescent="0.25">
      <c r="A86" s="171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1:20" ht="15.75" x14ac:dyDescent="0.25">
      <c r="A87" s="171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spans="1:20" ht="15.75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</row>
    <row r="89" spans="1:20" ht="15.75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</row>
    <row r="90" spans="1:20" ht="15.75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1:20" ht="15.75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1:20" ht="15.75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</row>
    <row r="93" spans="1:20" ht="15.75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</row>
    <row r="94" spans="1:20" ht="15.75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</sheetData>
  <mergeCells count="12">
    <mergeCell ref="A81:P81"/>
    <mergeCell ref="A82:P82"/>
    <mergeCell ref="A83:P83"/>
    <mergeCell ref="A3:P3"/>
    <mergeCell ref="A4:P4"/>
    <mergeCell ref="A5:P5"/>
    <mergeCell ref="A6:P6"/>
    <mergeCell ref="A7:P7"/>
    <mergeCell ref="A9:A10"/>
    <mergeCell ref="B9:B10"/>
    <mergeCell ref="C9:C10"/>
    <mergeCell ref="D9:P9"/>
  </mergeCells>
  <printOptions horizontalCentered="1"/>
  <pageMargins left="0.31496062992125984" right="0.27559055118110237" top="0.39370078740157483" bottom="0.74803149606299213" header="0.15748031496062992" footer="0.55118110236220474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D9023-B7CF-460B-8214-AB14920EAA8F}">
  <dimension ref="A3:P81"/>
  <sheetViews>
    <sheetView showGridLines="0" tabSelected="1" zoomScale="88" zoomScaleNormal="88" workbookViewId="0">
      <selection activeCell="I72" sqref="I72"/>
    </sheetView>
  </sheetViews>
  <sheetFormatPr baseColWidth="10" defaultColWidth="11.42578125" defaultRowHeight="15" x14ac:dyDescent="0.25"/>
  <cols>
    <col min="1" max="1" width="75.140625" customWidth="1"/>
    <col min="2" max="2" width="22.42578125" customWidth="1"/>
    <col min="3" max="3" width="20.42578125" customWidth="1"/>
    <col min="4" max="4" width="20.28515625" customWidth="1"/>
    <col min="5" max="5" width="19.42578125" customWidth="1"/>
    <col min="6" max="6" width="19" customWidth="1"/>
    <col min="7" max="7" width="19.85546875" customWidth="1"/>
    <col min="8" max="8" width="20.85546875" customWidth="1"/>
    <col min="9" max="9" width="21.42578125" customWidth="1"/>
    <col min="10" max="10" width="17.140625" customWidth="1"/>
    <col min="11" max="11" width="18" customWidth="1"/>
    <col min="12" max="12" width="15.42578125" customWidth="1"/>
    <col min="13" max="13" width="18" customWidth="1"/>
    <col min="14" max="14" width="23.85546875" customWidth="1"/>
  </cols>
  <sheetData>
    <row r="3" spans="1:14" ht="28.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 x14ac:dyDescent="0.25">
      <c r="A4" s="61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5.75" x14ac:dyDescent="0.25">
      <c r="A5" s="7" t="s">
        <v>80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 customHeight="1" x14ac:dyDescent="0.2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.75" customHeight="1" x14ac:dyDescent="0.25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9" spans="1:14" ht="23.25" customHeight="1" x14ac:dyDescent="0.25">
      <c r="A9" s="172" t="s">
        <v>4</v>
      </c>
      <c r="B9" s="173" t="s">
        <v>83</v>
      </c>
      <c r="C9" s="173" t="s">
        <v>84</v>
      </c>
      <c r="D9" s="173" t="s">
        <v>85</v>
      </c>
      <c r="E9" s="173" t="s">
        <v>86</v>
      </c>
      <c r="F9" s="173" t="s">
        <v>87</v>
      </c>
      <c r="G9" s="173" t="s">
        <v>88</v>
      </c>
      <c r="H9" s="173" t="s">
        <v>89</v>
      </c>
      <c r="I9" s="173" t="s">
        <v>90</v>
      </c>
      <c r="J9" s="173" t="s">
        <v>91</v>
      </c>
      <c r="K9" s="173" t="s">
        <v>104</v>
      </c>
      <c r="L9" s="173" t="s">
        <v>93</v>
      </c>
      <c r="M9" s="173" t="s">
        <v>94</v>
      </c>
      <c r="N9" s="173" t="s">
        <v>95</v>
      </c>
    </row>
    <row r="10" spans="1:14" ht="16.5" thickBot="1" x14ac:dyDescent="0.3">
      <c r="A10" s="76" t="s">
        <v>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ht="16.5" thickBot="1" x14ac:dyDescent="0.3">
      <c r="A11" s="80" t="s">
        <v>8</v>
      </c>
      <c r="B11" s="175">
        <f>SUM(B12:B14)</f>
        <v>296007800.17000002</v>
      </c>
      <c r="C11" s="176">
        <f>SUM(C12:C14)</f>
        <v>276276764.80000001</v>
      </c>
      <c r="D11" s="176">
        <f>SUM(D12:D14)</f>
        <v>318853852.01999998</v>
      </c>
      <c r="E11" s="176">
        <f t="shared" ref="E11:M11" si="0">SUM(E12:E14)</f>
        <v>295447086.29000002</v>
      </c>
      <c r="F11" s="176">
        <f t="shared" si="0"/>
        <v>295526834.45000005</v>
      </c>
      <c r="G11" s="176">
        <f t="shared" si="0"/>
        <v>359810911.44</v>
      </c>
      <c r="H11" s="176">
        <f t="shared" si="0"/>
        <v>465714585.65999997</v>
      </c>
      <c r="I11" s="176">
        <f t="shared" si="0"/>
        <v>298029515.75</v>
      </c>
      <c r="J11" s="176">
        <f t="shared" si="0"/>
        <v>0</v>
      </c>
      <c r="K11" s="176">
        <f t="shared" si="0"/>
        <v>0</v>
      </c>
      <c r="L11" s="176">
        <f t="shared" si="0"/>
        <v>0</v>
      </c>
      <c r="M11" s="176">
        <f t="shared" si="0"/>
        <v>0</v>
      </c>
      <c r="N11" s="177">
        <f>SUM(B11:M11)</f>
        <v>2605667350.5799999</v>
      </c>
    </row>
    <row r="12" spans="1:14" ht="15.75" x14ac:dyDescent="0.25">
      <c r="A12" s="87" t="s">
        <v>96</v>
      </c>
      <c r="B12" s="178">
        <v>258712543.25999999</v>
      </c>
      <c r="C12" s="179">
        <v>238972845.19999999</v>
      </c>
      <c r="D12" s="180">
        <v>281903935.27999997</v>
      </c>
      <c r="E12" s="179">
        <v>258443125.28</v>
      </c>
      <c r="F12" s="180">
        <v>258475649.43000001</v>
      </c>
      <c r="G12" s="179">
        <v>259802686.56999999</v>
      </c>
      <c r="H12" s="92">
        <v>262515918.75999999</v>
      </c>
      <c r="I12" s="181">
        <v>260491783.09</v>
      </c>
      <c r="J12" s="182"/>
      <c r="K12" s="122"/>
      <c r="L12" s="182"/>
      <c r="M12" s="122"/>
      <c r="N12" s="183">
        <f>SUM(B12:M12)</f>
        <v>2079318486.8699999</v>
      </c>
    </row>
    <row r="13" spans="1:14" ht="15.75" x14ac:dyDescent="0.25">
      <c r="A13" s="87" t="s">
        <v>97</v>
      </c>
      <c r="B13" s="184">
        <v>958858.83</v>
      </c>
      <c r="C13" s="185">
        <v>958858.83</v>
      </c>
      <c r="D13" s="108">
        <v>958858.83</v>
      </c>
      <c r="E13" s="108">
        <v>958858.83</v>
      </c>
      <c r="F13" s="108">
        <v>958858.83</v>
      </c>
      <c r="G13" s="108">
        <v>63882751.310000002</v>
      </c>
      <c r="H13" s="97">
        <v>166816022.66</v>
      </c>
      <c r="I13" s="186">
        <v>958858.83</v>
      </c>
      <c r="J13" s="108"/>
      <c r="K13" s="108"/>
      <c r="L13" s="108"/>
      <c r="M13" s="108"/>
      <c r="N13" s="187">
        <f t="shared" ref="N13" si="1">SUM(B13:M13)</f>
        <v>236451926.95000002</v>
      </c>
    </row>
    <row r="14" spans="1:14" ht="16.5" thickBot="1" x14ac:dyDescent="0.3">
      <c r="A14" s="87" t="s">
        <v>98</v>
      </c>
      <c r="B14" s="188">
        <v>36336398.079999998</v>
      </c>
      <c r="C14" s="189">
        <v>36345060.770000003</v>
      </c>
      <c r="D14" s="190">
        <v>35991057.909999996</v>
      </c>
      <c r="E14" s="179">
        <v>36045102.18</v>
      </c>
      <c r="F14" s="191">
        <v>36092326.189999998</v>
      </c>
      <c r="G14" s="179">
        <v>36125473.560000002</v>
      </c>
      <c r="H14" s="102">
        <v>36382644.240000002</v>
      </c>
      <c r="I14" s="181">
        <v>36578873.829999998</v>
      </c>
      <c r="J14" s="192"/>
      <c r="K14" s="122"/>
      <c r="L14" s="191"/>
      <c r="M14" s="122"/>
      <c r="N14" s="193">
        <f>SUM(B14:M14)</f>
        <v>289896936.75999999</v>
      </c>
    </row>
    <row r="15" spans="1:14" ht="16.5" thickBot="1" x14ac:dyDescent="0.3">
      <c r="A15" s="80" t="s">
        <v>12</v>
      </c>
      <c r="B15" s="175">
        <f>SUM(B16:B24)</f>
        <v>36123613.780000001</v>
      </c>
      <c r="C15" s="176">
        <f>SUM(C16:C24)</f>
        <v>47648445.420000002</v>
      </c>
      <c r="D15" s="176">
        <f>SUM(D16:D24)</f>
        <v>46820033.109999999</v>
      </c>
      <c r="E15" s="176">
        <f t="shared" ref="E15:M15" si="2">SUM(E16:E24)</f>
        <v>61533977.339999996</v>
      </c>
      <c r="F15" s="176">
        <f>SUM(F16:F24)</f>
        <v>54113577.079999998</v>
      </c>
      <c r="G15" s="194">
        <f t="shared" si="2"/>
        <v>63292720.439999998</v>
      </c>
      <c r="H15" s="176">
        <f t="shared" si="2"/>
        <v>57032129.210000001</v>
      </c>
      <c r="I15" s="176">
        <f t="shared" si="2"/>
        <v>57899625.479999997</v>
      </c>
      <c r="J15" s="176">
        <f t="shared" si="2"/>
        <v>0</v>
      </c>
      <c r="K15" s="176">
        <f t="shared" si="2"/>
        <v>0</v>
      </c>
      <c r="L15" s="176">
        <f t="shared" si="2"/>
        <v>0</v>
      </c>
      <c r="M15" s="176">
        <f t="shared" si="2"/>
        <v>0</v>
      </c>
      <c r="N15" s="177">
        <f>SUM(B15:M15)</f>
        <v>424464121.86000001</v>
      </c>
    </row>
    <row r="16" spans="1:14" ht="15.75" x14ac:dyDescent="0.25">
      <c r="A16" s="87" t="s">
        <v>105</v>
      </c>
      <c r="B16" s="188">
        <v>20530567.940000001</v>
      </c>
      <c r="C16" s="191">
        <v>12017549.140000001</v>
      </c>
      <c r="D16" s="179">
        <v>28496564.09</v>
      </c>
      <c r="E16" s="117">
        <v>16548043.51</v>
      </c>
      <c r="F16" s="191">
        <v>35522006.68</v>
      </c>
      <c r="G16" s="195">
        <v>23183889.539999999</v>
      </c>
      <c r="H16" s="92">
        <v>33444105.73</v>
      </c>
      <c r="I16" s="181">
        <v>26842378.690000001</v>
      </c>
      <c r="J16" s="182"/>
      <c r="K16" s="182"/>
      <c r="L16" s="191"/>
      <c r="M16" s="122"/>
      <c r="N16" s="196">
        <f t="shared" ref="N16:N24" si="3">SUM(B16:M16)</f>
        <v>196585105.31999999</v>
      </c>
    </row>
    <row r="17" spans="1:14" ht="15.75" x14ac:dyDescent="0.25">
      <c r="A17" s="87" t="s">
        <v>106</v>
      </c>
      <c r="B17" s="184">
        <v>0</v>
      </c>
      <c r="C17" s="108">
        <v>234879</v>
      </c>
      <c r="D17" s="108">
        <v>177284.93</v>
      </c>
      <c r="E17" s="108">
        <v>410850.52</v>
      </c>
      <c r="F17" s="108">
        <v>5203.8</v>
      </c>
      <c r="G17" s="185">
        <v>0</v>
      </c>
      <c r="H17" s="97">
        <v>357311.38</v>
      </c>
      <c r="I17" s="186">
        <v>10308063.529999999</v>
      </c>
      <c r="J17" s="108"/>
      <c r="K17" s="108"/>
      <c r="L17" s="108"/>
      <c r="M17" s="108"/>
      <c r="N17" s="187">
        <f t="shared" si="3"/>
        <v>11493593.16</v>
      </c>
    </row>
    <row r="18" spans="1:14" ht="15.75" x14ac:dyDescent="0.25">
      <c r="A18" s="87" t="s">
        <v>107</v>
      </c>
      <c r="B18" s="184">
        <v>0</v>
      </c>
      <c r="C18" s="108">
        <v>191900</v>
      </c>
      <c r="D18" s="108">
        <v>0</v>
      </c>
      <c r="E18" s="108">
        <v>6972250</v>
      </c>
      <c r="F18" s="108">
        <v>3806400</v>
      </c>
      <c r="G18" s="185">
        <v>2562400</v>
      </c>
      <c r="H18" s="97">
        <v>9600</v>
      </c>
      <c r="I18" s="108"/>
      <c r="J18" s="108"/>
      <c r="K18" s="122"/>
      <c r="L18" s="108"/>
      <c r="M18" s="108"/>
      <c r="N18" s="187">
        <f t="shared" si="3"/>
        <v>13542550</v>
      </c>
    </row>
    <row r="19" spans="1:14" ht="15.75" x14ac:dyDescent="0.25">
      <c r="A19" s="87" t="s">
        <v>108</v>
      </c>
      <c r="B19" s="184">
        <v>0</v>
      </c>
      <c r="C19" s="108">
        <v>0</v>
      </c>
      <c r="D19" s="108">
        <v>0</v>
      </c>
      <c r="E19" s="108">
        <v>434511.9</v>
      </c>
      <c r="F19" s="108">
        <v>0</v>
      </c>
      <c r="G19" s="185">
        <v>0</v>
      </c>
      <c r="H19" s="97">
        <v>600000</v>
      </c>
      <c r="I19" s="186">
        <v>0</v>
      </c>
      <c r="J19" s="108"/>
      <c r="K19" s="108"/>
      <c r="L19" s="108"/>
      <c r="M19" s="108"/>
      <c r="N19" s="187">
        <f t="shared" si="3"/>
        <v>1034511.9</v>
      </c>
    </row>
    <row r="20" spans="1:14" ht="15.75" x14ac:dyDescent="0.25">
      <c r="A20" s="87" t="s">
        <v>109</v>
      </c>
      <c r="B20" s="184">
        <v>3093045.84</v>
      </c>
      <c r="C20" s="108">
        <v>2854713.3</v>
      </c>
      <c r="D20" s="108">
        <v>3935847.22</v>
      </c>
      <c r="E20" s="108">
        <v>2293036.75</v>
      </c>
      <c r="F20" s="108">
        <v>143310</v>
      </c>
      <c r="G20" s="185">
        <v>3547904.36</v>
      </c>
      <c r="H20" s="97">
        <v>3220141.26</v>
      </c>
      <c r="I20" s="186">
        <v>3220141.26</v>
      </c>
      <c r="J20" s="108"/>
      <c r="K20" s="108"/>
      <c r="L20" s="108"/>
      <c r="M20" s="108"/>
      <c r="N20" s="187">
        <f t="shared" si="3"/>
        <v>22308139.989999995</v>
      </c>
    </row>
    <row r="21" spans="1:14" ht="15.75" x14ac:dyDescent="0.25">
      <c r="A21" s="87" t="s">
        <v>110</v>
      </c>
      <c r="B21" s="184">
        <v>12500000</v>
      </c>
      <c r="C21" s="108">
        <v>31135730.18</v>
      </c>
      <c r="D21" s="108">
        <v>14170336.869999999</v>
      </c>
      <c r="E21" s="108">
        <v>26120523.329999998</v>
      </c>
      <c r="F21" s="108">
        <v>12738033.67</v>
      </c>
      <c r="G21" s="185">
        <v>12990047.369999999</v>
      </c>
      <c r="H21" s="97">
        <v>12961908.41</v>
      </c>
      <c r="I21" s="186">
        <v>12500000</v>
      </c>
      <c r="J21" s="108"/>
      <c r="K21" s="108"/>
      <c r="L21" s="108"/>
      <c r="M21" s="108"/>
      <c r="N21" s="187">
        <f t="shared" si="3"/>
        <v>135116579.82999998</v>
      </c>
    </row>
    <row r="22" spans="1:14" ht="31.5" x14ac:dyDescent="0.25">
      <c r="A22" s="87" t="s">
        <v>111</v>
      </c>
      <c r="B22" s="184">
        <v>0</v>
      </c>
      <c r="C22" s="108">
        <v>89760.79</v>
      </c>
      <c r="D22" s="108">
        <v>0</v>
      </c>
      <c r="E22" s="108">
        <v>7953081.3300000001</v>
      </c>
      <c r="F22" s="108">
        <v>551642.93999999994</v>
      </c>
      <c r="G22" s="185">
        <v>20252517.289999999</v>
      </c>
      <c r="H22" s="97">
        <v>2403314.79</v>
      </c>
      <c r="I22" s="186">
        <v>163312</v>
      </c>
      <c r="J22" s="108"/>
      <c r="K22" s="108"/>
      <c r="L22" s="108"/>
      <c r="M22" s="108"/>
      <c r="N22" s="187">
        <f t="shared" si="3"/>
        <v>31413629.140000001</v>
      </c>
    </row>
    <row r="23" spans="1:14" ht="31.5" x14ac:dyDescent="0.25">
      <c r="A23" s="87" t="s">
        <v>112</v>
      </c>
      <c r="B23" s="184">
        <v>0</v>
      </c>
      <c r="C23" s="108">
        <v>8120</v>
      </c>
      <c r="D23" s="108">
        <v>40000</v>
      </c>
      <c r="E23" s="108">
        <v>582200</v>
      </c>
      <c r="F23" s="108">
        <v>916869.99</v>
      </c>
      <c r="G23" s="185">
        <v>8750</v>
      </c>
      <c r="H23" s="97">
        <v>1943930</v>
      </c>
      <c r="I23" s="186">
        <v>4292250</v>
      </c>
      <c r="J23" s="108"/>
      <c r="K23" s="108"/>
      <c r="L23" s="108"/>
      <c r="M23" s="108"/>
      <c r="N23" s="183">
        <f t="shared" si="3"/>
        <v>7792119.9900000002</v>
      </c>
    </row>
    <row r="24" spans="1:14" ht="16.5" thickBot="1" x14ac:dyDescent="0.3">
      <c r="A24" s="87" t="s">
        <v>113</v>
      </c>
      <c r="B24" s="188">
        <v>0</v>
      </c>
      <c r="C24" s="191">
        <v>1115793.01</v>
      </c>
      <c r="D24" s="191">
        <v>0</v>
      </c>
      <c r="E24" s="179">
        <v>219480</v>
      </c>
      <c r="F24" s="191">
        <v>430110</v>
      </c>
      <c r="G24" s="122">
        <v>747211.88</v>
      </c>
      <c r="H24" s="101">
        <v>2091817.64</v>
      </c>
      <c r="I24" s="181">
        <v>573480</v>
      </c>
      <c r="J24" s="192"/>
      <c r="K24" s="122"/>
      <c r="L24" s="191"/>
      <c r="M24" s="122"/>
      <c r="N24" s="197">
        <f t="shared" si="3"/>
        <v>5177892.53</v>
      </c>
    </row>
    <row r="25" spans="1:14" ht="16.5" thickBot="1" x14ac:dyDescent="0.3">
      <c r="A25" s="80" t="s">
        <v>22</v>
      </c>
      <c r="B25" s="175">
        <f>SUM(B26:B33)</f>
        <v>10664922.24</v>
      </c>
      <c r="C25" s="176">
        <f>SUM(C26:C33)</f>
        <v>30829234.460000001</v>
      </c>
      <c r="D25" s="176">
        <f>SUM(D26:D33)</f>
        <v>22818319.369999997</v>
      </c>
      <c r="E25" s="198">
        <f t="shared" ref="E25:M25" si="4">SUM(E26:E33)</f>
        <v>19310543.02</v>
      </c>
      <c r="F25" s="176">
        <f t="shared" si="4"/>
        <v>23087545.52</v>
      </c>
      <c r="G25" s="194">
        <f>SUM(G26:G33)</f>
        <v>32282100.809999999</v>
      </c>
      <c r="H25" s="176">
        <f t="shared" si="4"/>
        <v>21742801.43</v>
      </c>
      <c r="I25" s="176">
        <f>SUM(I26:I33)</f>
        <v>10366933.159999998</v>
      </c>
      <c r="J25" s="176">
        <f t="shared" si="4"/>
        <v>0</v>
      </c>
      <c r="K25" s="176">
        <f t="shared" si="4"/>
        <v>0</v>
      </c>
      <c r="L25" s="176">
        <f t="shared" si="4"/>
        <v>0</v>
      </c>
      <c r="M25" s="176">
        <f t="shared" si="4"/>
        <v>0</v>
      </c>
      <c r="N25" s="177">
        <f>SUM(B25:M25)</f>
        <v>171102400.00999999</v>
      </c>
    </row>
    <row r="26" spans="1:14" ht="15.75" x14ac:dyDescent="0.25">
      <c r="A26" s="87" t="s">
        <v>114</v>
      </c>
      <c r="B26" s="199">
        <v>0</v>
      </c>
      <c r="C26" s="191">
        <v>645470.1</v>
      </c>
      <c r="D26" s="180">
        <v>752520</v>
      </c>
      <c r="E26" s="179">
        <v>48900</v>
      </c>
      <c r="F26" s="191">
        <v>1496000.69</v>
      </c>
      <c r="G26" s="179">
        <v>162150</v>
      </c>
      <c r="H26" s="92">
        <v>249590.24</v>
      </c>
      <c r="I26" s="181">
        <v>1157748.82</v>
      </c>
      <c r="J26" s="182"/>
      <c r="K26" s="122"/>
      <c r="L26" s="191"/>
      <c r="M26" s="122"/>
      <c r="N26" s="196">
        <f>SUM(B26:M26)</f>
        <v>4512379.8500000006</v>
      </c>
    </row>
    <row r="27" spans="1:14" ht="15.75" x14ac:dyDescent="0.25">
      <c r="A27" s="87" t="s">
        <v>115</v>
      </c>
      <c r="B27" s="184">
        <v>0</v>
      </c>
      <c r="C27" s="108">
        <v>0</v>
      </c>
      <c r="D27" s="108">
        <v>2958007.2</v>
      </c>
      <c r="E27" s="108">
        <v>103050.11</v>
      </c>
      <c r="F27" s="108">
        <v>403421.94</v>
      </c>
      <c r="G27" s="108">
        <v>112572</v>
      </c>
      <c r="H27" s="97">
        <v>278025.7</v>
      </c>
      <c r="I27" s="186">
        <v>202370</v>
      </c>
      <c r="J27" s="108"/>
      <c r="K27" s="108"/>
      <c r="L27" s="108"/>
      <c r="M27" s="108"/>
      <c r="N27" s="187">
        <f t="shared" ref="N27:N33" si="5">SUM(B27:M27)</f>
        <v>4057446.95</v>
      </c>
    </row>
    <row r="28" spans="1:14" ht="15.75" x14ac:dyDescent="0.25">
      <c r="A28" s="87" t="s">
        <v>116</v>
      </c>
      <c r="B28" s="184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v>417320</v>
      </c>
      <c r="H28" s="97">
        <v>410020</v>
      </c>
      <c r="I28" s="181">
        <v>1510.4</v>
      </c>
      <c r="J28" s="108"/>
      <c r="K28" s="108"/>
      <c r="L28" s="108"/>
      <c r="M28" s="108"/>
      <c r="N28" s="187">
        <f t="shared" si="5"/>
        <v>828850.4</v>
      </c>
    </row>
    <row r="29" spans="1:14" ht="15.75" x14ac:dyDescent="0.25">
      <c r="A29" s="87" t="s">
        <v>117</v>
      </c>
      <c r="B29" s="184">
        <v>0</v>
      </c>
      <c r="C29" s="108">
        <v>0</v>
      </c>
      <c r="D29" s="108"/>
      <c r="E29" s="108"/>
      <c r="F29" s="108"/>
      <c r="G29" s="108">
        <v>0</v>
      </c>
      <c r="H29" s="97">
        <v>0</v>
      </c>
      <c r="I29" s="108"/>
      <c r="J29" s="108"/>
      <c r="K29" s="108"/>
      <c r="L29" s="108"/>
      <c r="M29" s="108"/>
      <c r="N29" s="187">
        <f t="shared" si="5"/>
        <v>0</v>
      </c>
    </row>
    <row r="30" spans="1:14" ht="15.75" x14ac:dyDescent="0.25">
      <c r="A30" s="87" t="s">
        <v>118</v>
      </c>
      <c r="B30" s="184">
        <v>0</v>
      </c>
      <c r="C30" s="108">
        <v>954592.09</v>
      </c>
      <c r="D30" s="108">
        <v>958084</v>
      </c>
      <c r="E30" s="108">
        <v>1173911.96</v>
      </c>
      <c r="F30" s="108">
        <v>88161.3</v>
      </c>
      <c r="G30" s="108">
        <v>134900.73000000001</v>
      </c>
      <c r="H30" s="97">
        <v>539415.21</v>
      </c>
      <c r="I30" s="181">
        <v>273351</v>
      </c>
      <c r="J30" s="108"/>
      <c r="K30" s="108"/>
      <c r="L30" s="108"/>
      <c r="M30" s="108"/>
      <c r="N30" s="187">
        <f t="shared" si="5"/>
        <v>4122416.2899999996</v>
      </c>
    </row>
    <row r="31" spans="1:14" ht="15.75" x14ac:dyDescent="0.25">
      <c r="A31" s="87" t="s">
        <v>119</v>
      </c>
      <c r="B31" s="184">
        <v>0</v>
      </c>
      <c r="C31" s="108">
        <v>0</v>
      </c>
      <c r="D31" s="108">
        <v>819152.46</v>
      </c>
      <c r="E31" s="108">
        <v>74269.2</v>
      </c>
      <c r="F31" s="108">
        <v>11606645.460000001</v>
      </c>
      <c r="G31" s="108">
        <v>106757.31</v>
      </c>
      <c r="H31" s="97">
        <v>54339</v>
      </c>
      <c r="I31" s="186">
        <v>685547.85</v>
      </c>
      <c r="J31" s="108"/>
      <c r="K31" s="108"/>
      <c r="L31" s="108"/>
      <c r="M31" s="108"/>
      <c r="N31" s="187">
        <f t="shared" si="5"/>
        <v>13346711.280000001</v>
      </c>
    </row>
    <row r="32" spans="1:14" ht="31.5" x14ac:dyDescent="0.25">
      <c r="A32" s="87" t="s">
        <v>120</v>
      </c>
      <c r="B32" s="184">
        <v>10664922.24</v>
      </c>
      <c r="C32" s="108">
        <v>28735882.899999999</v>
      </c>
      <c r="D32" s="108">
        <v>16940030.329999998</v>
      </c>
      <c r="E32" s="108">
        <v>17404983.809999999</v>
      </c>
      <c r="F32" s="108">
        <v>9351372.6899999995</v>
      </c>
      <c r="G32" s="108">
        <v>28930404.300000001</v>
      </c>
      <c r="H32" s="97">
        <v>19037192</v>
      </c>
      <c r="I32" s="186">
        <v>7687235.0599999996</v>
      </c>
      <c r="J32" s="108"/>
      <c r="K32" s="108"/>
      <c r="L32" s="108"/>
      <c r="M32" s="108"/>
      <c r="N32" s="187">
        <f t="shared" si="5"/>
        <v>138752023.32999998</v>
      </c>
    </row>
    <row r="33" spans="1:14" ht="16.5" thickBot="1" x14ac:dyDescent="0.3">
      <c r="A33" s="87" t="s">
        <v>121</v>
      </c>
      <c r="B33" s="199">
        <v>0</v>
      </c>
      <c r="C33" s="191">
        <v>493289.37</v>
      </c>
      <c r="D33" s="190">
        <v>390525.38</v>
      </c>
      <c r="E33" s="179">
        <v>505427.94</v>
      </c>
      <c r="F33" s="191">
        <v>141943.44</v>
      </c>
      <c r="G33" s="179">
        <v>2417996.4700000002</v>
      </c>
      <c r="H33" s="101">
        <v>1174219.28</v>
      </c>
      <c r="I33" s="181">
        <v>359170.03</v>
      </c>
      <c r="J33" s="192"/>
      <c r="K33" s="122"/>
      <c r="L33" s="191"/>
      <c r="M33" s="122"/>
      <c r="N33" s="197">
        <f t="shared" si="5"/>
        <v>5482571.9100000001</v>
      </c>
    </row>
    <row r="34" spans="1:14" ht="16.5" thickBot="1" x14ac:dyDescent="0.3">
      <c r="A34" s="80" t="s">
        <v>31</v>
      </c>
      <c r="B34" s="175">
        <f>SUM(B35:B41)</f>
        <v>528715820.11000001</v>
      </c>
      <c r="C34" s="176">
        <f>SUM(C35:C41)</f>
        <v>516173892.37</v>
      </c>
      <c r="D34" s="176">
        <f>SUM(D35:D41)</f>
        <v>1356549598.28</v>
      </c>
      <c r="E34" s="176">
        <f t="shared" ref="E34:M34" si="6">SUM(E35:E41)</f>
        <v>954810937.22000003</v>
      </c>
      <c r="F34" s="176">
        <f t="shared" si="6"/>
        <v>907616174.16000009</v>
      </c>
      <c r="G34" s="194">
        <f t="shared" si="6"/>
        <v>618391276.43000007</v>
      </c>
      <c r="H34" s="176">
        <f t="shared" si="6"/>
        <v>581889696.02999997</v>
      </c>
      <c r="I34" s="176">
        <f t="shared" si="6"/>
        <v>519986371</v>
      </c>
      <c r="J34" s="176">
        <f t="shared" si="6"/>
        <v>0</v>
      </c>
      <c r="K34" s="176">
        <f t="shared" si="6"/>
        <v>0</v>
      </c>
      <c r="L34" s="176">
        <f t="shared" si="6"/>
        <v>0</v>
      </c>
      <c r="M34" s="176">
        <f t="shared" si="6"/>
        <v>0</v>
      </c>
      <c r="N34" s="177">
        <f>SUM(B34:M34)</f>
        <v>5984133765.6000004</v>
      </c>
    </row>
    <row r="35" spans="1:14" ht="15.75" x14ac:dyDescent="0.25">
      <c r="A35" s="87" t="s">
        <v>122</v>
      </c>
      <c r="B35" s="200">
        <v>13190813.32</v>
      </c>
      <c r="C35" s="191">
        <v>5182951.32</v>
      </c>
      <c r="D35" s="180">
        <v>23579282.32</v>
      </c>
      <c r="E35" s="179">
        <v>12579300.32</v>
      </c>
      <c r="F35" s="191">
        <v>18822368.32</v>
      </c>
      <c r="G35" s="179">
        <v>14581337.32</v>
      </c>
      <c r="H35" s="111">
        <v>63748234</v>
      </c>
      <c r="I35" s="201">
        <v>6432091</v>
      </c>
      <c r="J35" s="182"/>
      <c r="K35" s="122"/>
      <c r="L35" s="191"/>
      <c r="M35" s="122"/>
      <c r="N35" s="196">
        <f t="shared" ref="N35:N41" si="7">SUM(B35:M35)</f>
        <v>158116377.91999999</v>
      </c>
    </row>
    <row r="36" spans="1:14" ht="31.5" x14ac:dyDescent="0.25">
      <c r="A36" s="87" t="s">
        <v>123</v>
      </c>
      <c r="B36" s="184">
        <v>347551133.31</v>
      </c>
      <c r="C36" s="108">
        <v>339502068.06999999</v>
      </c>
      <c r="D36" s="108">
        <v>362706597.39999998</v>
      </c>
      <c r="E36" s="108">
        <v>348452289.39999998</v>
      </c>
      <c r="F36" s="108">
        <v>340447241.39999998</v>
      </c>
      <c r="G36" s="108">
        <v>340133366.39999998</v>
      </c>
      <c r="H36" s="98">
        <v>341507714.39999998</v>
      </c>
      <c r="I36" s="186">
        <v>347153321.44</v>
      </c>
      <c r="J36" s="108"/>
      <c r="K36" s="108"/>
      <c r="L36" s="108"/>
      <c r="M36" s="108"/>
      <c r="N36" s="187">
        <f t="shared" si="7"/>
        <v>2767453731.8200002</v>
      </c>
    </row>
    <row r="37" spans="1:14" ht="31.5" x14ac:dyDescent="0.25">
      <c r="A37" s="87" t="s">
        <v>124</v>
      </c>
      <c r="B37" s="184">
        <v>94764600</v>
      </c>
      <c r="C37" s="108">
        <v>98279599.5</v>
      </c>
      <c r="D37" s="108">
        <v>165054445.08000001</v>
      </c>
      <c r="E37" s="108">
        <v>168165435.08000001</v>
      </c>
      <c r="F37" s="108">
        <v>124331001.23</v>
      </c>
      <c r="G37" s="108">
        <v>93694592.079999998</v>
      </c>
      <c r="H37" s="98">
        <v>103424474.15000001</v>
      </c>
      <c r="I37" s="186">
        <v>93191685.079999998</v>
      </c>
      <c r="J37" s="108"/>
      <c r="K37" s="108"/>
      <c r="L37" s="108"/>
      <c r="M37" s="108"/>
      <c r="N37" s="187">
        <f t="shared" si="7"/>
        <v>940905832.20000017</v>
      </c>
    </row>
    <row r="38" spans="1:14" ht="31.5" x14ac:dyDescent="0.25">
      <c r="A38" s="87" t="s">
        <v>125</v>
      </c>
      <c r="B38" s="184">
        <v>19230942.539999999</v>
      </c>
      <c r="C38" s="108">
        <v>19230942.539999999</v>
      </c>
      <c r="D38" s="108">
        <v>19230942.539999999</v>
      </c>
      <c r="E38" s="108">
        <v>19230942.539999999</v>
      </c>
      <c r="F38" s="108">
        <v>19230942.539999999</v>
      </c>
      <c r="G38" s="108">
        <v>19230942.539999999</v>
      </c>
      <c r="H38" s="98">
        <v>19230942.539999999</v>
      </c>
      <c r="I38" s="186">
        <v>19230942.539999999</v>
      </c>
      <c r="J38" s="108"/>
      <c r="K38" s="108"/>
      <c r="L38" s="108"/>
      <c r="M38" s="108"/>
      <c r="N38" s="187">
        <f t="shared" si="7"/>
        <v>153847540.31999996</v>
      </c>
    </row>
    <row r="39" spans="1:14" ht="15.75" x14ac:dyDescent="0.25">
      <c r="A39" s="87" t="s">
        <v>126</v>
      </c>
      <c r="B39" s="184"/>
      <c r="C39" s="108">
        <v>0</v>
      </c>
      <c r="D39" s="108">
        <v>300000000</v>
      </c>
      <c r="E39" s="179">
        <v>352404638.94</v>
      </c>
      <c r="F39" s="191">
        <v>350806289.73000002</v>
      </c>
      <c r="G39" s="108">
        <v>96772707.150000006</v>
      </c>
      <c r="H39" s="98"/>
      <c r="I39" s="186">
        <v>0</v>
      </c>
      <c r="J39" s="108"/>
      <c r="K39" s="108"/>
      <c r="L39" s="108"/>
      <c r="M39" s="108"/>
      <c r="N39" s="187">
        <f t="shared" si="7"/>
        <v>1099983635.8200002</v>
      </c>
    </row>
    <row r="40" spans="1:14" ht="15.75" x14ac:dyDescent="0.25">
      <c r="A40" s="87" t="s">
        <v>127</v>
      </c>
      <c r="B40" s="184">
        <v>0</v>
      </c>
      <c r="C40" s="108">
        <v>0</v>
      </c>
      <c r="D40" s="108"/>
      <c r="E40" s="202"/>
      <c r="F40" s="108">
        <v>0</v>
      </c>
      <c r="G40" s="108">
        <v>0</v>
      </c>
      <c r="H40" s="98"/>
      <c r="I40" s="186">
        <v>0</v>
      </c>
      <c r="J40" s="108"/>
      <c r="K40" s="108"/>
      <c r="L40" s="108"/>
      <c r="M40" s="108"/>
      <c r="N40" s="187">
        <f t="shared" si="7"/>
        <v>0</v>
      </c>
    </row>
    <row r="41" spans="1:14" ht="32.25" thickBot="1" x14ac:dyDescent="0.3">
      <c r="A41" s="87" t="s">
        <v>128</v>
      </c>
      <c r="B41" s="199">
        <v>53978330.939999998</v>
      </c>
      <c r="C41" s="191">
        <v>53978330.939999998</v>
      </c>
      <c r="D41" s="190">
        <v>485978330.94</v>
      </c>
      <c r="E41" s="179">
        <v>53978330.939999998</v>
      </c>
      <c r="F41" s="191">
        <v>53978330.939999998</v>
      </c>
      <c r="G41" s="179">
        <v>53978330.939999998</v>
      </c>
      <c r="H41" s="203">
        <v>53978330.939999998</v>
      </c>
      <c r="I41" s="204">
        <v>53978330.939999998</v>
      </c>
      <c r="J41" s="192"/>
      <c r="K41" s="122"/>
      <c r="L41" s="191"/>
      <c r="M41" s="122"/>
      <c r="N41" s="197">
        <f t="shared" si="7"/>
        <v>863826647.52000022</v>
      </c>
    </row>
    <row r="42" spans="1:14" ht="16.5" thickBot="1" x14ac:dyDescent="0.3">
      <c r="A42" s="80" t="s">
        <v>39</v>
      </c>
      <c r="B42" s="175">
        <f>SUM(B43:B44)</f>
        <v>10666666.630000001</v>
      </c>
      <c r="C42" s="176">
        <f>SUM(C43:C44)</f>
        <v>21225151.73</v>
      </c>
      <c r="D42" s="176">
        <f>SUM(D43:D44)</f>
        <v>20333333.670000002</v>
      </c>
      <c r="E42" s="176">
        <f t="shared" ref="E42:L42" si="8">SUM(E43:E44)</f>
        <v>35000000.340000004</v>
      </c>
      <c r="F42" s="176">
        <f t="shared" si="8"/>
        <v>3000000.34</v>
      </c>
      <c r="G42" s="194">
        <f t="shared" si="8"/>
        <v>11316900.949999999</v>
      </c>
      <c r="H42" s="176">
        <f t="shared" si="8"/>
        <v>2886150.38</v>
      </c>
      <c r="I42" s="198">
        <f t="shared" si="8"/>
        <v>30656647.760000002</v>
      </c>
      <c r="J42" s="176">
        <f t="shared" si="8"/>
        <v>0</v>
      </c>
      <c r="K42" s="176">
        <f>SUM(K43:K45)</f>
        <v>0</v>
      </c>
      <c r="L42" s="176">
        <f t="shared" si="8"/>
        <v>0</v>
      </c>
      <c r="M42" s="176">
        <f>SUM(M43:M46)</f>
        <v>0</v>
      </c>
      <c r="N42" s="177">
        <f>SUM(B43:M46)</f>
        <v>135084851.80000001</v>
      </c>
    </row>
    <row r="43" spans="1:14" ht="15.75" x14ac:dyDescent="0.25">
      <c r="A43" s="87" t="s">
        <v>40</v>
      </c>
      <c r="B43" s="184">
        <v>0</v>
      </c>
      <c r="C43" s="182">
        <v>0</v>
      </c>
      <c r="D43" s="182"/>
      <c r="E43" s="205"/>
      <c r="F43" s="205"/>
      <c r="G43" s="205"/>
      <c r="H43" s="182"/>
      <c r="I43" s="120"/>
      <c r="J43" s="205"/>
      <c r="K43" s="117"/>
      <c r="L43" s="182"/>
      <c r="M43" s="122"/>
      <c r="N43" s="196">
        <f>SUM(B43:M43)</f>
        <v>0</v>
      </c>
    </row>
    <row r="44" spans="1:14" ht="31.5" x14ac:dyDescent="0.25">
      <c r="A44" s="87" t="s">
        <v>41</v>
      </c>
      <c r="B44" s="184">
        <v>10666666.630000001</v>
      </c>
      <c r="C44" s="108">
        <v>21225151.73</v>
      </c>
      <c r="D44" s="108">
        <v>20333333.670000002</v>
      </c>
      <c r="E44" s="108">
        <v>35000000.340000004</v>
      </c>
      <c r="F44" s="108">
        <v>3000000.34</v>
      </c>
      <c r="G44" s="108">
        <v>11316900.949999999</v>
      </c>
      <c r="H44" s="97">
        <v>2886150.38</v>
      </c>
      <c r="I44" s="186">
        <v>30656647.760000002</v>
      </c>
      <c r="J44" s="108"/>
      <c r="K44" s="108"/>
      <c r="L44" s="108"/>
      <c r="M44" s="108"/>
      <c r="N44" s="187">
        <f t="shared" ref="N44:N46" si="9">SUM(B44:M44)</f>
        <v>135084851.80000001</v>
      </c>
    </row>
    <row r="45" spans="1:14" ht="31.5" x14ac:dyDescent="0.25">
      <c r="A45" s="106" t="s">
        <v>99</v>
      </c>
      <c r="B45" s="178"/>
      <c r="C45" s="182"/>
      <c r="D45" s="182"/>
      <c r="E45" s="120"/>
      <c r="F45" s="182"/>
      <c r="G45" s="205"/>
      <c r="H45" s="182"/>
      <c r="I45" s="120"/>
      <c r="J45" s="182"/>
      <c r="K45" s="120"/>
      <c r="L45" s="182"/>
      <c r="M45" s="108"/>
      <c r="N45" s="187">
        <f t="shared" si="9"/>
        <v>0</v>
      </c>
    </row>
    <row r="46" spans="1:14" ht="32.25" thickBot="1" x14ac:dyDescent="0.3">
      <c r="A46" s="106" t="s">
        <v>100</v>
      </c>
      <c r="B46" s="199"/>
      <c r="C46" s="191"/>
      <c r="D46" s="191"/>
      <c r="E46" s="122"/>
      <c r="F46" s="190"/>
      <c r="G46" s="122"/>
      <c r="H46" s="190"/>
      <c r="I46" s="122"/>
      <c r="J46" s="191"/>
      <c r="K46" s="122"/>
      <c r="L46" s="191"/>
      <c r="M46" s="189"/>
      <c r="N46" s="187">
        <f t="shared" si="9"/>
        <v>0</v>
      </c>
    </row>
    <row r="47" spans="1:14" ht="16.5" thickBot="1" x14ac:dyDescent="0.3">
      <c r="A47" s="80" t="s">
        <v>44</v>
      </c>
      <c r="B47" s="175">
        <f>SUM(B48:B56)</f>
        <v>38508000</v>
      </c>
      <c r="C47" s="176">
        <f>SUM(C48:C56)</f>
        <v>21777372.140000001</v>
      </c>
      <c r="D47" s="176">
        <f>SUM(D48:D56)</f>
        <v>72766207.799999997</v>
      </c>
      <c r="E47" s="176">
        <f t="shared" ref="E47:M47" si="10">SUM(E48:E56)</f>
        <v>22906177.359999999</v>
      </c>
      <c r="F47" s="176">
        <f t="shared" si="10"/>
        <v>15588910.109999999</v>
      </c>
      <c r="G47" s="194">
        <f t="shared" si="10"/>
        <v>52423548.490000002</v>
      </c>
      <c r="H47" s="176">
        <f t="shared" si="10"/>
        <v>15594927.970000001</v>
      </c>
      <c r="I47" s="176">
        <f t="shared" si="10"/>
        <v>21755722.710000001</v>
      </c>
      <c r="J47" s="176">
        <f t="shared" si="10"/>
        <v>0</v>
      </c>
      <c r="K47" s="176">
        <f t="shared" si="10"/>
        <v>0</v>
      </c>
      <c r="L47" s="176">
        <f t="shared" si="10"/>
        <v>0</v>
      </c>
      <c r="M47" s="176">
        <f t="shared" si="10"/>
        <v>0</v>
      </c>
      <c r="N47" s="177">
        <f>SUM(B47:M47)</f>
        <v>261320866.58000004</v>
      </c>
    </row>
    <row r="48" spans="1:14" ht="15.75" x14ac:dyDescent="0.25">
      <c r="A48" s="87" t="s">
        <v>129</v>
      </c>
      <c r="B48" s="200">
        <v>0</v>
      </c>
      <c r="C48" s="191">
        <v>233177.14</v>
      </c>
      <c r="D48" s="179">
        <v>185595.78</v>
      </c>
      <c r="E48" s="117">
        <v>988840</v>
      </c>
      <c r="F48" s="117">
        <v>530880.11</v>
      </c>
      <c r="G48" s="179">
        <v>30701484.98</v>
      </c>
      <c r="H48" s="90">
        <v>279620.77</v>
      </c>
      <c r="I48" s="181">
        <v>3292222.71</v>
      </c>
      <c r="J48" s="182"/>
      <c r="K48" s="122"/>
      <c r="L48" s="180"/>
      <c r="M48" s="122"/>
      <c r="N48" s="196">
        <f t="shared" ref="N48:N56" si="11">SUM(B48:M48)</f>
        <v>36211821.490000002</v>
      </c>
    </row>
    <row r="49" spans="1:14" ht="31.5" x14ac:dyDescent="0.25">
      <c r="A49" s="87" t="s">
        <v>130</v>
      </c>
      <c r="B49" s="184">
        <v>0</v>
      </c>
      <c r="C49" s="108"/>
      <c r="D49" s="108">
        <v>0</v>
      </c>
      <c r="E49" s="108"/>
      <c r="F49" s="191">
        <v>0</v>
      </c>
      <c r="G49" s="108">
        <v>0</v>
      </c>
      <c r="H49" s="97">
        <v>0</v>
      </c>
      <c r="I49" s="186">
        <v>0</v>
      </c>
      <c r="J49" s="108"/>
      <c r="K49" s="108"/>
      <c r="L49" s="108"/>
      <c r="M49" s="108"/>
      <c r="N49" s="187">
        <f t="shared" si="11"/>
        <v>0</v>
      </c>
    </row>
    <row r="50" spans="1:14" ht="15.75" x14ac:dyDescent="0.25">
      <c r="A50" s="87" t="s">
        <v>131</v>
      </c>
      <c r="B50" s="184">
        <v>0</v>
      </c>
      <c r="C50" s="108"/>
      <c r="D50" s="108">
        <v>0</v>
      </c>
      <c r="E50" s="108">
        <v>0</v>
      </c>
      <c r="F50" s="108"/>
      <c r="G50" s="108">
        <v>0</v>
      </c>
      <c r="H50" s="97">
        <v>0</v>
      </c>
      <c r="I50" s="186">
        <v>0</v>
      </c>
      <c r="J50" s="108"/>
      <c r="K50" s="108"/>
      <c r="L50" s="108"/>
      <c r="M50" s="108"/>
      <c r="N50" s="187">
        <f t="shared" si="11"/>
        <v>0</v>
      </c>
    </row>
    <row r="51" spans="1:14" ht="31.5" x14ac:dyDescent="0.25">
      <c r="A51" s="87" t="s">
        <v>132</v>
      </c>
      <c r="B51" s="184">
        <v>0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97">
        <v>165790</v>
      </c>
      <c r="I51" s="186">
        <v>0</v>
      </c>
      <c r="J51" s="108"/>
      <c r="K51" s="108"/>
      <c r="L51" s="108"/>
      <c r="M51" s="108"/>
      <c r="N51" s="187">
        <f t="shared" si="11"/>
        <v>165790</v>
      </c>
    </row>
    <row r="52" spans="1:14" ht="15.75" x14ac:dyDescent="0.25">
      <c r="A52" s="87" t="s">
        <v>133</v>
      </c>
      <c r="B52" s="184">
        <v>0</v>
      </c>
      <c r="C52" s="108">
        <v>891490</v>
      </c>
      <c r="D52" s="108">
        <v>58026772.670000002</v>
      </c>
      <c r="E52" s="179">
        <v>1169087.3600000001</v>
      </c>
      <c r="F52" s="108">
        <v>4683030</v>
      </c>
      <c r="G52" s="108">
        <v>8055669.7599999998</v>
      </c>
      <c r="H52" s="97">
        <v>4247444.7</v>
      </c>
      <c r="I52" s="186">
        <v>7332200</v>
      </c>
      <c r="J52" s="108"/>
      <c r="K52" s="108"/>
      <c r="L52" s="108"/>
      <c r="M52" s="108"/>
      <c r="N52" s="183">
        <f t="shared" si="11"/>
        <v>84405694.49000001</v>
      </c>
    </row>
    <row r="53" spans="1:14" ht="15.75" x14ac:dyDescent="0.25">
      <c r="A53" s="87" t="s">
        <v>50</v>
      </c>
      <c r="B53" s="184">
        <v>0</v>
      </c>
      <c r="C53" s="206"/>
      <c r="D53" s="108">
        <v>13402515</v>
      </c>
      <c r="E53" s="108"/>
      <c r="F53" s="108">
        <v>0</v>
      </c>
      <c r="G53" s="108"/>
      <c r="H53" s="97"/>
      <c r="I53" s="186"/>
      <c r="J53" s="108"/>
      <c r="K53" s="108"/>
      <c r="L53" s="108"/>
      <c r="M53" s="108"/>
      <c r="N53" s="187">
        <f t="shared" si="11"/>
        <v>13402515</v>
      </c>
    </row>
    <row r="54" spans="1:14" ht="15.75" x14ac:dyDescent="0.25">
      <c r="A54" s="87" t="s">
        <v>134</v>
      </c>
      <c r="B54" s="184">
        <v>38508000</v>
      </c>
      <c r="C54" s="108">
        <v>20652705</v>
      </c>
      <c r="D54" s="108">
        <v>0</v>
      </c>
      <c r="E54" s="108">
        <v>20748250</v>
      </c>
      <c r="F54" s="191">
        <v>10375000</v>
      </c>
      <c r="G54" s="108">
        <v>12650350</v>
      </c>
      <c r="H54" s="97">
        <v>10902072.5</v>
      </c>
      <c r="I54" s="186">
        <v>11131300</v>
      </c>
      <c r="J54" s="108"/>
      <c r="K54" s="108"/>
      <c r="L54" s="108"/>
      <c r="M54" s="108"/>
      <c r="N54" s="187">
        <f t="shared" si="11"/>
        <v>124967677.5</v>
      </c>
    </row>
    <row r="55" spans="1:14" ht="15.75" x14ac:dyDescent="0.25">
      <c r="A55" s="87" t="s">
        <v>135</v>
      </c>
      <c r="B55" s="184">
        <v>0</v>
      </c>
      <c r="C55" s="108">
        <v>0</v>
      </c>
      <c r="D55" s="179">
        <v>1151324.3500000001</v>
      </c>
      <c r="E55" s="108">
        <v>0</v>
      </c>
      <c r="F55" s="108"/>
      <c r="G55" s="179">
        <v>1016043.75</v>
      </c>
      <c r="H55" s="97"/>
      <c r="I55" s="181">
        <v>0</v>
      </c>
      <c r="J55" s="108"/>
      <c r="K55" s="108"/>
      <c r="L55" s="108"/>
      <c r="M55" s="122"/>
      <c r="N55" s="187">
        <f t="shared" si="11"/>
        <v>2167368.1</v>
      </c>
    </row>
    <row r="56" spans="1:14" ht="32.25" thickBot="1" x14ac:dyDescent="0.3">
      <c r="A56" s="87" t="s">
        <v>53</v>
      </c>
      <c r="B56" s="207">
        <v>0</v>
      </c>
      <c r="C56" s="191">
        <v>0</v>
      </c>
      <c r="D56" s="208"/>
      <c r="E56" s="179">
        <v>0</v>
      </c>
      <c r="F56" s="208"/>
      <c r="G56" s="185"/>
      <c r="H56" s="113"/>
      <c r="I56" s="127"/>
      <c r="J56" s="208"/>
      <c r="K56" s="122"/>
      <c r="L56" s="190"/>
      <c r="M56" s="209"/>
      <c r="N56" s="210">
        <f t="shared" si="11"/>
        <v>0</v>
      </c>
    </row>
    <row r="57" spans="1:14" ht="16.5" thickBot="1" x14ac:dyDescent="0.3">
      <c r="A57" s="80" t="s">
        <v>54</v>
      </c>
      <c r="B57" s="175">
        <f>SUM(B58:B61)</f>
        <v>0</v>
      </c>
      <c r="C57" s="176">
        <f>SUM(C58:C61)</f>
        <v>124078516.94</v>
      </c>
      <c r="D57" s="176">
        <f>SUM(D58:D61)</f>
        <v>61172640.649999999</v>
      </c>
      <c r="E57" s="176">
        <f t="shared" ref="E57:M57" si="12">SUM(E58:E61)</f>
        <v>17009759.800000001</v>
      </c>
      <c r="F57" s="194">
        <f t="shared" si="12"/>
        <v>42613049.549999997</v>
      </c>
      <c r="G57" s="194">
        <f t="shared" si="12"/>
        <v>145783663.72999999</v>
      </c>
      <c r="H57" s="176">
        <f t="shared" si="12"/>
        <v>85590388.129999995</v>
      </c>
      <c r="I57" s="198">
        <f t="shared" si="12"/>
        <v>2160588.62</v>
      </c>
      <c r="J57" s="176">
        <f t="shared" si="12"/>
        <v>0</v>
      </c>
      <c r="K57" s="176">
        <f t="shared" si="12"/>
        <v>0</v>
      </c>
      <c r="L57" s="176">
        <f t="shared" si="12"/>
        <v>0</v>
      </c>
      <c r="M57" s="176">
        <f t="shared" si="12"/>
        <v>0</v>
      </c>
      <c r="N57" s="177">
        <f>SUM(B57:M57)</f>
        <v>478408607.41999996</v>
      </c>
    </row>
    <row r="58" spans="1:14" ht="15.75" x14ac:dyDescent="0.25">
      <c r="A58" s="87" t="s">
        <v>55</v>
      </c>
      <c r="B58" s="211"/>
      <c r="C58" s="191">
        <v>25836671.170000002</v>
      </c>
      <c r="D58" s="179">
        <v>2170488.98</v>
      </c>
      <c r="E58" s="108"/>
      <c r="F58" s="191">
        <v>9923939.4299999997</v>
      </c>
      <c r="G58" s="195"/>
      <c r="H58" s="92">
        <v>5763009.6299999999</v>
      </c>
      <c r="I58" s="131">
        <v>0</v>
      </c>
      <c r="J58" s="182"/>
      <c r="K58" s="117"/>
      <c r="L58" s="117"/>
      <c r="M58" s="122"/>
      <c r="N58" s="196">
        <f t="shared" ref="N58:N60" si="13">SUM(B58:M58)</f>
        <v>43694109.210000001</v>
      </c>
    </row>
    <row r="59" spans="1:14" ht="15.75" x14ac:dyDescent="0.25">
      <c r="A59" s="87" t="s">
        <v>56</v>
      </c>
      <c r="B59" s="212"/>
      <c r="C59" s="108">
        <v>98241845.769999996</v>
      </c>
      <c r="D59" s="108">
        <v>59002151.670000002</v>
      </c>
      <c r="E59" s="179">
        <v>17009759.800000001</v>
      </c>
      <c r="F59" s="108">
        <v>32689110.120000001</v>
      </c>
      <c r="G59" s="179">
        <v>145783663.72999999</v>
      </c>
      <c r="H59" s="97">
        <v>79827378.5</v>
      </c>
      <c r="I59" s="181">
        <v>2160588.62</v>
      </c>
      <c r="J59" s="108"/>
      <c r="K59" s="122"/>
      <c r="L59" s="191"/>
      <c r="M59" s="108"/>
      <c r="N59" s="187">
        <f t="shared" si="13"/>
        <v>434714498.21000004</v>
      </c>
    </row>
    <row r="60" spans="1:14" ht="15.75" x14ac:dyDescent="0.25">
      <c r="A60" s="87" t="s">
        <v>57</v>
      </c>
      <c r="B60" s="213"/>
      <c r="C60" s="214"/>
      <c r="D60" s="214"/>
      <c r="E60" s="215"/>
      <c r="F60" s="216"/>
      <c r="G60" s="216"/>
      <c r="H60" s="214"/>
      <c r="I60" s="215"/>
      <c r="J60" s="216"/>
      <c r="K60" s="216"/>
      <c r="L60" s="216"/>
      <c r="M60" s="216"/>
      <c r="N60" s="217">
        <f t="shared" si="13"/>
        <v>0</v>
      </c>
    </row>
    <row r="61" spans="1:14" ht="32.25" thickBot="1" x14ac:dyDescent="0.3">
      <c r="A61" s="87" t="s">
        <v>58</v>
      </c>
      <c r="B61" s="218"/>
      <c r="C61" s="219"/>
      <c r="D61" s="220"/>
      <c r="E61" s="221"/>
      <c r="F61" s="221"/>
      <c r="G61" s="221"/>
      <c r="H61" s="219"/>
      <c r="I61" s="222"/>
      <c r="J61" s="221"/>
      <c r="K61" s="221"/>
      <c r="L61" s="221"/>
      <c r="M61" s="221"/>
      <c r="N61" s="210">
        <f>SUM(B61:M61)</f>
        <v>0</v>
      </c>
    </row>
    <row r="62" spans="1:14" ht="32.25" thickBot="1" x14ac:dyDescent="0.3">
      <c r="A62" s="80" t="s">
        <v>59</v>
      </c>
      <c r="B62" s="175">
        <f>SUM(B63:B64)</f>
        <v>0</v>
      </c>
      <c r="C62" s="176">
        <f>SUM(C63:C64)</f>
        <v>0</v>
      </c>
      <c r="D62" s="176">
        <f>SUM(D63:D64)</f>
        <v>0</v>
      </c>
      <c r="E62" s="176">
        <f t="shared" ref="E62:M62" si="14">SUM(E63:E64)</f>
        <v>0</v>
      </c>
      <c r="F62" s="194">
        <f t="shared" si="14"/>
        <v>0</v>
      </c>
      <c r="G62" s="194">
        <f t="shared" si="14"/>
        <v>0</v>
      </c>
      <c r="H62" s="176">
        <f t="shared" si="14"/>
        <v>0</v>
      </c>
      <c r="I62" s="198">
        <f t="shared" si="14"/>
        <v>0</v>
      </c>
      <c r="J62" s="176">
        <f t="shared" si="14"/>
        <v>0</v>
      </c>
      <c r="K62" s="176">
        <f t="shared" si="14"/>
        <v>0</v>
      </c>
      <c r="L62" s="176">
        <f t="shared" si="14"/>
        <v>0</v>
      </c>
      <c r="M62" s="176">
        <f t="shared" si="14"/>
        <v>0</v>
      </c>
      <c r="N62" s="177">
        <f>SUM(B62:M62)</f>
        <v>0</v>
      </c>
    </row>
    <row r="63" spans="1:14" ht="15.75" x14ac:dyDescent="0.25">
      <c r="A63" s="87" t="s">
        <v>60</v>
      </c>
      <c r="B63" s="223"/>
      <c r="C63" s="224"/>
      <c r="D63" s="224"/>
      <c r="E63" s="225"/>
      <c r="F63" s="225"/>
      <c r="G63" s="225"/>
      <c r="H63" s="224"/>
      <c r="I63" s="226"/>
      <c r="J63" s="225"/>
      <c r="K63" s="225"/>
      <c r="L63" s="225"/>
      <c r="M63" s="225"/>
      <c r="N63" s="227">
        <f t="shared" ref="N63:N64" si="15">SUM(B63:M63)</f>
        <v>0</v>
      </c>
    </row>
    <row r="64" spans="1:14" ht="32.25" thickBot="1" x14ac:dyDescent="0.3">
      <c r="A64" s="87" t="s">
        <v>61</v>
      </c>
      <c r="B64" s="218"/>
      <c r="C64" s="220"/>
      <c r="D64" s="220"/>
      <c r="E64" s="221"/>
      <c r="F64" s="221"/>
      <c r="G64" s="228"/>
      <c r="H64" s="219"/>
      <c r="I64" s="222"/>
      <c r="J64" s="221"/>
      <c r="K64" s="221"/>
      <c r="L64" s="221"/>
      <c r="M64" s="221"/>
      <c r="N64" s="210">
        <f t="shared" si="15"/>
        <v>0</v>
      </c>
    </row>
    <row r="65" spans="1:16" ht="16.5" thickBot="1" x14ac:dyDescent="0.3">
      <c r="A65" s="80" t="s">
        <v>62</v>
      </c>
      <c r="B65" s="175">
        <f>SUM(B66:B68)</f>
        <v>0</v>
      </c>
      <c r="C65" s="176">
        <f>SUM(C66:C68)</f>
        <v>0</v>
      </c>
      <c r="D65" s="176">
        <f>SUM(D66:D68)</f>
        <v>0</v>
      </c>
      <c r="E65" s="176">
        <f t="shared" ref="E65:M65" si="16">SUM(E66:E68)</f>
        <v>0</v>
      </c>
      <c r="F65" s="176">
        <f t="shared" si="16"/>
        <v>0</v>
      </c>
      <c r="G65" s="194">
        <f t="shared" si="16"/>
        <v>0</v>
      </c>
      <c r="H65" s="176">
        <f t="shared" si="16"/>
        <v>0</v>
      </c>
      <c r="I65" s="198">
        <f t="shared" si="16"/>
        <v>0</v>
      </c>
      <c r="J65" s="176">
        <f t="shared" si="16"/>
        <v>0</v>
      </c>
      <c r="K65" s="176">
        <f t="shared" si="16"/>
        <v>0</v>
      </c>
      <c r="L65" s="176">
        <f t="shared" si="16"/>
        <v>0</v>
      </c>
      <c r="M65" s="176">
        <f t="shared" si="16"/>
        <v>0</v>
      </c>
      <c r="N65" s="177">
        <f>SUM(B65:M65)</f>
        <v>0</v>
      </c>
    </row>
    <row r="66" spans="1:16" ht="15.75" x14ac:dyDescent="0.25">
      <c r="A66" s="87" t="s">
        <v>63</v>
      </c>
      <c r="B66" s="223"/>
      <c r="C66" s="224"/>
      <c r="D66" s="224"/>
      <c r="E66" s="225"/>
      <c r="F66" s="225"/>
      <c r="G66" s="225"/>
      <c r="H66" s="224"/>
      <c r="I66" s="226"/>
      <c r="J66" s="225"/>
      <c r="K66" s="225"/>
      <c r="L66" s="225"/>
      <c r="M66" s="225"/>
      <c r="N66" s="227">
        <f>SUM(B66:M66)</f>
        <v>0</v>
      </c>
      <c r="P66" s="229"/>
    </row>
    <row r="67" spans="1:16" ht="15.75" x14ac:dyDescent="0.25">
      <c r="A67" s="87" t="s">
        <v>64</v>
      </c>
      <c r="B67" s="213"/>
      <c r="C67" s="214"/>
      <c r="D67" s="214"/>
      <c r="E67" s="216"/>
      <c r="F67" s="216"/>
      <c r="G67" s="216"/>
      <c r="H67" s="214"/>
      <c r="I67" s="215"/>
      <c r="J67" s="216"/>
      <c r="K67" s="216"/>
      <c r="L67" s="216"/>
      <c r="M67" s="216"/>
      <c r="N67" s="217">
        <f t="shared" ref="N67:N69" si="17">SUM(B67:M67)</f>
        <v>0</v>
      </c>
    </row>
    <row r="68" spans="1:16" ht="31.5" x14ac:dyDescent="0.25">
      <c r="A68" s="87" t="s">
        <v>65</v>
      </c>
      <c r="B68" s="213"/>
      <c r="C68" s="214"/>
      <c r="D68" s="214"/>
      <c r="E68" s="216"/>
      <c r="F68" s="216"/>
      <c r="G68" s="216"/>
      <c r="H68" s="214"/>
      <c r="I68" s="215"/>
      <c r="J68" s="216"/>
      <c r="K68" s="216"/>
      <c r="L68" s="216"/>
      <c r="M68" s="216"/>
      <c r="N68" s="217">
        <f t="shared" si="17"/>
        <v>0</v>
      </c>
    </row>
    <row r="69" spans="1:16" ht="16.5" thickBot="1" x14ac:dyDescent="0.3">
      <c r="A69" s="76" t="s">
        <v>66</v>
      </c>
      <c r="B69" s="230"/>
      <c r="C69" s="231"/>
      <c r="D69" s="231"/>
      <c r="E69" s="232"/>
      <c r="F69" s="232"/>
      <c r="G69" s="232"/>
      <c r="H69" s="233"/>
      <c r="I69" s="234"/>
      <c r="J69" s="232"/>
      <c r="K69" s="232"/>
      <c r="L69" s="232"/>
      <c r="M69" s="232"/>
      <c r="N69" s="210">
        <f t="shared" si="17"/>
        <v>0</v>
      </c>
    </row>
    <row r="70" spans="1:16" ht="16.5" thickBot="1" x14ac:dyDescent="0.3">
      <c r="A70" s="80" t="s">
        <v>67</v>
      </c>
      <c r="B70" s="175">
        <f>SUM(B71:B72)</f>
        <v>250000000</v>
      </c>
      <c r="C70" s="176">
        <f>SUM(C71:C72)</f>
        <v>250000000</v>
      </c>
      <c r="D70" s="176">
        <f>SUM(D71:D72)</f>
        <v>1500000000</v>
      </c>
      <c r="E70" s="176">
        <f t="shared" ref="E70:M70" si="18">SUM(E71:E72)</f>
        <v>0</v>
      </c>
      <c r="F70" s="176">
        <f t="shared" si="18"/>
        <v>0</v>
      </c>
      <c r="G70" s="194">
        <f t="shared" si="18"/>
        <v>0</v>
      </c>
      <c r="H70" s="176">
        <f t="shared" si="18"/>
        <v>0</v>
      </c>
      <c r="I70" s="198">
        <f t="shared" si="18"/>
        <v>500000000</v>
      </c>
      <c r="J70" s="176">
        <f t="shared" si="18"/>
        <v>0</v>
      </c>
      <c r="K70" s="176">
        <f t="shared" si="18"/>
        <v>0</v>
      </c>
      <c r="L70" s="176">
        <f t="shared" si="18"/>
        <v>0</v>
      </c>
      <c r="M70" s="176">
        <f t="shared" si="18"/>
        <v>0</v>
      </c>
      <c r="N70" s="177">
        <f>SUM(B70:M70)</f>
        <v>2500000000</v>
      </c>
    </row>
    <row r="71" spans="1:16" ht="15.75" x14ac:dyDescent="0.25">
      <c r="A71" s="87" t="s">
        <v>68</v>
      </c>
      <c r="B71" s="223"/>
      <c r="C71" s="224"/>
      <c r="D71" s="108"/>
      <c r="E71" s="108"/>
      <c r="F71" s="108"/>
      <c r="G71" s="108"/>
      <c r="H71" s="108"/>
      <c r="I71" s="108"/>
      <c r="J71" s="225"/>
      <c r="K71" s="225"/>
      <c r="L71" s="225"/>
      <c r="M71" s="225"/>
      <c r="N71" s="227">
        <f t="shared" ref="N71" si="19">SUM(B71:M71)</f>
        <v>0</v>
      </c>
    </row>
    <row r="72" spans="1:16" ht="16.5" thickBot="1" x14ac:dyDescent="0.3">
      <c r="A72" s="87" t="s">
        <v>69</v>
      </c>
      <c r="B72" s="235">
        <v>250000000</v>
      </c>
      <c r="C72" s="191">
        <v>250000000</v>
      </c>
      <c r="D72" s="179">
        <v>1500000000</v>
      </c>
      <c r="E72" s="236"/>
      <c r="F72" s="127"/>
      <c r="G72" s="237"/>
      <c r="H72" s="127"/>
      <c r="I72" s="181">
        <v>500000000</v>
      </c>
      <c r="J72" s="192"/>
      <c r="K72" s="122"/>
      <c r="L72" s="191"/>
      <c r="M72" s="122"/>
      <c r="N72" s="183">
        <f>SUM(B72:M72)</f>
        <v>2500000000</v>
      </c>
    </row>
    <row r="73" spans="1:16" ht="16.5" thickBot="1" x14ac:dyDescent="0.3">
      <c r="A73" s="80" t="s">
        <v>71</v>
      </c>
      <c r="B73" s="175">
        <f>SUM(B74:B75)</f>
        <v>0</v>
      </c>
      <c r="C73" s="176">
        <f>SUM(C74:C75)</f>
        <v>0</v>
      </c>
      <c r="D73" s="176">
        <f>SUM(D74:D75)</f>
        <v>0</v>
      </c>
      <c r="E73" s="176">
        <f t="shared" ref="E73:M73" si="20">SUM(E74:E75)</f>
        <v>0</v>
      </c>
      <c r="F73" s="176">
        <f t="shared" si="20"/>
        <v>0</v>
      </c>
      <c r="G73" s="194">
        <f t="shared" si="20"/>
        <v>0</v>
      </c>
      <c r="H73" s="176">
        <f t="shared" si="20"/>
        <v>0</v>
      </c>
      <c r="I73" s="198">
        <f t="shared" si="20"/>
        <v>0</v>
      </c>
      <c r="J73" s="176">
        <f t="shared" si="20"/>
        <v>0</v>
      </c>
      <c r="K73" s="176">
        <f t="shared" si="20"/>
        <v>0</v>
      </c>
      <c r="L73" s="176">
        <f t="shared" si="20"/>
        <v>0</v>
      </c>
      <c r="M73" s="176">
        <f t="shared" si="20"/>
        <v>0</v>
      </c>
      <c r="N73" s="177">
        <f>+B73+C73+D73+E73+F73+G73+H73+I73</f>
        <v>0</v>
      </c>
    </row>
    <row r="74" spans="1:16" ht="15.75" x14ac:dyDescent="0.25">
      <c r="A74" s="87" t="s">
        <v>72</v>
      </c>
      <c r="B74" s="223"/>
      <c r="C74" s="224"/>
      <c r="D74" s="224"/>
      <c r="E74" s="225"/>
      <c r="F74" s="225"/>
      <c r="G74" s="225"/>
      <c r="H74" s="224"/>
      <c r="I74" s="226"/>
      <c r="J74" s="225"/>
      <c r="K74" s="225"/>
      <c r="L74" s="225"/>
      <c r="M74" s="225"/>
      <c r="N74" s="227">
        <f t="shared" ref="N74:N75" si="21">SUM(B74:M74)</f>
        <v>0</v>
      </c>
    </row>
    <row r="75" spans="1:16" ht="16.5" thickBot="1" x14ac:dyDescent="0.3">
      <c r="A75" s="87" t="s">
        <v>73</v>
      </c>
      <c r="B75" s="218"/>
      <c r="C75" s="220"/>
      <c r="D75" s="220"/>
      <c r="E75" s="221"/>
      <c r="F75" s="221"/>
      <c r="G75" s="221"/>
      <c r="H75" s="219"/>
      <c r="I75" s="222"/>
      <c r="J75" s="221"/>
      <c r="K75" s="221"/>
      <c r="L75" s="221"/>
      <c r="M75" s="221"/>
      <c r="N75" s="210">
        <f t="shared" si="21"/>
        <v>0</v>
      </c>
    </row>
    <row r="76" spans="1:16" ht="16.5" thickBot="1" x14ac:dyDescent="0.3">
      <c r="A76" s="80" t="s">
        <v>74</v>
      </c>
      <c r="B76" s="238">
        <f>SUM(B77)</f>
        <v>0</v>
      </c>
      <c r="C76" s="176">
        <f t="shared" ref="C76:M76" si="22">SUM(C77)</f>
        <v>0</v>
      </c>
      <c r="D76" s="176">
        <f t="shared" si="22"/>
        <v>0</v>
      </c>
      <c r="E76" s="239">
        <f t="shared" si="22"/>
        <v>0</v>
      </c>
      <c r="F76" s="176">
        <f t="shared" si="22"/>
        <v>0</v>
      </c>
      <c r="G76" s="194">
        <f t="shared" si="22"/>
        <v>0</v>
      </c>
      <c r="H76" s="176">
        <f t="shared" si="22"/>
        <v>0</v>
      </c>
      <c r="I76" s="239">
        <f t="shared" si="22"/>
        <v>0</v>
      </c>
      <c r="J76" s="176">
        <f t="shared" si="22"/>
        <v>0</v>
      </c>
      <c r="K76" s="239">
        <f t="shared" si="22"/>
        <v>0</v>
      </c>
      <c r="L76" s="176">
        <f t="shared" si="22"/>
        <v>0</v>
      </c>
      <c r="M76" s="198">
        <f t="shared" si="22"/>
        <v>0</v>
      </c>
      <c r="N76" s="177">
        <f>+B76+C76+D76+E76+F76+G76+H76+I76</f>
        <v>0</v>
      </c>
    </row>
    <row r="77" spans="1:16" ht="16.5" thickBot="1" x14ac:dyDescent="0.3">
      <c r="A77" s="87" t="s">
        <v>75</v>
      </c>
      <c r="B77" s="240"/>
      <c r="C77" s="241"/>
      <c r="D77" s="241"/>
      <c r="E77" s="242"/>
      <c r="F77" s="242"/>
      <c r="G77" s="242"/>
      <c r="H77" s="243"/>
      <c r="I77" s="87"/>
      <c r="J77" s="242"/>
      <c r="K77" s="242"/>
      <c r="L77" s="242"/>
      <c r="M77" s="242"/>
      <c r="N77" s="244">
        <f>SUM(B77:M77)</f>
        <v>0</v>
      </c>
    </row>
    <row r="78" spans="1:16" ht="16.5" thickBot="1" x14ac:dyDescent="0.3">
      <c r="A78" s="245" t="s">
        <v>76</v>
      </c>
      <c r="B78" s="246">
        <f>+B11+B15+B25+B34+B42+B47+B57+B62+B70</f>
        <v>1170686822.9300001</v>
      </c>
      <c r="C78" s="247">
        <f>+C11+C15+C25+C34+C42+C47+C57+C62+C70</f>
        <v>1288009377.8599999</v>
      </c>
      <c r="D78" s="247">
        <f>+D11+D15+D25+D34+D42+D47+D57+D62+D70</f>
        <v>3399313984.9000001</v>
      </c>
      <c r="E78" s="247">
        <f t="shared" ref="E78:M78" si="23">+E11+E15+E25+E34+E42+E47+E57+E62+E70</f>
        <v>1406018481.3699996</v>
      </c>
      <c r="F78" s="247">
        <f>+F11+F15+F25+F34+F42+F47+F57+F62+F70</f>
        <v>1341546091.2099998</v>
      </c>
      <c r="G78" s="248">
        <f t="shared" si="23"/>
        <v>1283301122.2900002</v>
      </c>
      <c r="H78" s="249">
        <f t="shared" si="23"/>
        <v>1230450678.8099999</v>
      </c>
      <c r="I78" s="247">
        <f t="shared" si="23"/>
        <v>1440855404.48</v>
      </c>
      <c r="J78" s="249">
        <f t="shared" si="23"/>
        <v>0</v>
      </c>
      <c r="K78" s="247">
        <f t="shared" si="23"/>
        <v>0</v>
      </c>
      <c r="L78" s="249">
        <f t="shared" si="23"/>
        <v>0</v>
      </c>
      <c r="M78" s="249">
        <f t="shared" si="23"/>
        <v>0</v>
      </c>
      <c r="N78" s="250">
        <f>SUM(B78:M78)</f>
        <v>12560181963.85</v>
      </c>
    </row>
    <row r="79" spans="1:16" ht="15.75" x14ac:dyDescent="0.25">
      <c r="A79" s="80" t="s">
        <v>136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1:16" ht="15.75" x14ac:dyDescent="0.25">
      <c r="A80" s="80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1:14" ht="25.5" customHeight="1" x14ac:dyDescent="0.25">
      <c r="A81" s="251" t="s">
        <v>137</v>
      </c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</row>
  </sheetData>
  <mergeCells count="6">
    <mergeCell ref="A3:N3"/>
    <mergeCell ref="A4:N4"/>
    <mergeCell ref="A5:N5"/>
    <mergeCell ref="A6:N6"/>
    <mergeCell ref="A7:N7"/>
    <mergeCell ref="A81:N81"/>
  </mergeCells>
  <printOptions horizontalCentered="1"/>
  <pageMargins left="0.35433070866141736" right="0.35433070866141736" top="0.59055118110236227" bottom="0.74803149606299213" header="0.27559055118110237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ENERO-AGOST</vt:lpstr>
      <vt:lpstr>P2Presup.aprobado Ejec. AGOSTO</vt:lpstr>
      <vt:lpstr>P3 Ejecucion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Maria Alcantara</cp:lastModifiedBy>
  <dcterms:created xsi:type="dcterms:W3CDTF">2023-09-08T17:47:13Z</dcterms:created>
  <dcterms:modified xsi:type="dcterms:W3CDTF">2023-09-08T17:49:29Z</dcterms:modified>
</cp:coreProperties>
</file>