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8-Estadisticas Institucionales\Abril-Junio\"/>
    </mc:Choice>
  </mc:AlternateContent>
  <xr:revisionPtr revIDLastSave="0" documentId="13_ncr:1_{4A4A4597-5713-4321-AD35-54460E6A6CC5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4'!$A$12:$P$65</definedName>
    <definedName name="_xlnm.Print_Area" localSheetId="0">'Table 1'!$A$2:$P$52</definedName>
    <definedName name="_xlnm.Print_Area" localSheetId="1">'Table 2'!$A$2:$P$44</definedName>
    <definedName name="_xlnm.Print_Area" localSheetId="2">'Table 3'!$A$2:$P$57</definedName>
    <definedName name="_xlnm.Print_Area" localSheetId="3">'Table 4'!$A$2:$P$66</definedName>
    <definedName name="_xlnm.Print_Area" localSheetId="4">'Table 5'!$A$2:$P$49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3" l="1"/>
  <c r="P16" i="3"/>
  <c r="N16" i="3"/>
  <c r="F16" i="3"/>
  <c r="F39" i="1"/>
  <c r="P52" i="1"/>
  <c r="I52" i="1"/>
  <c r="D52" i="1"/>
  <c r="H52" i="1" s="1"/>
  <c r="P49" i="5"/>
  <c r="I49" i="5"/>
  <c r="D49" i="5"/>
  <c r="H49" i="5" s="1"/>
  <c r="P48" i="5"/>
  <c r="I48" i="5"/>
  <c r="D48" i="5"/>
  <c r="H48" i="5" s="1"/>
  <c r="P47" i="5"/>
  <c r="I47" i="5"/>
  <c r="D47" i="5"/>
  <c r="H47" i="5" s="1"/>
  <c r="P46" i="5"/>
  <c r="I46" i="5"/>
  <c r="D46" i="5"/>
  <c r="H46" i="5" s="1"/>
  <c r="P45" i="5"/>
  <c r="I45" i="5"/>
  <c r="D45" i="5"/>
  <c r="H45" i="5" s="1"/>
  <c r="O29" i="1" l="1"/>
  <c r="N29" i="1"/>
  <c r="P29" i="1" l="1"/>
  <c r="F41" i="1"/>
  <c r="P38" i="1"/>
  <c r="O38" i="1"/>
  <c r="N38" i="1"/>
  <c r="F38" i="1"/>
  <c r="F16" i="2" l="1"/>
  <c r="F17" i="2"/>
  <c r="F18" i="2"/>
  <c r="F19" i="2"/>
  <c r="F15" i="2"/>
  <c r="N15" i="2"/>
  <c r="O16" i="2"/>
  <c r="N23" i="3" l="1"/>
  <c r="N24" i="3"/>
  <c r="N25" i="3"/>
  <c r="N26" i="3"/>
  <c r="N27" i="3"/>
  <c r="N28" i="3"/>
  <c r="N29" i="3"/>
  <c r="N30" i="3"/>
  <c r="N31" i="3"/>
  <c r="N32" i="3"/>
  <c r="O23" i="3"/>
  <c r="O24" i="3"/>
  <c r="O25" i="3"/>
  <c r="O26" i="3"/>
  <c r="O27" i="3"/>
  <c r="O28" i="3"/>
  <c r="O29" i="3"/>
  <c r="O30" i="3"/>
  <c r="O31" i="3"/>
  <c r="O32" i="3"/>
  <c r="P23" i="3"/>
  <c r="P24" i="3"/>
  <c r="P25" i="3"/>
  <c r="P26" i="3"/>
  <c r="P27" i="3"/>
  <c r="F23" i="3"/>
  <c r="F24" i="3"/>
  <c r="F25" i="3"/>
  <c r="F26" i="3"/>
  <c r="F27" i="3"/>
  <c r="N56" i="3"/>
  <c r="O56" i="3"/>
  <c r="P56" i="3"/>
  <c r="F56" i="3"/>
  <c r="O19" i="5" l="1"/>
  <c r="N19" i="5"/>
  <c r="P18" i="5"/>
  <c r="O18" i="5"/>
  <c r="N18" i="5"/>
  <c r="F18" i="5"/>
  <c r="P16" i="5"/>
  <c r="O16" i="5"/>
  <c r="N16" i="5"/>
  <c r="F16" i="5"/>
  <c r="P59" i="4" l="1"/>
  <c r="O59" i="4"/>
  <c r="N59" i="4"/>
  <c r="F59" i="4"/>
  <c r="F22" i="5" l="1"/>
  <c r="F23" i="5"/>
  <c r="O49" i="3"/>
  <c r="O48" i="3"/>
  <c r="P36" i="5" l="1"/>
  <c r="F29" i="1" l="1"/>
  <c r="F42" i="2"/>
  <c r="P39" i="3" l="1"/>
  <c r="P40" i="3"/>
  <c r="O39" i="3"/>
  <c r="O38" i="3"/>
  <c r="N39" i="3"/>
  <c r="N40" i="3"/>
  <c r="F39" i="3"/>
  <c r="N31" i="1" l="1"/>
  <c r="P49" i="3" l="1"/>
  <c r="N49" i="3"/>
  <c r="F49" i="3"/>
  <c r="N48" i="3"/>
  <c r="P48" i="3"/>
  <c r="F48" i="3"/>
  <c r="F20" i="1" l="1"/>
  <c r="P31" i="3" l="1"/>
  <c r="P17" i="3"/>
  <c r="P28" i="3"/>
  <c r="P22" i="3"/>
  <c r="P30" i="3"/>
  <c r="P29" i="3"/>
  <c r="P19" i="5" l="1"/>
  <c r="F19" i="5"/>
  <c r="N27" i="5" l="1"/>
  <c r="N28" i="5"/>
  <c r="N29" i="5"/>
  <c r="N30" i="5"/>
  <c r="O27" i="5"/>
  <c r="O28" i="5"/>
  <c r="O29" i="5"/>
  <c r="O30" i="5"/>
  <c r="P27" i="5"/>
  <c r="P28" i="5"/>
  <c r="P29" i="5"/>
  <c r="P30" i="5"/>
  <c r="F30" i="5"/>
  <c r="F27" i="5"/>
  <c r="F28" i="5"/>
  <c r="F29" i="5"/>
  <c r="P24" i="5" l="1"/>
  <c r="P25" i="5"/>
  <c r="O24" i="5"/>
  <c r="O25" i="5"/>
  <c r="N24" i="5"/>
  <c r="N25" i="5"/>
  <c r="F24" i="5"/>
  <c r="F25" i="5"/>
  <c r="F43" i="2" l="1"/>
  <c r="P39" i="5" l="1"/>
  <c r="O39" i="5"/>
  <c r="N39" i="5"/>
  <c r="F39" i="5"/>
  <c r="F38" i="5"/>
  <c r="F37" i="5"/>
  <c r="O36" i="5"/>
  <c r="N36" i="5"/>
  <c r="F36" i="5"/>
  <c r="P35" i="5"/>
  <c r="O35" i="5"/>
  <c r="N35" i="5"/>
  <c r="F35" i="5"/>
  <c r="P26" i="5"/>
  <c r="O26" i="5"/>
  <c r="N26" i="5"/>
  <c r="F26" i="5"/>
  <c r="P23" i="5"/>
  <c r="O23" i="5"/>
  <c r="N23" i="5"/>
  <c r="P22" i="5"/>
  <c r="O22" i="5"/>
  <c r="N22" i="5"/>
  <c r="P21" i="5"/>
  <c r="O21" i="5"/>
  <c r="N21" i="5"/>
  <c r="F21" i="5"/>
  <c r="P20" i="5"/>
  <c r="O20" i="5"/>
  <c r="N20" i="5"/>
  <c r="F20" i="5"/>
  <c r="P17" i="5"/>
  <c r="O17" i="5"/>
  <c r="N17" i="5"/>
  <c r="F17" i="5"/>
  <c r="P15" i="5"/>
  <c r="O15" i="5"/>
  <c r="N15" i="5"/>
  <c r="F15" i="5"/>
  <c r="P66" i="4"/>
  <c r="O66" i="4"/>
  <c r="N66" i="4"/>
  <c r="F66" i="4"/>
  <c r="P65" i="4"/>
  <c r="O65" i="4"/>
  <c r="N65" i="4"/>
  <c r="F65" i="4"/>
  <c r="P64" i="4"/>
  <c r="O64" i="4"/>
  <c r="N64" i="4"/>
  <c r="F64" i="4"/>
  <c r="P63" i="4"/>
  <c r="O63" i="4"/>
  <c r="N63" i="4"/>
  <c r="F63" i="4"/>
  <c r="P62" i="4"/>
  <c r="O62" i="4"/>
  <c r="N62" i="4"/>
  <c r="F62" i="4"/>
  <c r="P61" i="4"/>
  <c r="O61" i="4"/>
  <c r="N61" i="4"/>
  <c r="F61" i="4"/>
  <c r="P60" i="4"/>
  <c r="O60" i="4"/>
  <c r="N60" i="4"/>
  <c r="F60" i="4"/>
  <c r="P58" i="4"/>
  <c r="O58" i="4"/>
  <c r="N58" i="4"/>
  <c r="F58" i="4"/>
  <c r="P57" i="4"/>
  <c r="O57" i="4"/>
  <c r="N57" i="4"/>
  <c r="F57" i="4"/>
  <c r="P56" i="4"/>
  <c r="O56" i="4"/>
  <c r="N56" i="4"/>
  <c r="F56" i="4"/>
  <c r="P55" i="4"/>
  <c r="O55" i="4"/>
  <c r="N55" i="4"/>
  <c r="F55" i="4"/>
  <c r="P54" i="4"/>
  <c r="O54" i="4"/>
  <c r="N54" i="4"/>
  <c r="F54" i="4"/>
  <c r="P53" i="4"/>
  <c r="O53" i="4"/>
  <c r="N53" i="4"/>
  <c r="F53" i="4"/>
  <c r="P52" i="4"/>
  <c r="O52" i="4"/>
  <c r="N52" i="4"/>
  <c r="F52" i="4"/>
  <c r="P51" i="4"/>
  <c r="O51" i="4"/>
  <c r="N51" i="4"/>
  <c r="F51" i="4"/>
  <c r="P50" i="4"/>
  <c r="O50" i="4"/>
  <c r="N50" i="4"/>
  <c r="F50" i="4"/>
  <c r="P49" i="4"/>
  <c r="O49" i="4"/>
  <c r="N49" i="4"/>
  <c r="F49" i="4"/>
  <c r="P48" i="4"/>
  <c r="O48" i="4"/>
  <c r="N48" i="4"/>
  <c r="F48" i="4"/>
  <c r="P47" i="4"/>
  <c r="O47" i="4"/>
  <c r="N47" i="4"/>
  <c r="F47" i="4"/>
  <c r="P46" i="4"/>
  <c r="O46" i="4"/>
  <c r="N46" i="4"/>
  <c r="F46" i="4"/>
  <c r="P45" i="4"/>
  <c r="O45" i="4"/>
  <c r="N45" i="4"/>
  <c r="F45" i="4"/>
  <c r="P44" i="4"/>
  <c r="O44" i="4"/>
  <c r="N44" i="4"/>
  <c r="F44" i="4"/>
  <c r="P43" i="4"/>
  <c r="O43" i="4"/>
  <c r="N43" i="4"/>
  <c r="F43" i="4"/>
  <c r="P42" i="4"/>
  <c r="O42" i="4"/>
  <c r="N42" i="4"/>
  <c r="F42" i="4"/>
  <c r="P41" i="4"/>
  <c r="O41" i="4"/>
  <c r="N41" i="4"/>
  <c r="F41" i="4"/>
  <c r="P40" i="4"/>
  <c r="O40" i="4"/>
  <c r="N40" i="4"/>
  <c r="F40" i="4"/>
  <c r="P39" i="4"/>
  <c r="O39" i="4"/>
  <c r="N39" i="4"/>
  <c r="F39" i="4"/>
  <c r="P38" i="4"/>
  <c r="O38" i="4"/>
  <c r="N38" i="4"/>
  <c r="F38" i="4"/>
  <c r="P37" i="4"/>
  <c r="O37" i="4"/>
  <c r="N37" i="4"/>
  <c r="F37" i="4"/>
  <c r="P36" i="4"/>
  <c r="O36" i="4"/>
  <c r="N36" i="4"/>
  <c r="F36" i="4"/>
  <c r="P35" i="4"/>
  <c r="O35" i="4"/>
  <c r="N35" i="4"/>
  <c r="F35" i="4"/>
  <c r="P34" i="4"/>
  <c r="O34" i="4"/>
  <c r="N34" i="4"/>
  <c r="F34" i="4"/>
  <c r="P29" i="4"/>
  <c r="O29" i="4"/>
  <c r="N29" i="4"/>
  <c r="F29" i="4"/>
  <c r="P28" i="4"/>
  <c r="O28" i="4"/>
  <c r="N28" i="4"/>
  <c r="F28" i="4"/>
  <c r="P27" i="4"/>
  <c r="O27" i="4"/>
  <c r="N27" i="4"/>
  <c r="F27" i="4"/>
  <c r="P26" i="4"/>
  <c r="O26" i="4"/>
  <c r="N26" i="4"/>
  <c r="F26" i="4"/>
  <c r="P25" i="4"/>
  <c r="O25" i="4"/>
  <c r="N25" i="4"/>
  <c r="F25" i="4"/>
  <c r="P24" i="4"/>
  <c r="O24" i="4"/>
  <c r="N24" i="4"/>
  <c r="F24" i="4"/>
  <c r="P23" i="4"/>
  <c r="O23" i="4"/>
  <c r="N23" i="4"/>
  <c r="F23" i="4"/>
  <c r="P22" i="4"/>
  <c r="O22" i="4"/>
  <c r="N22" i="4"/>
  <c r="F22" i="4"/>
  <c r="P21" i="4"/>
  <c r="O21" i="4"/>
  <c r="N21" i="4"/>
  <c r="F21" i="4"/>
  <c r="P20" i="4"/>
  <c r="O20" i="4"/>
  <c r="N20" i="4"/>
  <c r="F20" i="4"/>
  <c r="P19" i="4"/>
  <c r="O19" i="4"/>
  <c r="N19" i="4"/>
  <c r="F19" i="4"/>
  <c r="P18" i="4"/>
  <c r="O18" i="4"/>
  <c r="N18" i="4"/>
  <c r="F18" i="4"/>
  <c r="P17" i="4"/>
  <c r="O17" i="4"/>
  <c r="N17" i="4"/>
  <c r="F17" i="4"/>
  <c r="P16" i="4"/>
  <c r="O16" i="4"/>
  <c r="N16" i="4"/>
  <c r="F16" i="4"/>
  <c r="P15" i="4"/>
  <c r="O15" i="4"/>
  <c r="N15" i="4"/>
  <c r="F15" i="4"/>
  <c r="P55" i="3"/>
  <c r="O55" i="3"/>
  <c r="N55" i="3"/>
  <c r="F55" i="3"/>
  <c r="P54" i="3"/>
  <c r="O54" i="3"/>
  <c r="N54" i="3"/>
  <c r="F54" i="3"/>
  <c r="P53" i="3"/>
  <c r="O53" i="3"/>
  <c r="N53" i="3"/>
  <c r="F53" i="3"/>
  <c r="P52" i="3"/>
  <c r="O52" i="3"/>
  <c r="N52" i="3"/>
  <c r="F52" i="3"/>
  <c r="P51" i="3"/>
  <c r="O51" i="3"/>
  <c r="N51" i="3"/>
  <c r="F51" i="3"/>
  <c r="P50" i="3"/>
  <c r="O50" i="3"/>
  <c r="N50" i="3"/>
  <c r="F50" i="3"/>
  <c r="P47" i="3"/>
  <c r="O47" i="3"/>
  <c r="N47" i="3"/>
  <c r="F47" i="3"/>
  <c r="P46" i="3"/>
  <c r="O46" i="3"/>
  <c r="N46" i="3"/>
  <c r="F46" i="3"/>
  <c r="P45" i="3"/>
  <c r="O45" i="3"/>
  <c r="N45" i="3"/>
  <c r="F45" i="3"/>
  <c r="P44" i="3"/>
  <c r="O44" i="3"/>
  <c r="N44" i="3"/>
  <c r="F44" i="3"/>
  <c r="P43" i="3"/>
  <c r="O43" i="3"/>
  <c r="N43" i="3"/>
  <c r="F43" i="3"/>
  <c r="P42" i="3"/>
  <c r="O42" i="3"/>
  <c r="N42" i="3"/>
  <c r="F42" i="3"/>
  <c r="P41" i="3"/>
  <c r="O41" i="3"/>
  <c r="N41" i="3"/>
  <c r="F41" i="3"/>
  <c r="O40" i="3"/>
  <c r="F40" i="3"/>
  <c r="P38" i="3"/>
  <c r="N38" i="3"/>
  <c r="F38" i="3"/>
  <c r="P37" i="3"/>
  <c r="O37" i="3"/>
  <c r="N37" i="3"/>
  <c r="F37" i="3"/>
  <c r="P32" i="3"/>
  <c r="F32" i="3"/>
  <c r="F31" i="3"/>
  <c r="F30" i="3"/>
  <c r="F29" i="3"/>
  <c r="F28" i="3"/>
  <c r="O22" i="3"/>
  <c r="N22" i="3"/>
  <c r="F22" i="3"/>
  <c r="O17" i="3"/>
  <c r="N17" i="3"/>
  <c r="F17" i="3"/>
  <c r="P15" i="3"/>
  <c r="O15" i="3"/>
  <c r="N15" i="3"/>
  <c r="F15" i="3"/>
  <c r="P44" i="2"/>
  <c r="O44" i="2"/>
  <c r="N44" i="2"/>
  <c r="F44" i="2"/>
  <c r="P43" i="2"/>
  <c r="O43" i="2"/>
  <c r="N43" i="2"/>
  <c r="P42" i="2"/>
  <c r="O42" i="2"/>
  <c r="N42" i="2"/>
  <c r="P41" i="2"/>
  <c r="O41" i="2"/>
  <c r="N41" i="2"/>
  <c r="F41" i="2"/>
  <c r="P40" i="2"/>
  <c r="O40" i="2"/>
  <c r="N40" i="2"/>
  <c r="F40" i="2"/>
  <c r="P35" i="2"/>
  <c r="O35" i="2"/>
  <c r="N35" i="2"/>
  <c r="F35" i="2"/>
  <c r="P34" i="2"/>
  <c r="O34" i="2"/>
  <c r="N34" i="2"/>
  <c r="F34" i="2"/>
  <c r="P33" i="2"/>
  <c r="O33" i="2"/>
  <c r="N33" i="2"/>
  <c r="F33" i="2"/>
  <c r="P32" i="2"/>
  <c r="O32" i="2"/>
  <c r="N32" i="2"/>
  <c r="F32" i="2"/>
  <c r="P31" i="2"/>
  <c r="O31" i="2"/>
  <c r="N31" i="2"/>
  <c r="F31" i="2"/>
  <c r="P26" i="2"/>
  <c r="O26" i="2"/>
  <c r="N26" i="2"/>
  <c r="F26" i="2"/>
  <c r="P25" i="2"/>
  <c r="O25" i="2"/>
  <c r="N25" i="2"/>
  <c r="F25" i="2"/>
  <c r="P24" i="2"/>
  <c r="O24" i="2"/>
  <c r="N24" i="2"/>
  <c r="F24" i="2"/>
  <c r="P19" i="2"/>
  <c r="O19" i="2"/>
  <c r="N19" i="2"/>
  <c r="P18" i="2"/>
  <c r="O18" i="2"/>
  <c r="N18" i="2"/>
  <c r="P17" i="2"/>
  <c r="O17" i="2"/>
  <c r="N17" i="2"/>
  <c r="P16" i="2"/>
  <c r="N16" i="2"/>
  <c r="P15" i="2"/>
  <c r="O15" i="2"/>
  <c r="P46" i="1"/>
  <c r="O46" i="1"/>
  <c r="N46" i="1"/>
  <c r="F46" i="1"/>
  <c r="O41" i="1"/>
  <c r="P41" i="1"/>
  <c r="O40" i="1"/>
  <c r="N40" i="1"/>
  <c r="P40" i="1"/>
  <c r="F40" i="1"/>
  <c r="P37" i="1"/>
  <c r="O37" i="1"/>
  <c r="N37" i="1"/>
  <c r="F37" i="1"/>
  <c r="P32" i="1"/>
  <c r="O32" i="1"/>
  <c r="N32" i="1"/>
  <c r="F32" i="1"/>
  <c r="P31" i="1"/>
  <c r="O31" i="1"/>
  <c r="F31" i="1"/>
  <c r="F30" i="1"/>
  <c r="O28" i="1"/>
  <c r="N28" i="1"/>
  <c r="F28" i="1"/>
  <c r="P22" i="1"/>
  <c r="O22" i="1"/>
  <c r="N22" i="1"/>
  <c r="F22" i="1"/>
  <c r="P21" i="1"/>
  <c r="O21" i="1"/>
  <c r="N21" i="1"/>
  <c r="F21" i="1"/>
  <c r="P20" i="1"/>
  <c r="O20" i="1"/>
  <c r="N20" i="1"/>
  <c r="P19" i="1"/>
  <c r="O19" i="1"/>
  <c r="N19" i="1"/>
  <c r="F19" i="1"/>
  <c r="P18" i="1"/>
  <c r="O18" i="1"/>
  <c r="N18" i="1"/>
  <c r="F18" i="1"/>
  <c r="P17" i="1"/>
  <c r="O17" i="1"/>
  <c r="N17" i="1"/>
  <c r="F17" i="1"/>
  <c r="P16" i="1"/>
  <c r="O16" i="1"/>
  <c r="N16" i="1"/>
  <c r="F16" i="1"/>
  <c r="P15" i="1"/>
  <c r="O15" i="1"/>
  <c r="N15" i="1"/>
  <c r="F15" i="1"/>
  <c r="N41" i="1" l="1"/>
</calcChain>
</file>

<file path=xl/sharedStrings.xml><?xml version="1.0" encoding="utf-8"?>
<sst xmlns="http://schemas.openxmlformats.org/spreadsheetml/2006/main" count="840" uniqueCount="267">
  <si>
    <t>VICEMINISTERIO DE PLANIFICACIÓN SECTORIAL AROPECUARIA</t>
  </si>
  <si>
    <t>Departamento de Formulación, Monitoreo y Evaluación de Planes, Programas y Proyectos.</t>
  </si>
  <si>
    <t>División de Evaluación</t>
  </si>
  <si>
    <t>Documento relacionado</t>
  </si>
  <si>
    <t>Versión</t>
  </si>
  <si>
    <t>Plantilla de ejecución de las unidades ejecutoras</t>
  </si>
  <si>
    <t>Producción/Actividad</t>
  </si>
  <si>
    <t>Unidad de Medida</t>
  </si>
  <si>
    <t>Cantidad</t>
  </si>
  <si>
    <t>Tipo de Beneficiario</t>
  </si>
  <si>
    <t>Beneficiarios</t>
  </si>
  <si>
    <t>Total Masc</t>
  </si>
  <si>
    <t>Total Fem</t>
  </si>
  <si>
    <t>Masc</t>
  </si>
  <si>
    <t>Fem</t>
  </si>
  <si>
    <t>Cereales</t>
  </si>
  <si>
    <t>Quintales</t>
  </si>
  <si>
    <t>Productores</t>
  </si>
  <si>
    <t>Raíces y Tubérculos</t>
  </si>
  <si>
    <t>Camionadas</t>
  </si>
  <si>
    <t>Hortalizas</t>
  </si>
  <si>
    <t>Libras</t>
  </si>
  <si>
    <t>Leguminosas</t>
  </si>
  <si>
    <t>Musáceas</t>
  </si>
  <si>
    <t>Unidades de cepas de plátano y guineo</t>
  </si>
  <si>
    <t>Unidades de plantas de plátano y guineo</t>
  </si>
  <si>
    <t>Unidades de colmitos de plátano y guineo</t>
  </si>
  <si>
    <t>Oleaginosas</t>
  </si>
  <si>
    <t>Unidades de plantas y nueces de coco</t>
  </si>
  <si>
    <t>Desarrollo Frutícola</t>
  </si>
  <si>
    <t>Unidades</t>
  </si>
  <si>
    <t>Distribución de Plantas Frutales</t>
  </si>
  <si>
    <t xml:space="preserve">Tareas </t>
  </si>
  <si>
    <t>Capacitación</t>
  </si>
  <si>
    <t xml:space="preserve">Prod. y Téc. </t>
  </si>
  <si>
    <t>Asistencia Técnica</t>
  </si>
  <si>
    <t>Desarrollo Cacaotalero</t>
  </si>
  <si>
    <t>Producción de Plantas</t>
  </si>
  <si>
    <t>Mecanización de terrenos</t>
  </si>
  <si>
    <t>Mecanización Agrícola</t>
  </si>
  <si>
    <t>Tareas preparadas</t>
  </si>
  <si>
    <t>Insumos entregados a agricultores familiares</t>
  </si>
  <si>
    <t>Animales entregados a agricultores familiares</t>
  </si>
  <si>
    <t>Familias</t>
  </si>
  <si>
    <t>Entrega de semillas de hotalizas</t>
  </si>
  <si>
    <t>Asociaciones</t>
  </si>
  <si>
    <t>Téc. y prod.</t>
  </si>
  <si>
    <t>Asistencias Técnicas (reuniones, asistencias y encuentros)</t>
  </si>
  <si>
    <t>Téc., prod. Y Asociaciones</t>
  </si>
  <si>
    <t>Total
Trimestre</t>
  </si>
  <si>
    <t xml:space="preserve">Apoyo Legal - incorporación </t>
  </si>
  <si>
    <t>Fomento a las Agroempresas</t>
  </si>
  <si>
    <t>Visitas Técnicas/Seguimiento</t>
  </si>
  <si>
    <t xml:space="preserve">Número de Agroempresas Visitadas </t>
  </si>
  <si>
    <t>Reunión de Evaluación/Seguimiento</t>
  </si>
  <si>
    <t>Agroempresas Asistidas</t>
  </si>
  <si>
    <t>Técnicos</t>
  </si>
  <si>
    <t>Participacion en Ferias y Ruedas de Negocios</t>
  </si>
  <si>
    <t>Agroempresas Participantes</t>
  </si>
  <si>
    <t>Industriales</t>
  </si>
  <si>
    <t>Actualización/Validación de Datos</t>
  </si>
  <si>
    <t>Oficina Sectorial de la Mujer</t>
  </si>
  <si>
    <t>Asistencia técnica</t>
  </si>
  <si>
    <t>Fortalecimiento Institucional</t>
  </si>
  <si>
    <t>Jornada de Sensilización</t>
  </si>
  <si>
    <t>Entrega de material de siembra</t>
  </si>
  <si>
    <t>Departamento de Formulación, Monitoreo y Evaluación de Planes, Programas y Proyectos</t>
  </si>
  <si>
    <t>Comunidades</t>
  </si>
  <si>
    <t>Kilómetros</t>
  </si>
  <si>
    <t>Construcción de pozos tubulares</t>
  </si>
  <si>
    <t>Inocuidad Agroalimentaria</t>
  </si>
  <si>
    <t>Analisis de Plaguicidas (monitoreo de residuo)</t>
  </si>
  <si>
    <t>Varios</t>
  </si>
  <si>
    <t xml:space="preserve">Inspecciones, reinspecciones y auditoría </t>
  </si>
  <si>
    <t>Cursos</t>
  </si>
  <si>
    <t>Certificación de las unidades y establecimientos Agropecuarios</t>
  </si>
  <si>
    <t>Asistencia a comité técnico cient. De alimentos</t>
  </si>
  <si>
    <t>Sanidad Vegetal - Subdirección de Registro</t>
  </si>
  <si>
    <t>Registros de Plaguicidas</t>
  </si>
  <si>
    <t>Certificados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</si>
  <si>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</si>
  <si>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</si>
  <si>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</si>
  <si>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</si>
  <si>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</si>
  <si>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Renovación Registros de Plaguicidas</t>
  </si>
  <si>
    <t>Consumidores</t>
  </si>
  <si>
    <t>Emisión Guía Importación Plaguicidas Formulados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</si>
  <si>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</si>
  <si>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</si>
  <si>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</si>
  <si>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</si>
  <si>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</si>
  <si>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</si>
  <si>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Sanidad Vegetal - Subdirección Técnica</t>
  </si>
  <si>
    <t>Apoyo realización prueba de eficacia a plaguicidas (Ensayos)</t>
  </si>
  <si>
    <t>Instalación/Evalación</t>
  </si>
  <si>
    <t>Monitoreo para la detección de plagas</t>
  </si>
  <si>
    <t>Monitoreos</t>
  </si>
  <si>
    <t>Control de Ratas</t>
  </si>
  <si>
    <t>Tareas cubiertas</t>
  </si>
  <si>
    <t>Distribución de carnadas</t>
  </si>
  <si>
    <t>Carnadas distribuidas</t>
  </si>
  <si>
    <t>Visitas a Finca</t>
  </si>
  <si>
    <t>Visitas Domiciliaria</t>
  </si>
  <si>
    <t>Consultas en oficina</t>
  </si>
  <si>
    <t>Vigilancia Moscafrut-RD Moscas exóticas</t>
  </si>
  <si>
    <t>Monitoreos/Trampeos</t>
  </si>
  <si>
    <t>Monitoreo Severidad Sigatoka negra</t>
  </si>
  <si>
    <t>Demostraciones</t>
  </si>
  <si>
    <t>Talleres</t>
  </si>
  <si>
    <t>Giras educativas</t>
  </si>
  <si>
    <t>Adiestarmientos</t>
  </si>
  <si>
    <t>Charlas</t>
  </si>
  <si>
    <t>Sanidad Vegetal - Subdirección de Cuarentena</t>
  </si>
  <si>
    <t>Muestras procesadas  Internacional Laboratorio (AILA)</t>
  </si>
  <si>
    <t xml:space="preserve">Muestras  </t>
  </si>
  <si>
    <t>Agroempresa</t>
  </si>
  <si>
    <t>¿</t>
  </si>
  <si>
    <t>Muestras Procesadas Internacional Laboratorio (Haina)</t>
  </si>
  <si>
    <t>Muestras procesasas Internac. Laborat. (Caucedo)</t>
  </si>
  <si>
    <t>Muestras procesadas internacional Laboratorio (Puerto Plata)</t>
  </si>
  <si>
    <t>Muestras procesadas Nacional Laboratorio (AILA)</t>
  </si>
  <si>
    <t>Productor</t>
  </si>
  <si>
    <t>Muestras procesadas Nacional Laboratorio (Haina)</t>
  </si>
  <si>
    <t>Barcos Recibidos</t>
  </si>
  <si>
    <t>Inspecciones</t>
  </si>
  <si>
    <t>Comunidad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</si>
  <si>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</si>
  <si>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</si>
  <si>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</si>
  <si>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</si>
  <si>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</si>
  <si>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</si>
  <si>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Volumen (toneladas métricas)</t>
  </si>
  <si>
    <t>Importaciones de madera M3</t>
  </si>
  <si>
    <t>Volumen (metro cubico)</t>
  </si>
  <si>
    <t>Exportaciones en TM</t>
  </si>
  <si>
    <t>Vehiculos inspeccionados</t>
  </si>
  <si>
    <t>Decomisos en Kgs</t>
  </si>
  <si>
    <t>Vólumen (kilogramos)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</si>
  <si>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</si>
  <si>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</si>
  <si>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</si>
  <si>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</si>
  <si>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</si>
  <si>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</si>
  <si>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 xml:space="preserve">Certificaciones </t>
  </si>
  <si>
    <t>Importaciones Emitidas</t>
  </si>
  <si>
    <t>Certificados Fitosanitarios Emitidos</t>
  </si>
  <si>
    <t xml:space="preserve">Tratamientos Realizados </t>
  </si>
  <si>
    <t>Tratamientos</t>
  </si>
  <si>
    <t>Intercepciones de Plagas</t>
  </si>
  <si>
    <t>Informes</t>
  </si>
  <si>
    <t>Envío al Laboratorio</t>
  </si>
  <si>
    <t>Informe de resultados</t>
  </si>
  <si>
    <t>Solicitud de Análisis de Riesgo</t>
  </si>
  <si>
    <t>Informe de ARP</t>
  </si>
  <si>
    <t>Análisis de Riesgo realizado</t>
  </si>
  <si>
    <t xml:space="preserve">Solicitudes </t>
  </si>
  <si>
    <t>Análisis de Riesgo en Proceso</t>
  </si>
  <si>
    <t>Cursos/Talleres</t>
  </si>
  <si>
    <t>Servicios de Extensión y Capacitación Agropecuaria</t>
  </si>
  <si>
    <t>Visitas a finca AL</t>
  </si>
  <si>
    <t>Visitas</t>
  </si>
  <si>
    <t>Reuniones GIA's</t>
  </si>
  <si>
    <t>Reuniones</t>
  </si>
  <si>
    <t>Días de campo/Giras</t>
  </si>
  <si>
    <t>Días de campo/Gira</t>
  </si>
  <si>
    <t>Charlas/ Conferencias</t>
  </si>
  <si>
    <t>Charlas/Conferencias</t>
  </si>
  <si>
    <t>Cursos a productores</t>
  </si>
  <si>
    <t>Cursos a técnicos</t>
  </si>
  <si>
    <t>Adiestramientos</t>
  </si>
  <si>
    <t>Agricultura Orgánica</t>
  </si>
  <si>
    <t>Capacitación en Agricultura Orgánica</t>
  </si>
  <si>
    <t>Cantidad de Capacitaciones realizadas (taller, charla y cursos)</t>
  </si>
  <si>
    <t>Elaboración de abonos Orgánicos  sólidos (Bocashi)</t>
  </si>
  <si>
    <t>Elaboración de abono orgánicos líquidos. (supermagro)</t>
  </si>
  <si>
    <t>Litros</t>
  </si>
  <si>
    <t>Elaboración de plaguicidas Orgánicos, caldo sulfocalcico</t>
  </si>
  <si>
    <t>Visitas realizadas</t>
  </si>
  <si>
    <t xml:space="preserve">Talleres </t>
  </si>
  <si>
    <t>Talleres a productores</t>
  </si>
  <si>
    <t>Talleres a tecnicos</t>
  </si>
  <si>
    <t xml:space="preserve">Tecnicos </t>
  </si>
  <si>
    <t>Demostraciones de Resultados</t>
  </si>
  <si>
    <t>Huertos Nuevos</t>
  </si>
  <si>
    <t>Parcelas Demostrativas</t>
  </si>
  <si>
    <t>Modificacion de registros</t>
  </si>
  <si>
    <t>Renovacion Registros de Empresas Distribuidoras</t>
  </si>
  <si>
    <t>Renovacion Registros de Empresas Representantes</t>
  </si>
  <si>
    <t>varios</t>
  </si>
  <si>
    <t>Renovacion Registros de Empresas Formuladoras</t>
  </si>
  <si>
    <t>Renovacion Registro Tiendas Expedios</t>
  </si>
  <si>
    <t>Renovacion Registros de Empresas Fumigadoras</t>
  </si>
  <si>
    <t>Re-registro de plaguicidas</t>
  </si>
  <si>
    <t>Abril</t>
  </si>
  <si>
    <t>Mayo</t>
  </si>
  <si>
    <t xml:space="preserve">Junio </t>
  </si>
  <si>
    <t>Junio</t>
  </si>
  <si>
    <t>Abril-Junio 2023</t>
  </si>
  <si>
    <t>Certificados Fitosanitarios Electronicos ePhyto Emitidos</t>
  </si>
  <si>
    <t>Informe de Prueba</t>
  </si>
  <si>
    <t xml:space="preserve">Guías Emitidas </t>
  </si>
  <si>
    <t>Visitas a fincas a otros agricultores (ATE)</t>
  </si>
  <si>
    <t>Huertos</t>
  </si>
  <si>
    <t>Demostrativas</t>
  </si>
  <si>
    <t>Metodos</t>
  </si>
  <si>
    <t>Resultados</t>
  </si>
  <si>
    <t>Reuniones con organizadores de productores/as</t>
  </si>
  <si>
    <t xml:space="preserve">Departamento de Asociatividad y Gestión Organizativa </t>
  </si>
  <si>
    <t>Curso/taller manejo, comercio y uso responsable de plaguicidas</t>
  </si>
  <si>
    <t>Lista de asistencia</t>
  </si>
  <si>
    <t>Tecnicos</t>
  </si>
  <si>
    <t>Un programa de monitoreo de residuos y contaminantes de miel y productos de la colmena implementado en RD.</t>
  </si>
  <si>
    <t>Unidades producción primaria registradas en el DIA.</t>
  </si>
  <si>
    <t>Informes de actuación en caso de no conformidad</t>
  </si>
  <si>
    <t>Perfiles de riesgos de plaguicidas realizados</t>
  </si>
  <si>
    <t>Actualización de la Base Legal Sanitaria (acuerdos, leyes, decretos, reglamentos, resoluciones, otros</t>
  </si>
  <si>
    <t>Asesoria y Asistencia Tecnica</t>
  </si>
  <si>
    <t>Capacitacion/Cursos/Seminarios</t>
  </si>
  <si>
    <t xml:space="preserve"> </t>
  </si>
  <si>
    <t>Siembra de Frutales Plantas</t>
  </si>
  <si>
    <t>Capacitación a Productores y Técnicos</t>
  </si>
  <si>
    <t>Producción de Plantas Frutales/Plantas Producidas</t>
  </si>
  <si>
    <t>Planta Vendidas y Donadas</t>
  </si>
  <si>
    <t>Un programa de monitoreo micotoxinas maíz</t>
  </si>
  <si>
    <t>Huertos En Producción</t>
  </si>
  <si>
    <t>Demostraciones de Métodos</t>
  </si>
  <si>
    <t>Matríz Estadística Institucional</t>
  </si>
  <si>
    <t>Producto</t>
  </si>
  <si>
    <t>Unidad de medida</t>
  </si>
  <si>
    <t>Meta Producto Trimestre 2</t>
  </si>
  <si>
    <t>Ejecución Producto Trimestre 2</t>
  </si>
  <si>
    <t>Ejecución Meses</t>
  </si>
  <si>
    <t>% Eficacia Producto</t>
  </si>
  <si>
    <t>Meta Benef. Trimestre 2</t>
  </si>
  <si>
    <t>Ejecución Benef. Trimestre 2</t>
  </si>
  <si>
    <t>M</t>
  </si>
  <si>
    <t>F</t>
  </si>
  <si>
    <t>T</t>
  </si>
  <si>
    <t xml:space="preserve">Pajillas de semen </t>
  </si>
  <si>
    <t>ML</t>
  </si>
  <si>
    <t>Hormonas</t>
  </si>
  <si>
    <t>Vacunacion</t>
  </si>
  <si>
    <t>Capacitaciones</t>
  </si>
  <si>
    <t>Cantidad de personas</t>
  </si>
  <si>
    <t>Inseminacion Artificial a Tiempo (IATF)</t>
  </si>
  <si>
    <t>Cantidad de embriones</t>
  </si>
  <si>
    <t>Cebiora</t>
  </si>
  <si>
    <t>Ejecución Beneficiario Trimestre 2</t>
  </si>
  <si>
    <t>Biovega</t>
  </si>
  <si>
    <t>Construccion de lagunas</t>
  </si>
  <si>
    <t xml:space="preserve">Unidades </t>
  </si>
  <si>
    <t xml:space="preserve">Caminos Interparcelarios (Rehabilitados) y reconstrccion </t>
  </si>
  <si>
    <t>*Productores</t>
  </si>
  <si>
    <t>*Nota: 5000 productores beneficiados, igual a 308 comunidades</t>
  </si>
  <si>
    <t>Plantas distribuidas</t>
  </si>
  <si>
    <t>Jnui</t>
  </si>
  <si>
    <t>Mato</t>
  </si>
  <si>
    <t>Trimestre</t>
  </si>
  <si>
    <t xml:space="preserve">Producción y distribución de plantas </t>
  </si>
  <si>
    <t>Total</t>
  </si>
  <si>
    <t>Distribución Material de Siembra</t>
  </si>
  <si>
    <t>Desarrollo Rural</t>
  </si>
  <si>
    <t>Infraestructuras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</si>
</sst>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165" fontId="7" fillId="2" borderId="0" xfId="1" applyNumberFormat="1" applyFont="1" applyFill="1" applyBorder="1" applyAlignment="1">
      <alignment vertical="top" shrinkToFit="1"/>
    </xf>
    <xf numFmtId="3" fontId="7" fillId="2" borderId="0" xfId="0" applyNumberFormat="1" applyFont="1" applyFill="1" applyAlignment="1">
      <alignment vertical="top" wrapText="1"/>
    </xf>
    <xf numFmtId="0" fontId="7" fillId="2" borderId="0" xfId="1" applyNumberFormat="1" applyFont="1" applyFill="1" applyBorder="1" applyAlignment="1">
      <alignment vertical="top" shrinkToFit="1"/>
    </xf>
    <xf numFmtId="165" fontId="7" fillId="2" borderId="0" xfId="1" applyNumberFormat="1" applyFont="1" applyFill="1" applyBorder="1" applyAlignment="1">
      <alignment vertical="center" shrinkToFit="1"/>
    </xf>
    <xf numFmtId="165" fontId="7" fillId="2" borderId="0" xfId="1" applyNumberFormat="1" applyFont="1" applyFill="1" applyBorder="1" applyAlignment="1">
      <alignment shrinkToFit="1"/>
    </xf>
    <xf numFmtId="2" fontId="7" fillId="2" borderId="0" xfId="0" applyNumberFormat="1" applyFont="1" applyFill="1" applyAlignment="1">
      <alignment vertical="center" wrapText="1"/>
    </xf>
    <xf numFmtId="1" fontId="7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2" fontId="7" fillId="2" borderId="0" xfId="1" applyNumberFormat="1" applyFont="1" applyFill="1" applyBorder="1" applyAlignment="1">
      <alignment vertical="center" shrinkToFit="1"/>
    </xf>
    <xf numFmtId="2" fontId="7" fillId="2" borderId="0" xfId="1" applyNumberFormat="1" applyFont="1" applyFill="1" applyBorder="1" applyAlignment="1">
      <alignment vertical="center" wrapText="1" shrinkToFi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2" fontId="7" fillId="2" borderId="0" xfId="0" applyNumberFormat="1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165" fontId="2" fillId="2" borderId="0" xfId="1" applyNumberFormat="1" applyFont="1" applyFill="1" applyBorder="1" applyAlignment="1">
      <alignment shrinkToFit="1"/>
    </xf>
    <xf numFmtId="165" fontId="2" fillId="2" borderId="0" xfId="1" applyNumberFormat="1" applyFont="1" applyFill="1" applyBorder="1" applyAlignment="1">
      <alignment vertical="top" shrinkToFit="1"/>
    </xf>
    <xf numFmtId="0" fontId="2" fillId="2" borderId="0" xfId="1" applyNumberFormat="1" applyFont="1" applyFill="1" applyBorder="1" applyAlignment="1">
      <alignment shrinkToFit="1"/>
    </xf>
    <xf numFmtId="164" fontId="2" fillId="2" borderId="0" xfId="1" applyFont="1" applyFill="1" applyBorder="1" applyAlignment="1">
      <alignment shrinkToFit="1"/>
    </xf>
    <xf numFmtId="164" fontId="2" fillId="2" borderId="0" xfId="1" applyFont="1" applyFill="1" applyBorder="1" applyAlignment="1">
      <alignment vertical="top" shrinkToFit="1"/>
    </xf>
    <xf numFmtId="4" fontId="2" fillId="2" borderId="0" xfId="1" applyNumberFormat="1" applyFont="1" applyFill="1" applyBorder="1" applyAlignment="1">
      <alignment vertical="top" shrinkToFit="1"/>
    </xf>
    <xf numFmtId="4" fontId="2" fillId="2" borderId="0" xfId="1" applyNumberFormat="1" applyFont="1" applyFill="1" applyBorder="1" applyAlignment="1">
      <alignment shrinkToFit="1"/>
    </xf>
    <xf numFmtId="166" fontId="2" fillId="2" borderId="0" xfId="1" applyNumberFormat="1" applyFont="1" applyFill="1" applyBorder="1" applyAlignment="1">
      <alignment vertical="top" shrinkToFit="1"/>
    </xf>
    <xf numFmtId="39" fontId="2" fillId="2" borderId="0" xfId="1" applyNumberFormat="1" applyFont="1" applyFill="1" applyBorder="1" applyAlignment="1">
      <alignment shrinkToFit="1"/>
    </xf>
    <xf numFmtId="165" fontId="2" fillId="2" borderId="0" xfId="1" applyNumberFormat="1" applyFont="1" applyFill="1" applyBorder="1" applyAlignment="1">
      <alignment vertical="center" shrinkToFit="1"/>
    </xf>
    <xf numFmtId="167" fontId="2" fillId="2" borderId="0" xfId="1" applyNumberFormat="1" applyFont="1" applyFill="1" applyBorder="1" applyAlignment="1">
      <alignment shrinkToFit="1"/>
    </xf>
    <xf numFmtId="3" fontId="2" fillId="2" borderId="0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Border="1" applyAlignment="1">
      <alignment vertical="center" shrinkToFit="1"/>
    </xf>
    <xf numFmtId="37" fontId="2" fillId="2" borderId="0" xfId="1" applyNumberFormat="1" applyFont="1" applyFill="1" applyBorder="1" applyAlignment="1">
      <alignment vertical="top" shrinkToFit="1"/>
    </xf>
    <xf numFmtId="37" fontId="2" fillId="2" borderId="0" xfId="1" applyNumberFormat="1" applyFont="1" applyFill="1" applyBorder="1" applyAlignment="1">
      <alignment shrinkToFit="1"/>
    </xf>
    <xf numFmtId="3" fontId="2" fillId="2" borderId="0" xfId="1" applyNumberFormat="1" applyFont="1" applyFill="1" applyBorder="1" applyAlignment="1">
      <alignment vertical="top" shrinkToFit="1"/>
    </xf>
    <xf numFmtId="165" fontId="2" fillId="2" borderId="0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2" fillId="2" borderId="0" xfId="1" applyNumberFormat="1" applyFont="1" applyFill="1" applyBorder="1" applyAlignment="1">
      <alignment vertical="top" shrinkToFit="1"/>
    </xf>
    <xf numFmtId="165" fontId="2" fillId="2" borderId="0" xfId="1" applyNumberFormat="1" applyFont="1" applyFill="1" applyBorder="1" applyAlignment="1">
      <alignment vertical="top" wrapText="1"/>
    </xf>
    <xf numFmtId="0" fontId="2" fillId="2" borderId="0" xfId="1" applyNumberFormat="1" applyFont="1" applyFill="1" applyBorder="1" applyAlignment="1">
      <alignment vertical="center" wrapText="1"/>
    </xf>
    <xf numFmtId="0" fontId="2" fillId="2" borderId="0" xfId="1" applyNumberFormat="1" applyFont="1" applyFill="1" applyBorder="1" applyAlignment="1">
      <alignment vertical="center" readingOrder="1"/>
    </xf>
    <xf numFmtId="165" fontId="2" fillId="2" borderId="0" xfId="1" applyNumberFormat="1" applyFont="1" applyFill="1" applyBorder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165" fontId="2" fillId="2" borderId="0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top" shrinkToFi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top" wrapText="1"/>
    </xf>
    <xf numFmtId="165" fontId="7" fillId="2" borderId="0" xfId="1" applyNumberFormat="1" applyFont="1" applyFill="1" applyBorder="1" applyAlignment="1">
      <alignment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4"/>
  <sheetViews>
    <sheetView zoomScale="75" zoomScaleNormal="75" zoomScaleSheetLayoutView="100" workbookViewId="0"/>
  </sheetViews>
  <sheetFormatPr baseColWidth="10" defaultColWidth="9.33203125" defaultRowHeight="12.75" x14ac:dyDescent="0.2"/>
  <cols>
    <col min="1" max="1" width="25" style="2" customWidth="1"/>
    <col min="2" max="2" width="26.6640625" style="2" customWidth="1"/>
    <col min="3" max="3" width="10.83203125" style="11" customWidth="1"/>
    <col min="4" max="4" width="10.6640625" style="11" customWidth="1"/>
    <col min="5" max="5" width="9.6640625" style="11" customWidth="1"/>
    <col min="6" max="6" width="8.33203125" style="11" customWidth="1"/>
    <col min="7" max="7" width="10.33203125" style="11" customWidth="1"/>
    <col min="8" max="8" width="7.33203125" style="11" customWidth="1"/>
    <col min="9" max="9" width="7.5" style="11" customWidth="1"/>
    <col min="10" max="10" width="6.1640625" style="11" customWidth="1"/>
    <col min="11" max="11" width="10.5" style="11" customWidth="1"/>
    <col min="12" max="12" width="5.5" style="11" customWidth="1"/>
    <col min="13" max="13" width="5.33203125" style="11" customWidth="1"/>
    <col min="14" max="14" width="7.83203125" style="11" customWidth="1"/>
    <col min="15" max="15" width="5.33203125" style="11" customWidth="1"/>
    <col min="16" max="16" width="8.83203125" style="11" customWidth="1"/>
    <col min="17" max="16384" width="9.33203125" style="2"/>
  </cols>
  <sheetData>
    <row r="1" spans="1:18" ht="12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12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"/>
      <c r="R2" s="3"/>
    </row>
    <row r="3" spans="1:18" ht="12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"/>
      <c r="R3" s="3"/>
    </row>
    <row r="4" spans="1:18" ht="12" customHeight="1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Q4" s="4"/>
      <c r="R4" s="4"/>
    </row>
    <row r="5" spans="1:18" ht="12" customHeight="1" x14ac:dyDescent="0.2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4"/>
      <c r="R5" s="4"/>
    </row>
    <row r="6" spans="1:18" ht="12" customHeight="1" x14ac:dyDescent="0.2">
      <c r="A6" s="35" t="s">
        <v>230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2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8" ht="12" customHeight="1" x14ac:dyDescent="0.2">
      <c r="A8" s="14" t="s">
        <v>3</v>
      </c>
      <c r="B8" s="14"/>
      <c r="C8" s="14"/>
      <c r="D8" s="14"/>
      <c r="E8" s="14"/>
      <c r="F8" s="14"/>
      <c r="G8" s="14"/>
      <c r="H8" s="14"/>
      <c r="I8" s="14" t="s">
        <v>4</v>
      </c>
      <c r="J8" s="14"/>
      <c r="K8" s="14"/>
      <c r="L8" s="14"/>
      <c r="M8" s="14"/>
      <c r="N8" s="14"/>
      <c r="O8" s="14"/>
    </row>
    <row r="9" spans="1:18" ht="12" customHeight="1" x14ac:dyDescent="0.2">
      <c r="A9" s="14" t="s">
        <v>5</v>
      </c>
      <c r="B9" s="14"/>
      <c r="C9" s="14"/>
      <c r="D9" s="14"/>
      <c r="E9" s="14"/>
      <c r="F9" s="14"/>
      <c r="G9" s="14"/>
      <c r="H9" s="14"/>
      <c r="I9" s="14" t="s">
        <v>201</v>
      </c>
      <c r="J9" s="14"/>
      <c r="K9" s="14"/>
      <c r="L9" s="14"/>
      <c r="M9" s="14"/>
      <c r="N9" s="14"/>
      <c r="O9" s="14"/>
    </row>
    <row r="10" spans="1:18" ht="12" customHeigh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R10" s="5"/>
    </row>
    <row r="11" spans="1:18" ht="12" customHeight="1" x14ac:dyDescent="0.2">
      <c r="A11" s="65" t="s">
        <v>264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8" ht="12" customHeight="1" x14ac:dyDescent="0.2">
      <c r="A12" s="62" t="s">
        <v>6</v>
      </c>
      <c r="B12" s="62" t="s">
        <v>7</v>
      </c>
      <c r="C12" s="62" t="s">
        <v>8</v>
      </c>
      <c r="D12" s="62"/>
      <c r="E12" s="62"/>
      <c r="F12" s="62"/>
      <c r="G12" s="62" t="s">
        <v>9</v>
      </c>
      <c r="H12" s="62" t="s">
        <v>10</v>
      </c>
      <c r="I12" s="62"/>
      <c r="J12" s="62"/>
      <c r="K12" s="62"/>
      <c r="L12" s="62"/>
      <c r="M12" s="62"/>
      <c r="N12" s="62"/>
      <c r="O12" s="62"/>
      <c r="P12" s="62"/>
    </row>
    <row r="13" spans="1:18" ht="12" customHeight="1" x14ac:dyDescent="0.2">
      <c r="A13" s="62"/>
      <c r="B13" s="62"/>
      <c r="C13" s="62" t="s">
        <v>197</v>
      </c>
      <c r="D13" s="62" t="s">
        <v>198</v>
      </c>
      <c r="E13" s="62" t="s">
        <v>199</v>
      </c>
      <c r="F13" s="62" t="s">
        <v>49</v>
      </c>
      <c r="G13" s="62"/>
      <c r="H13" s="62" t="s">
        <v>197</v>
      </c>
      <c r="I13" s="62"/>
      <c r="J13" s="62" t="s">
        <v>198</v>
      </c>
      <c r="K13" s="62"/>
      <c r="L13" s="62" t="s">
        <v>200</v>
      </c>
      <c r="M13" s="62"/>
      <c r="N13" s="62" t="s">
        <v>11</v>
      </c>
      <c r="O13" s="62" t="s">
        <v>12</v>
      </c>
      <c r="P13" s="62" t="s">
        <v>49</v>
      </c>
    </row>
    <row r="14" spans="1:18" ht="12" customHeight="1" x14ac:dyDescent="0.2">
      <c r="A14" s="37" t="s">
        <v>15</v>
      </c>
      <c r="B14" s="15"/>
      <c r="C14" s="62"/>
      <c r="D14" s="62"/>
      <c r="E14" s="62"/>
      <c r="F14" s="62"/>
      <c r="G14" s="62"/>
      <c r="H14" s="15" t="s">
        <v>13</v>
      </c>
      <c r="I14" s="15" t="s">
        <v>14</v>
      </c>
      <c r="J14" s="15" t="s">
        <v>13</v>
      </c>
      <c r="K14" s="15" t="s">
        <v>14</v>
      </c>
      <c r="L14" s="15" t="s">
        <v>13</v>
      </c>
      <c r="M14" s="15" t="s">
        <v>14</v>
      </c>
      <c r="N14" s="62"/>
      <c r="O14" s="62"/>
      <c r="P14" s="62"/>
    </row>
    <row r="15" spans="1:18" ht="12" customHeight="1" x14ac:dyDescent="0.2">
      <c r="A15" s="14"/>
      <c r="B15" s="37" t="s">
        <v>16</v>
      </c>
      <c r="C15" s="57">
        <v>1535</v>
      </c>
      <c r="D15" s="54">
        <v>3108</v>
      </c>
      <c r="E15" s="47">
        <v>1632</v>
      </c>
      <c r="F15" s="47">
        <f t="shared" ref="F15:F22" si="0">SUM(C15:E15)</f>
        <v>6275</v>
      </c>
      <c r="G15" s="37" t="s">
        <v>17</v>
      </c>
      <c r="H15" s="47">
        <v>1500</v>
      </c>
      <c r="I15" s="47">
        <v>18</v>
      </c>
      <c r="J15" s="54">
        <v>330</v>
      </c>
      <c r="K15" s="54">
        <v>55</v>
      </c>
      <c r="L15" s="54">
        <v>19</v>
      </c>
      <c r="M15" s="54">
        <v>1</v>
      </c>
      <c r="N15" s="54">
        <f>SUM(H15,J15,L15)</f>
        <v>1849</v>
      </c>
      <c r="O15" s="54">
        <f>SUM(I15,K15,M15)</f>
        <v>74</v>
      </c>
      <c r="P15" s="47">
        <f t="shared" ref="P15:P22" si="1">SUM(H15:M15)</f>
        <v>1923</v>
      </c>
    </row>
    <row r="16" spans="1:18" ht="12" customHeight="1" x14ac:dyDescent="0.2">
      <c r="A16" s="37" t="s">
        <v>18</v>
      </c>
      <c r="B16" s="37" t="s">
        <v>19</v>
      </c>
      <c r="C16" s="39">
        <v>448</v>
      </c>
      <c r="D16" s="54">
        <v>690</v>
      </c>
      <c r="E16" s="47">
        <v>689</v>
      </c>
      <c r="F16" s="47">
        <f t="shared" si="0"/>
        <v>1827</v>
      </c>
      <c r="G16" s="37" t="s">
        <v>17</v>
      </c>
      <c r="H16" s="47">
        <v>210</v>
      </c>
      <c r="I16" s="47">
        <v>12</v>
      </c>
      <c r="J16" s="47">
        <v>270</v>
      </c>
      <c r="K16" s="47">
        <v>16</v>
      </c>
      <c r="L16" s="47">
        <v>480</v>
      </c>
      <c r="M16" s="47">
        <v>1</v>
      </c>
      <c r="N16" s="47">
        <f t="shared" ref="N16:O22" si="2">SUM(H16,J16,L16)</f>
        <v>960</v>
      </c>
      <c r="O16" s="47">
        <f t="shared" si="2"/>
        <v>29</v>
      </c>
      <c r="P16" s="47">
        <f t="shared" si="1"/>
        <v>989</v>
      </c>
    </row>
    <row r="17" spans="1:53" ht="12" customHeight="1" x14ac:dyDescent="0.2">
      <c r="A17" s="37" t="s">
        <v>20</v>
      </c>
      <c r="B17" s="37" t="s">
        <v>21</v>
      </c>
      <c r="C17" s="39">
        <v>19</v>
      </c>
      <c r="D17" s="54">
        <v>99</v>
      </c>
      <c r="E17" s="47">
        <v>0</v>
      </c>
      <c r="F17" s="47">
        <f t="shared" si="0"/>
        <v>118</v>
      </c>
      <c r="G17" s="37" t="s">
        <v>17</v>
      </c>
      <c r="H17" s="47">
        <v>110</v>
      </c>
      <c r="I17" s="47">
        <v>15</v>
      </c>
      <c r="J17" s="47">
        <v>55</v>
      </c>
      <c r="K17" s="47">
        <v>70</v>
      </c>
      <c r="L17" s="47">
        <v>0</v>
      </c>
      <c r="M17" s="47">
        <v>0</v>
      </c>
      <c r="N17" s="47">
        <f t="shared" si="2"/>
        <v>165</v>
      </c>
      <c r="O17" s="47">
        <f t="shared" si="2"/>
        <v>85</v>
      </c>
      <c r="P17" s="47">
        <f t="shared" si="1"/>
        <v>250</v>
      </c>
    </row>
    <row r="18" spans="1:53" s="6" customFormat="1" ht="12" customHeight="1" x14ac:dyDescent="0.2">
      <c r="A18" s="37" t="s">
        <v>22</v>
      </c>
      <c r="B18" s="37" t="s">
        <v>16</v>
      </c>
      <c r="C18" s="39">
        <v>3015</v>
      </c>
      <c r="D18" s="54">
        <v>1209</v>
      </c>
      <c r="E18" s="47">
        <v>205</v>
      </c>
      <c r="F18" s="47">
        <f t="shared" si="0"/>
        <v>4429</v>
      </c>
      <c r="G18" s="37" t="s">
        <v>17</v>
      </c>
      <c r="H18" s="47">
        <v>430</v>
      </c>
      <c r="I18" s="47">
        <v>32</v>
      </c>
      <c r="J18" s="47">
        <v>443</v>
      </c>
      <c r="K18" s="47">
        <v>23</v>
      </c>
      <c r="L18" s="47">
        <v>0</v>
      </c>
      <c r="M18" s="47">
        <v>0</v>
      </c>
      <c r="N18" s="47">
        <f t="shared" si="2"/>
        <v>873</v>
      </c>
      <c r="O18" s="47">
        <f t="shared" si="2"/>
        <v>55</v>
      </c>
      <c r="P18" s="47">
        <f t="shared" si="1"/>
        <v>928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2" customHeight="1" x14ac:dyDescent="0.2">
      <c r="A19" s="37" t="s">
        <v>23</v>
      </c>
      <c r="B19" s="37" t="s">
        <v>24</v>
      </c>
      <c r="C19" s="39">
        <v>188000</v>
      </c>
      <c r="D19" s="54">
        <v>259625</v>
      </c>
      <c r="E19" s="47">
        <v>505973</v>
      </c>
      <c r="F19" s="47">
        <f t="shared" si="0"/>
        <v>953598</v>
      </c>
      <c r="G19" s="37" t="s">
        <v>17</v>
      </c>
      <c r="H19" s="47">
        <v>95</v>
      </c>
      <c r="I19" s="47">
        <v>3</v>
      </c>
      <c r="J19" s="47">
        <v>120</v>
      </c>
      <c r="K19" s="47">
        <v>10</v>
      </c>
      <c r="L19" s="47">
        <v>26</v>
      </c>
      <c r="M19" s="47">
        <v>0</v>
      </c>
      <c r="N19" s="47">
        <f>SUM(H19,J19,L19)</f>
        <v>241</v>
      </c>
      <c r="O19" s="47">
        <f t="shared" si="2"/>
        <v>13</v>
      </c>
      <c r="P19" s="47">
        <f t="shared" si="1"/>
        <v>254</v>
      </c>
    </row>
    <row r="20" spans="1:53" ht="12" customHeight="1" x14ac:dyDescent="0.2">
      <c r="A20" s="37" t="s">
        <v>23</v>
      </c>
      <c r="B20" s="37" t="s">
        <v>25</v>
      </c>
      <c r="C20" s="39">
        <v>148500</v>
      </c>
      <c r="D20" s="54">
        <v>135725</v>
      </c>
      <c r="E20" s="47">
        <v>221275</v>
      </c>
      <c r="F20" s="47">
        <f t="shared" si="0"/>
        <v>505500</v>
      </c>
      <c r="G20" s="37" t="s">
        <v>17</v>
      </c>
      <c r="H20" s="47">
        <v>68</v>
      </c>
      <c r="I20" s="47">
        <v>7</v>
      </c>
      <c r="J20" s="47">
        <v>55</v>
      </c>
      <c r="K20" s="47">
        <v>13</v>
      </c>
      <c r="L20" s="47">
        <v>50</v>
      </c>
      <c r="M20" s="47">
        <v>3</v>
      </c>
      <c r="N20" s="47">
        <f>SUM(H20,J20,L20)</f>
        <v>173</v>
      </c>
      <c r="O20" s="47">
        <f t="shared" si="2"/>
        <v>23</v>
      </c>
      <c r="P20" s="47">
        <f t="shared" si="1"/>
        <v>196</v>
      </c>
    </row>
    <row r="21" spans="1:53" ht="12" customHeight="1" x14ac:dyDescent="0.2">
      <c r="A21" s="37" t="s">
        <v>23</v>
      </c>
      <c r="B21" s="37" t="s">
        <v>26</v>
      </c>
      <c r="C21" s="39">
        <v>400</v>
      </c>
      <c r="D21" s="54">
        <v>0</v>
      </c>
      <c r="E21" s="47"/>
      <c r="F21" s="47">
        <f t="shared" si="0"/>
        <v>400</v>
      </c>
      <c r="G21" s="37" t="s">
        <v>17</v>
      </c>
      <c r="H21" s="47">
        <v>1</v>
      </c>
      <c r="I21" s="47"/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</v>
      </c>
      <c r="O21" s="47">
        <f t="shared" si="2"/>
        <v>0</v>
      </c>
      <c r="P21" s="47">
        <f t="shared" si="1"/>
        <v>1</v>
      </c>
    </row>
    <row r="22" spans="1:53" ht="12" customHeight="1" x14ac:dyDescent="0.2">
      <c r="A22" s="37" t="s">
        <v>27</v>
      </c>
      <c r="B22" s="37" t="s">
        <v>28</v>
      </c>
      <c r="C22" s="39">
        <v>7170</v>
      </c>
      <c r="D22" s="54">
        <v>0</v>
      </c>
      <c r="E22" s="47">
        <v>1310</v>
      </c>
      <c r="F22" s="47">
        <f t="shared" si="0"/>
        <v>8480</v>
      </c>
      <c r="G22" s="37" t="s">
        <v>17</v>
      </c>
      <c r="H22" s="47">
        <v>4</v>
      </c>
      <c r="I22" s="47">
        <v>5</v>
      </c>
      <c r="J22" s="47">
        <v>0</v>
      </c>
      <c r="K22" s="47">
        <v>0</v>
      </c>
      <c r="L22" s="47">
        <v>3</v>
      </c>
      <c r="M22" s="47">
        <v>0</v>
      </c>
      <c r="N22" s="47">
        <f t="shared" si="2"/>
        <v>7</v>
      </c>
      <c r="O22" s="47">
        <f t="shared" si="2"/>
        <v>5</v>
      </c>
      <c r="P22" s="47">
        <f t="shared" si="1"/>
        <v>12</v>
      </c>
    </row>
    <row r="23" spans="1:53" ht="12" customHeight="1" x14ac:dyDescent="0.2">
      <c r="A23" s="37"/>
      <c r="B23" s="37"/>
      <c r="C23" s="39"/>
      <c r="D23" s="54"/>
      <c r="E23" s="47"/>
      <c r="F23" s="47"/>
      <c r="G23" s="37"/>
      <c r="H23" s="47"/>
      <c r="I23" s="47"/>
      <c r="J23" s="47"/>
      <c r="K23" s="47"/>
      <c r="L23" s="47"/>
      <c r="M23" s="47"/>
      <c r="N23" s="47"/>
      <c r="O23" s="47"/>
      <c r="P23" s="47"/>
    </row>
    <row r="24" spans="1:53" ht="12" customHeight="1" x14ac:dyDescent="0.2">
      <c r="A24" s="65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53" ht="12" customHeight="1" x14ac:dyDescent="0.2">
      <c r="A25" s="62" t="s">
        <v>6</v>
      </c>
      <c r="B25" s="62" t="s">
        <v>7</v>
      </c>
      <c r="C25" s="62" t="s">
        <v>8</v>
      </c>
      <c r="D25" s="62"/>
      <c r="E25" s="62"/>
      <c r="F25" s="62"/>
      <c r="G25" s="62" t="s">
        <v>9</v>
      </c>
      <c r="H25" s="62" t="s">
        <v>10</v>
      </c>
      <c r="I25" s="62"/>
      <c r="J25" s="62"/>
      <c r="K25" s="62"/>
      <c r="L25" s="62"/>
      <c r="M25" s="62"/>
      <c r="N25" s="62"/>
      <c r="O25" s="62"/>
      <c r="P25" s="62"/>
    </row>
    <row r="26" spans="1:53" ht="12" customHeight="1" x14ac:dyDescent="0.2">
      <c r="A26" s="62"/>
      <c r="B26" s="62"/>
      <c r="C26" s="62" t="s">
        <v>197</v>
      </c>
      <c r="D26" s="62" t="s">
        <v>198</v>
      </c>
      <c r="E26" s="62" t="s">
        <v>199</v>
      </c>
      <c r="F26" s="62" t="s">
        <v>49</v>
      </c>
      <c r="G26" s="62"/>
      <c r="H26" s="62" t="s">
        <v>197</v>
      </c>
      <c r="I26" s="62"/>
      <c r="J26" s="62" t="s">
        <v>198</v>
      </c>
      <c r="K26" s="62"/>
      <c r="L26" s="62" t="s">
        <v>200</v>
      </c>
      <c r="M26" s="62"/>
      <c r="N26" s="62" t="s">
        <v>11</v>
      </c>
      <c r="O26" s="62" t="s">
        <v>12</v>
      </c>
      <c r="P26" s="62" t="s">
        <v>49</v>
      </c>
    </row>
    <row r="27" spans="1:53" ht="12" customHeight="1" x14ac:dyDescent="0.2">
      <c r="A27" s="62"/>
      <c r="B27" s="62"/>
      <c r="C27" s="62"/>
      <c r="D27" s="62"/>
      <c r="E27" s="62"/>
      <c r="F27" s="62"/>
      <c r="G27" s="62"/>
      <c r="H27" s="15" t="s">
        <v>13</v>
      </c>
      <c r="I27" s="15" t="s">
        <v>14</v>
      </c>
      <c r="J27" s="15" t="s">
        <v>13</v>
      </c>
      <c r="K27" s="15" t="s">
        <v>14</v>
      </c>
      <c r="L27" s="15" t="s">
        <v>13</v>
      </c>
      <c r="M27" s="15" t="s">
        <v>14</v>
      </c>
      <c r="N27" s="62"/>
      <c r="O27" s="62"/>
      <c r="P27" s="62"/>
    </row>
    <row r="28" spans="1:53" ht="12" customHeight="1" x14ac:dyDescent="0.2">
      <c r="A28" s="15" t="s">
        <v>225</v>
      </c>
      <c r="B28" s="15" t="s">
        <v>30</v>
      </c>
      <c r="C28" s="47">
        <v>26055</v>
      </c>
      <c r="D28" s="47">
        <v>1159768</v>
      </c>
      <c r="E28" s="47">
        <v>57099</v>
      </c>
      <c r="F28" s="47">
        <f>+C28+D28+E28</f>
        <v>1242922</v>
      </c>
      <c r="G28" s="37" t="s">
        <v>17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f t="shared" ref="N28:O32" si="3">SUM(H28,J28,L28)</f>
        <v>0</v>
      </c>
      <c r="O28" s="54">
        <f t="shared" si="3"/>
        <v>0</v>
      </c>
      <c r="P28" s="47">
        <v>0</v>
      </c>
    </row>
    <row r="29" spans="1:53" ht="12" customHeight="1" x14ac:dyDescent="0.2">
      <c r="A29" s="37" t="s">
        <v>31</v>
      </c>
      <c r="B29" s="37" t="s">
        <v>30</v>
      </c>
      <c r="C29" s="39">
        <v>43609</v>
      </c>
      <c r="D29" s="39">
        <v>131005</v>
      </c>
      <c r="E29" s="39">
        <v>281528</v>
      </c>
      <c r="F29" s="47">
        <f>+C29+D29+E29</f>
        <v>456142</v>
      </c>
      <c r="G29" s="37" t="s">
        <v>17</v>
      </c>
      <c r="H29" s="67">
        <v>258</v>
      </c>
      <c r="I29" s="67">
        <v>64</v>
      </c>
      <c r="J29" s="67">
        <v>615</v>
      </c>
      <c r="K29" s="67">
        <v>247</v>
      </c>
      <c r="L29" s="67">
        <v>615</v>
      </c>
      <c r="M29" s="67">
        <v>247</v>
      </c>
      <c r="N29" s="67">
        <f>+H29+J29+L29</f>
        <v>1488</v>
      </c>
      <c r="O29" s="67">
        <f>+I29+K29+M29</f>
        <v>558</v>
      </c>
      <c r="P29" s="66">
        <f>+N29+O29</f>
        <v>2046</v>
      </c>
    </row>
    <row r="30" spans="1:53" ht="12" customHeight="1" x14ac:dyDescent="0.2">
      <c r="A30" s="37" t="s">
        <v>223</v>
      </c>
      <c r="B30" s="37" t="s">
        <v>30</v>
      </c>
      <c r="C30" s="39">
        <v>3698</v>
      </c>
      <c r="D30" s="39">
        <v>11066</v>
      </c>
      <c r="E30" s="39">
        <v>25424</v>
      </c>
      <c r="F30" s="47">
        <f>SUM(C30:E30)</f>
        <v>40188</v>
      </c>
      <c r="G30" s="37" t="s">
        <v>17</v>
      </c>
      <c r="H30" s="67"/>
      <c r="I30" s="67"/>
      <c r="J30" s="67"/>
      <c r="K30" s="67"/>
      <c r="L30" s="67"/>
      <c r="M30" s="67"/>
      <c r="N30" s="67"/>
      <c r="O30" s="67"/>
      <c r="P30" s="66"/>
    </row>
    <row r="31" spans="1:53" ht="12" customHeight="1" x14ac:dyDescent="0.2">
      <c r="A31" s="14" t="s">
        <v>224</v>
      </c>
      <c r="B31" s="37" t="s">
        <v>32</v>
      </c>
      <c r="C31" s="39">
        <v>3</v>
      </c>
      <c r="D31" s="39">
        <v>2</v>
      </c>
      <c r="E31" s="39">
        <v>3</v>
      </c>
      <c r="F31" s="47">
        <f>SUM(C31:E31)</f>
        <v>8</v>
      </c>
      <c r="G31" s="37" t="s">
        <v>17</v>
      </c>
      <c r="H31" s="54">
        <v>78</v>
      </c>
      <c r="I31" s="54">
        <v>56</v>
      </c>
      <c r="J31" s="60">
        <v>74</v>
      </c>
      <c r="K31" s="57">
        <v>87</v>
      </c>
      <c r="L31" s="57">
        <v>44</v>
      </c>
      <c r="M31" s="57">
        <v>64</v>
      </c>
      <c r="N31" s="57">
        <f t="shared" si="3"/>
        <v>196</v>
      </c>
      <c r="O31" s="57">
        <f t="shared" si="3"/>
        <v>207</v>
      </c>
      <c r="P31" s="47">
        <f t="shared" ref="P31:P32" si="4">SUM(H31:M31)</f>
        <v>403</v>
      </c>
    </row>
    <row r="32" spans="1:53" ht="12" customHeight="1" x14ac:dyDescent="0.2">
      <c r="A32" s="37" t="s">
        <v>220</v>
      </c>
      <c r="B32" s="37" t="s">
        <v>30</v>
      </c>
      <c r="C32" s="39">
        <v>13</v>
      </c>
      <c r="D32" s="39">
        <v>55</v>
      </c>
      <c r="E32" s="39">
        <v>61</v>
      </c>
      <c r="F32" s="47">
        <f>SUM(C32:E32)</f>
        <v>129</v>
      </c>
      <c r="G32" s="37" t="s">
        <v>34</v>
      </c>
      <c r="H32" s="57">
        <v>11</v>
      </c>
      <c r="I32" s="47">
        <v>2</v>
      </c>
      <c r="J32" s="57">
        <v>13</v>
      </c>
      <c r="K32" s="57">
        <v>42</v>
      </c>
      <c r="L32" s="57">
        <v>44</v>
      </c>
      <c r="M32" s="57">
        <v>17</v>
      </c>
      <c r="N32" s="57">
        <f t="shared" si="3"/>
        <v>68</v>
      </c>
      <c r="O32" s="57">
        <f t="shared" si="3"/>
        <v>61</v>
      </c>
      <c r="P32" s="47">
        <f t="shared" si="4"/>
        <v>129</v>
      </c>
    </row>
    <row r="33" spans="1:16" ht="12" customHeight="1" x14ac:dyDescent="0.2">
      <c r="A33" s="65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ht="12" customHeight="1" x14ac:dyDescent="0.2">
      <c r="A34" s="15"/>
      <c r="B34" s="62" t="s">
        <v>7</v>
      </c>
      <c r="C34" s="62" t="s">
        <v>8</v>
      </c>
      <c r="D34" s="62"/>
      <c r="E34" s="62"/>
      <c r="F34" s="62"/>
      <c r="G34" s="62" t="s">
        <v>9</v>
      </c>
      <c r="H34" s="62" t="s">
        <v>10</v>
      </c>
      <c r="I34" s="62"/>
      <c r="J34" s="62"/>
      <c r="K34" s="62"/>
      <c r="L34" s="62"/>
      <c r="M34" s="62"/>
      <c r="N34" s="62"/>
      <c r="O34" s="62"/>
      <c r="P34" s="62"/>
    </row>
    <row r="35" spans="1:16" ht="12" customHeight="1" x14ac:dyDescent="0.2">
      <c r="A35" s="15"/>
      <c r="B35" s="62"/>
      <c r="C35" s="62" t="s">
        <v>197</v>
      </c>
      <c r="D35" s="62" t="s">
        <v>198</v>
      </c>
      <c r="E35" s="62" t="s">
        <v>199</v>
      </c>
      <c r="F35" s="62" t="s">
        <v>49</v>
      </c>
      <c r="G35" s="62"/>
      <c r="H35" s="62" t="s">
        <v>197</v>
      </c>
      <c r="I35" s="62"/>
      <c r="J35" s="62" t="s">
        <v>198</v>
      </c>
      <c r="K35" s="62"/>
      <c r="L35" s="62" t="s">
        <v>200</v>
      </c>
      <c r="M35" s="62"/>
      <c r="N35" s="62" t="s">
        <v>11</v>
      </c>
      <c r="O35" s="62" t="s">
        <v>12</v>
      </c>
      <c r="P35" s="62" t="s">
        <v>49</v>
      </c>
    </row>
    <row r="36" spans="1:16" ht="12" customHeight="1" x14ac:dyDescent="0.2">
      <c r="A36" s="15"/>
      <c r="B36" s="62"/>
      <c r="C36" s="62"/>
      <c r="D36" s="62"/>
      <c r="E36" s="62"/>
      <c r="F36" s="62"/>
      <c r="G36" s="62"/>
      <c r="H36" s="15" t="s">
        <v>13</v>
      </c>
      <c r="I36" s="15" t="s">
        <v>14</v>
      </c>
      <c r="J36" s="15" t="s">
        <v>13</v>
      </c>
      <c r="K36" s="15" t="s">
        <v>14</v>
      </c>
      <c r="L36" s="15" t="s">
        <v>13</v>
      </c>
      <c r="M36" s="15" t="s">
        <v>14</v>
      </c>
      <c r="N36" s="62"/>
      <c r="O36" s="62"/>
      <c r="P36" s="62"/>
    </row>
    <row r="37" spans="1:16" ht="12" customHeight="1" x14ac:dyDescent="0.2">
      <c r="A37" s="37" t="s">
        <v>37</v>
      </c>
      <c r="B37" s="37" t="s">
        <v>30</v>
      </c>
      <c r="C37" s="39">
        <v>14050</v>
      </c>
      <c r="D37" s="39">
        <v>30365</v>
      </c>
      <c r="E37" s="39">
        <v>47600</v>
      </c>
      <c r="F37" s="47">
        <f>SUM(C37:E37)</f>
        <v>92015</v>
      </c>
      <c r="G37" s="37" t="s">
        <v>17</v>
      </c>
      <c r="H37" s="39">
        <v>12</v>
      </c>
      <c r="I37" s="39">
        <v>1</v>
      </c>
      <c r="J37" s="39">
        <v>60</v>
      </c>
      <c r="K37" s="39">
        <v>7</v>
      </c>
      <c r="L37" s="39">
        <v>36</v>
      </c>
      <c r="M37" s="39">
        <v>7</v>
      </c>
      <c r="N37" s="39">
        <f t="shared" ref="N37:O41" si="5">SUM(H37,J37,L37)</f>
        <v>108</v>
      </c>
      <c r="O37" s="39">
        <f t="shared" si="5"/>
        <v>15</v>
      </c>
      <c r="P37" s="47">
        <f>SUM(H37:M37)</f>
        <v>123</v>
      </c>
    </row>
    <row r="38" spans="1:16" ht="12" customHeight="1" x14ac:dyDescent="0.2">
      <c r="A38" s="37" t="s">
        <v>226</v>
      </c>
      <c r="B38" s="37" t="s">
        <v>30</v>
      </c>
      <c r="C38" s="39">
        <v>14050</v>
      </c>
      <c r="D38" s="39">
        <v>45395</v>
      </c>
      <c r="E38" s="39">
        <v>67100</v>
      </c>
      <c r="F38" s="47">
        <f>SUM(C38:E38)</f>
        <v>126545</v>
      </c>
      <c r="G38" s="37" t="s">
        <v>17</v>
      </c>
      <c r="H38" s="66">
        <v>12</v>
      </c>
      <c r="I38" s="66">
        <v>1</v>
      </c>
      <c r="J38" s="66">
        <v>96</v>
      </c>
      <c r="K38" s="66">
        <v>12</v>
      </c>
      <c r="L38" s="66">
        <v>64</v>
      </c>
      <c r="M38" s="66">
        <v>12</v>
      </c>
      <c r="N38" s="66">
        <f t="shared" si="5"/>
        <v>172</v>
      </c>
      <c r="O38" s="66">
        <f t="shared" si="5"/>
        <v>25</v>
      </c>
      <c r="P38" s="66">
        <f>SUM(H38:M38)</f>
        <v>197</v>
      </c>
    </row>
    <row r="39" spans="1:16" ht="12" customHeight="1" x14ac:dyDescent="0.2">
      <c r="A39" s="37" t="s">
        <v>223</v>
      </c>
      <c r="B39" s="37" t="s">
        <v>30</v>
      </c>
      <c r="C39" s="39">
        <v>201</v>
      </c>
      <c r="D39" s="39">
        <v>649</v>
      </c>
      <c r="E39" s="39">
        <v>959</v>
      </c>
      <c r="F39" s="47">
        <f>SUM(C39:E39)</f>
        <v>1809</v>
      </c>
      <c r="G39" s="37" t="s">
        <v>17</v>
      </c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12" customHeight="1" x14ac:dyDescent="0.2">
      <c r="A40" s="37" t="s">
        <v>224</v>
      </c>
      <c r="B40" s="37" t="s">
        <v>30</v>
      </c>
      <c r="C40" s="39">
        <v>52</v>
      </c>
      <c r="D40" s="39">
        <v>162</v>
      </c>
      <c r="E40" s="39">
        <v>277</v>
      </c>
      <c r="F40" s="47">
        <f>SUM(C40:E40)</f>
        <v>491</v>
      </c>
      <c r="G40" s="37" t="s">
        <v>17</v>
      </c>
      <c r="H40" s="39">
        <v>412</v>
      </c>
      <c r="I40" s="39">
        <v>50</v>
      </c>
      <c r="J40" s="39">
        <v>1147</v>
      </c>
      <c r="K40" s="39">
        <v>141</v>
      </c>
      <c r="L40" s="39">
        <v>952</v>
      </c>
      <c r="M40" s="39">
        <v>117</v>
      </c>
      <c r="N40" s="39">
        <f t="shared" si="5"/>
        <v>2511</v>
      </c>
      <c r="O40" s="39">
        <f t="shared" si="5"/>
        <v>308</v>
      </c>
      <c r="P40" s="47">
        <f>SUM(H40:M40)</f>
        <v>2819</v>
      </c>
    </row>
    <row r="41" spans="1:16" s="5" customFormat="1" ht="12" customHeight="1" x14ac:dyDescent="0.2">
      <c r="A41" s="37" t="s">
        <v>35</v>
      </c>
      <c r="B41" s="37" t="s">
        <v>30</v>
      </c>
      <c r="C41" s="39">
        <v>1612</v>
      </c>
      <c r="D41" s="39">
        <v>2281</v>
      </c>
      <c r="E41" s="39">
        <v>2040</v>
      </c>
      <c r="F41" s="47">
        <f>SUM(C41:E41)</f>
        <v>5933</v>
      </c>
      <c r="G41" s="37" t="s">
        <v>17</v>
      </c>
      <c r="H41" s="39">
        <v>1514</v>
      </c>
      <c r="I41" s="39">
        <v>186</v>
      </c>
      <c r="J41" s="39">
        <v>2107</v>
      </c>
      <c r="K41" s="39">
        <v>259</v>
      </c>
      <c r="L41" s="39">
        <v>1977</v>
      </c>
      <c r="M41" s="39">
        <v>243</v>
      </c>
      <c r="N41" s="39">
        <f t="shared" si="5"/>
        <v>5598</v>
      </c>
      <c r="O41" s="39">
        <f t="shared" si="5"/>
        <v>688</v>
      </c>
      <c r="P41" s="47">
        <f>SUM(H41:M41)</f>
        <v>6286</v>
      </c>
    </row>
    <row r="42" spans="1:16" ht="12" customHeight="1" x14ac:dyDescent="0.2">
      <c r="A42" s="65" t="s">
        <v>38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12" customHeight="1" x14ac:dyDescent="0.2">
      <c r="A43" s="62" t="s">
        <v>6</v>
      </c>
      <c r="B43" s="62" t="s">
        <v>7</v>
      </c>
      <c r="C43" s="62" t="s">
        <v>8</v>
      </c>
      <c r="D43" s="62"/>
      <c r="E43" s="62"/>
      <c r="F43" s="62"/>
      <c r="G43" s="62" t="s">
        <v>9</v>
      </c>
      <c r="H43" s="62" t="s">
        <v>10</v>
      </c>
      <c r="I43" s="62"/>
      <c r="J43" s="62"/>
      <c r="K43" s="62"/>
      <c r="L43" s="62"/>
      <c r="M43" s="62"/>
      <c r="N43" s="62"/>
      <c r="O43" s="62"/>
      <c r="P43" s="62"/>
    </row>
    <row r="44" spans="1:16" ht="12" customHeight="1" x14ac:dyDescent="0.2">
      <c r="A44" s="62"/>
      <c r="B44" s="62"/>
      <c r="C44" s="62" t="s">
        <v>197</v>
      </c>
      <c r="D44" s="62" t="s">
        <v>198</v>
      </c>
      <c r="E44" s="62" t="s">
        <v>199</v>
      </c>
      <c r="F44" s="65" t="s">
        <v>49</v>
      </c>
      <c r="G44" s="62"/>
      <c r="H44" s="62" t="s">
        <v>197</v>
      </c>
      <c r="I44" s="62"/>
      <c r="J44" s="62" t="s">
        <v>198</v>
      </c>
      <c r="K44" s="62"/>
      <c r="L44" s="62" t="s">
        <v>200</v>
      </c>
      <c r="M44" s="62"/>
      <c r="N44" s="62" t="s">
        <v>11</v>
      </c>
      <c r="O44" s="62" t="s">
        <v>12</v>
      </c>
      <c r="P44" s="65" t="s">
        <v>49</v>
      </c>
    </row>
    <row r="45" spans="1:16" ht="12" customHeight="1" x14ac:dyDescent="0.2">
      <c r="A45" s="62"/>
      <c r="B45" s="62"/>
      <c r="C45" s="62"/>
      <c r="D45" s="62"/>
      <c r="E45" s="62"/>
      <c r="F45" s="65"/>
      <c r="G45" s="62"/>
      <c r="H45" s="15" t="s">
        <v>13</v>
      </c>
      <c r="I45" s="15" t="s">
        <v>14</v>
      </c>
      <c r="J45" s="15" t="s">
        <v>13</v>
      </c>
      <c r="K45" s="15" t="s">
        <v>14</v>
      </c>
      <c r="L45" s="15" t="s">
        <v>13</v>
      </c>
      <c r="M45" s="15" t="s">
        <v>14</v>
      </c>
      <c r="N45" s="62"/>
      <c r="O45" s="62"/>
      <c r="P45" s="65"/>
    </row>
    <row r="46" spans="1:16" ht="12" customHeight="1" x14ac:dyDescent="0.2">
      <c r="A46" s="15" t="s">
        <v>39</v>
      </c>
      <c r="B46" s="15" t="s">
        <v>40</v>
      </c>
      <c r="C46" s="47">
        <v>69743</v>
      </c>
      <c r="D46" s="47">
        <v>43073</v>
      </c>
      <c r="E46" s="47">
        <v>65736</v>
      </c>
      <c r="F46" s="47">
        <f>SUM(C46:E46)</f>
        <v>178552</v>
      </c>
      <c r="G46" s="15" t="s">
        <v>17</v>
      </c>
      <c r="H46" s="55">
        <v>724</v>
      </c>
      <c r="I46" s="47">
        <v>81</v>
      </c>
      <c r="J46" s="47">
        <v>685</v>
      </c>
      <c r="K46" s="47">
        <v>52</v>
      </c>
      <c r="L46" s="47">
        <v>1053</v>
      </c>
      <c r="M46" s="47">
        <v>100</v>
      </c>
      <c r="N46" s="47">
        <f>SUM(H46,J46,L46)</f>
        <v>2462</v>
      </c>
      <c r="O46" s="47">
        <f>SUM(I46,K46,M46)</f>
        <v>233</v>
      </c>
      <c r="P46" s="47">
        <f>SUM(H46:M46)</f>
        <v>2695</v>
      </c>
    </row>
    <row r="47" spans="1:16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" customHeight="1" x14ac:dyDescent="0.2">
      <c r="A48" s="14" t="s">
        <v>252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" customHeight="1" x14ac:dyDescent="0.2">
      <c r="A49" s="62" t="s">
        <v>231</v>
      </c>
      <c r="B49" s="62" t="s">
        <v>232</v>
      </c>
      <c r="C49" s="62" t="s">
        <v>233</v>
      </c>
      <c r="D49" s="62" t="s">
        <v>234</v>
      </c>
      <c r="E49" s="63" t="s">
        <v>235</v>
      </c>
      <c r="F49" s="63"/>
      <c r="G49" s="63"/>
      <c r="H49" s="62" t="s">
        <v>236</v>
      </c>
      <c r="I49" s="62" t="s">
        <v>237</v>
      </c>
      <c r="J49" s="62" t="s">
        <v>251</v>
      </c>
      <c r="K49" s="62"/>
      <c r="L49" s="62"/>
      <c r="M49" s="62"/>
      <c r="N49" s="62"/>
      <c r="O49" s="62"/>
      <c r="P49" s="62"/>
    </row>
    <row r="50" spans="1:16" ht="12" customHeight="1" x14ac:dyDescent="0.2">
      <c r="A50" s="62"/>
      <c r="B50" s="62"/>
      <c r="C50" s="62"/>
      <c r="D50" s="62"/>
      <c r="E50" s="63"/>
      <c r="F50" s="63"/>
      <c r="G50" s="63"/>
      <c r="H50" s="62"/>
      <c r="I50" s="62"/>
      <c r="J50" s="62" t="s">
        <v>197</v>
      </c>
      <c r="K50" s="62"/>
      <c r="L50" s="62" t="s">
        <v>260</v>
      </c>
      <c r="M50" s="62"/>
      <c r="N50" s="62" t="s">
        <v>200</v>
      </c>
      <c r="O50" s="62"/>
      <c r="P50" s="15" t="s">
        <v>261</v>
      </c>
    </row>
    <row r="51" spans="1:16" ht="12" customHeight="1" x14ac:dyDescent="0.2">
      <c r="A51" s="62"/>
      <c r="B51" s="62"/>
      <c r="C51" s="62"/>
      <c r="D51" s="62"/>
      <c r="E51" s="15" t="s">
        <v>197</v>
      </c>
      <c r="F51" s="15" t="s">
        <v>198</v>
      </c>
      <c r="G51" s="15" t="s">
        <v>259</v>
      </c>
      <c r="H51" s="62"/>
      <c r="I51" s="62"/>
      <c r="J51" s="15" t="s">
        <v>239</v>
      </c>
      <c r="K51" s="15" t="s">
        <v>240</v>
      </c>
      <c r="L51" s="15" t="s">
        <v>239</v>
      </c>
      <c r="M51" s="15" t="s">
        <v>240</v>
      </c>
      <c r="N51" s="15" t="s">
        <v>239</v>
      </c>
      <c r="O51" s="15" t="s">
        <v>240</v>
      </c>
      <c r="P51" s="15" t="s">
        <v>241</v>
      </c>
    </row>
    <row r="52" spans="1:16" ht="12" customHeight="1" x14ac:dyDescent="0.2">
      <c r="A52" s="15" t="s">
        <v>262</v>
      </c>
      <c r="B52" s="15" t="s">
        <v>258</v>
      </c>
      <c r="C52" s="55">
        <v>250000</v>
      </c>
      <c r="D52" s="55">
        <f>SUM(E52:G52)</f>
        <v>108250</v>
      </c>
      <c r="E52" s="55">
        <v>16100</v>
      </c>
      <c r="F52" s="55">
        <v>61050</v>
      </c>
      <c r="G52" s="55">
        <v>31100</v>
      </c>
      <c r="H52" s="61">
        <f>(D52/C52)*100</f>
        <v>43.3</v>
      </c>
      <c r="I52" s="55">
        <f>+C52*(61038)/3174000</f>
        <v>4807.6559546313802</v>
      </c>
      <c r="J52" s="55">
        <v>12</v>
      </c>
      <c r="K52" s="55">
        <v>0</v>
      </c>
      <c r="L52" s="55">
        <v>42</v>
      </c>
      <c r="M52" s="55">
        <v>0</v>
      </c>
      <c r="N52" s="55">
        <v>0</v>
      </c>
      <c r="O52" s="55">
        <v>22</v>
      </c>
      <c r="P52" s="55">
        <f>SUM(J52:O52)</f>
        <v>76</v>
      </c>
    </row>
    <row r="53" spans="1:16" ht="12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mergeCells count="93">
    <mergeCell ref="A33:P33"/>
    <mergeCell ref="B34:B36"/>
    <mergeCell ref="C34:F34"/>
    <mergeCell ref="G34:G36"/>
    <mergeCell ref="H34:P34"/>
    <mergeCell ref="C35:C36"/>
    <mergeCell ref="D35:D36"/>
    <mergeCell ref="E35:E36"/>
    <mergeCell ref="P35:P36"/>
    <mergeCell ref="F35:F36"/>
    <mergeCell ref="H35:I35"/>
    <mergeCell ref="J35:K35"/>
    <mergeCell ref="M29:M30"/>
    <mergeCell ref="N29:N30"/>
    <mergeCell ref="O29:O30"/>
    <mergeCell ref="P29:P30"/>
    <mergeCell ref="H29:H30"/>
    <mergeCell ref="I29:I30"/>
    <mergeCell ref="J29:J30"/>
    <mergeCell ref="K29:K30"/>
    <mergeCell ref="L29:L30"/>
    <mergeCell ref="O38:O39"/>
    <mergeCell ref="P38:P39"/>
    <mergeCell ref="H38:H39"/>
    <mergeCell ref="I38:I39"/>
    <mergeCell ref="J38:J39"/>
    <mergeCell ref="K38:K39"/>
    <mergeCell ref="L38:L39"/>
    <mergeCell ref="H44:I44"/>
    <mergeCell ref="J44:K44"/>
    <mergeCell ref="L44:M44"/>
    <mergeCell ref="N44:N45"/>
    <mergeCell ref="M38:M39"/>
    <mergeCell ref="N38:N39"/>
    <mergeCell ref="J26:K26"/>
    <mergeCell ref="L26:M26"/>
    <mergeCell ref="N26:N27"/>
    <mergeCell ref="O44:O45"/>
    <mergeCell ref="O35:O36"/>
    <mergeCell ref="A42:P42"/>
    <mergeCell ref="A43:A45"/>
    <mergeCell ref="B43:B45"/>
    <mergeCell ref="C43:F43"/>
    <mergeCell ref="G43:G45"/>
    <mergeCell ref="H43:P43"/>
    <mergeCell ref="C44:C45"/>
    <mergeCell ref="D44:D45"/>
    <mergeCell ref="E44:E45"/>
    <mergeCell ref="P44:P45"/>
    <mergeCell ref="F44:F45"/>
    <mergeCell ref="O13:O14"/>
    <mergeCell ref="L35:M35"/>
    <mergeCell ref="N35:N36"/>
    <mergeCell ref="A24:P24"/>
    <mergeCell ref="A25:A27"/>
    <mergeCell ref="B25:B27"/>
    <mergeCell ref="C25:F25"/>
    <mergeCell ref="G25:G27"/>
    <mergeCell ref="H25:P25"/>
    <mergeCell ref="C26:C27"/>
    <mergeCell ref="D26:D27"/>
    <mergeCell ref="E26:E27"/>
    <mergeCell ref="O26:O27"/>
    <mergeCell ref="P26:P27"/>
    <mergeCell ref="F26:F27"/>
    <mergeCell ref="H26:I26"/>
    <mergeCell ref="A10:P10"/>
    <mergeCell ref="A11:P11"/>
    <mergeCell ref="C12:F12"/>
    <mergeCell ref="G12:G14"/>
    <mergeCell ref="A12:A13"/>
    <mergeCell ref="B12:B13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H49:H51"/>
    <mergeCell ref="I49:I51"/>
    <mergeCell ref="J49:P49"/>
    <mergeCell ref="J50:K50"/>
    <mergeCell ref="L50:M50"/>
    <mergeCell ref="N50:O50"/>
    <mergeCell ref="A49:A51"/>
    <mergeCell ref="B49:B51"/>
    <mergeCell ref="C49:C51"/>
    <mergeCell ref="D49:D51"/>
    <mergeCell ref="E49:G50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zoomScale="69" zoomScaleNormal="69" zoomScaleSheetLayoutView="160" workbookViewId="0"/>
  </sheetViews>
  <sheetFormatPr baseColWidth="10" defaultColWidth="9.33203125" defaultRowHeight="12.75" x14ac:dyDescent="0.2"/>
  <cols>
    <col min="1" max="1" width="29.83203125" style="1" customWidth="1"/>
    <col min="2" max="2" width="10" style="1" customWidth="1"/>
    <col min="3" max="3" width="8.6640625" style="12" customWidth="1"/>
    <col min="4" max="4" width="9.83203125" style="12" customWidth="1"/>
    <col min="5" max="5" width="9.6640625" style="12" customWidth="1"/>
    <col min="6" max="6" width="7.6640625" style="12" customWidth="1"/>
    <col min="7" max="7" width="10.5" style="7" customWidth="1"/>
    <col min="8" max="8" width="6.83203125" style="7" customWidth="1"/>
    <col min="9" max="9" width="6.6640625" style="12" customWidth="1"/>
    <col min="10" max="10" width="5.5" style="12" customWidth="1"/>
    <col min="11" max="11" width="5.83203125" style="12" customWidth="1"/>
    <col min="12" max="12" width="7" style="12" customWidth="1"/>
    <col min="13" max="13" width="6.83203125" style="12" customWidth="1"/>
    <col min="14" max="14" width="9" style="12" customWidth="1"/>
    <col min="15" max="15" width="7.83203125" style="12" customWidth="1"/>
    <col min="16" max="16" width="8.83203125" style="12" customWidth="1"/>
    <col min="17" max="16384" width="9.33203125" style="1"/>
  </cols>
  <sheetData>
    <row r="1" spans="1:18" ht="12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12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"/>
      <c r="R2" s="3"/>
    </row>
    <row r="3" spans="1:18" ht="12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"/>
      <c r="R3" s="3"/>
    </row>
    <row r="4" spans="1:18" ht="12" customHeight="1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4"/>
      <c r="R4" s="4"/>
    </row>
    <row r="5" spans="1:18" ht="12" customHeight="1" x14ac:dyDescent="0.2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4"/>
      <c r="R5" s="4"/>
    </row>
    <row r="6" spans="1:18" ht="12" customHeight="1" x14ac:dyDescent="0.2">
      <c r="A6" s="35" t="s">
        <v>230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2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8" ht="12" customHeight="1" x14ac:dyDescent="0.2">
      <c r="A8" s="14" t="s">
        <v>3</v>
      </c>
      <c r="B8" s="14"/>
      <c r="C8" s="14"/>
      <c r="D8" s="14"/>
      <c r="E8" s="14"/>
      <c r="F8" s="14"/>
      <c r="G8" s="14"/>
      <c r="H8" s="14"/>
      <c r="I8" s="14" t="s">
        <v>4</v>
      </c>
      <c r="J8" s="14"/>
      <c r="K8" s="14"/>
      <c r="L8" s="14"/>
      <c r="M8" s="14"/>
      <c r="N8" s="14"/>
      <c r="O8" s="14"/>
    </row>
    <row r="9" spans="1:18" ht="12" customHeight="1" x14ac:dyDescent="0.2">
      <c r="A9" s="14" t="s">
        <v>5</v>
      </c>
      <c r="B9" s="14"/>
      <c r="C9" s="14"/>
      <c r="D9" s="14"/>
      <c r="E9" s="14"/>
      <c r="F9" s="14"/>
      <c r="G9" s="14"/>
      <c r="H9" s="14"/>
      <c r="I9" s="14" t="s">
        <v>201</v>
      </c>
      <c r="J9" s="14"/>
      <c r="K9" s="14"/>
      <c r="L9" s="14"/>
      <c r="M9" s="14"/>
      <c r="N9" s="14"/>
      <c r="O9" s="14"/>
    </row>
    <row r="10" spans="1:18" ht="12" customHeigh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8" ht="12" customHeight="1" x14ac:dyDescent="0.2">
      <c r="A11" s="65" t="s">
        <v>265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8" ht="12" customHeight="1" x14ac:dyDescent="0.2">
      <c r="A12" s="62" t="s">
        <v>6</v>
      </c>
      <c r="B12" s="62" t="s">
        <v>7</v>
      </c>
      <c r="C12" s="62"/>
      <c r="D12" s="62"/>
      <c r="E12" s="62"/>
      <c r="F12" s="62"/>
      <c r="G12" s="62" t="s">
        <v>9</v>
      </c>
      <c r="H12" s="62" t="s">
        <v>10</v>
      </c>
      <c r="I12" s="62"/>
      <c r="J12" s="62"/>
      <c r="K12" s="62"/>
      <c r="L12" s="62"/>
      <c r="M12" s="62"/>
      <c r="N12" s="62"/>
      <c r="O12" s="62"/>
      <c r="P12" s="62"/>
    </row>
    <row r="13" spans="1:18" ht="12" customHeight="1" x14ac:dyDescent="0.2">
      <c r="A13" s="62"/>
      <c r="B13" s="62"/>
      <c r="C13" s="62" t="s">
        <v>197</v>
      </c>
      <c r="D13" s="62" t="s">
        <v>198</v>
      </c>
      <c r="E13" s="62" t="s">
        <v>199</v>
      </c>
      <c r="F13" s="62" t="s">
        <v>49</v>
      </c>
      <c r="G13" s="62"/>
      <c r="H13" s="62" t="s">
        <v>197</v>
      </c>
      <c r="I13" s="62"/>
      <c r="J13" s="62" t="s">
        <v>198</v>
      </c>
      <c r="K13" s="62"/>
      <c r="L13" s="62" t="s">
        <v>200</v>
      </c>
      <c r="M13" s="62"/>
      <c r="N13" s="62" t="s">
        <v>11</v>
      </c>
      <c r="O13" s="62" t="s">
        <v>12</v>
      </c>
      <c r="P13" s="62" t="s">
        <v>49</v>
      </c>
    </row>
    <row r="14" spans="1:18" ht="12" customHeight="1" x14ac:dyDescent="0.2">
      <c r="A14" s="62"/>
      <c r="B14" s="62"/>
      <c r="C14" s="62"/>
      <c r="D14" s="62"/>
      <c r="E14" s="62"/>
      <c r="F14" s="62"/>
      <c r="G14" s="62"/>
      <c r="H14" s="15" t="s">
        <v>13</v>
      </c>
      <c r="I14" s="15" t="s">
        <v>14</v>
      </c>
      <c r="J14" s="15" t="s">
        <v>13</v>
      </c>
      <c r="K14" s="15" t="s">
        <v>14</v>
      </c>
      <c r="L14" s="15" t="s">
        <v>13</v>
      </c>
      <c r="M14" s="15" t="s">
        <v>14</v>
      </c>
      <c r="N14" s="62"/>
      <c r="O14" s="62"/>
      <c r="P14" s="62"/>
    </row>
    <row r="15" spans="1:18" ht="12" customHeight="1" x14ac:dyDescent="0.2">
      <c r="A15" s="37" t="s">
        <v>41</v>
      </c>
      <c r="B15" s="37" t="s">
        <v>30</v>
      </c>
      <c r="C15" s="47">
        <v>4</v>
      </c>
      <c r="D15" s="47">
        <v>1</v>
      </c>
      <c r="E15" s="39">
        <v>1</v>
      </c>
      <c r="F15" s="47">
        <f>SUM(C15:E15)</f>
        <v>6</v>
      </c>
      <c r="G15" s="15" t="s">
        <v>17</v>
      </c>
      <c r="H15" s="39">
        <v>36</v>
      </c>
      <c r="I15" s="39">
        <v>84</v>
      </c>
      <c r="J15" s="39">
        <v>2</v>
      </c>
      <c r="K15" s="39">
        <v>48</v>
      </c>
      <c r="L15" s="39">
        <v>45</v>
      </c>
      <c r="M15" s="39">
        <v>13</v>
      </c>
      <c r="N15" s="39">
        <f t="shared" ref="N15:O19" si="0">SUM(H15,J15,L15)</f>
        <v>83</v>
      </c>
      <c r="O15" s="39">
        <f t="shared" si="0"/>
        <v>145</v>
      </c>
      <c r="P15" s="47">
        <f>SUM(H15:M15)</f>
        <v>228</v>
      </c>
    </row>
    <row r="16" spans="1:18" ht="12" customHeight="1" x14ac:dyDescent="0.2">
      <c r="A16" s="37" t="s">
        <v>42</v>
      </c>
      <c r="B16" s="37" t="s">
        <v>30</v>
      </c>
      <c r="C16" s="47">
        <v>0</v>
      </c>
      <c r="D16" s="47">
        <v>4</v>
      </c>
      <c r="E16" s="39">
        <v>0</v>
      </c>
      <c r="F16" s="47">
        <f t="shared" ref="F16:F19" si="1">SUM(C16:E16)</f>
        <v>4</v>
      </c>
      <c r="G16" s="15" t="s">
        <v>43</v>
      </c>
      <c r="H16" s="39">
        <v>0</v>
      </c>
      <c r="I16" s="39">
        <v>0</v>
      </c>
      <c r="J16" s="39">
        <v>112</v>
      </c>
      <c r="K16" s="39">
        <v>163</v>
      </c>
      <c r="L16" s="39">
        <v>0</v>
      </c>
      <c r="M16" s="39">
        <v>0</v>
      </c>
      <c r="N16" s="47">
        <f t="shared" si="0"/>
        <v>112</v>
      </c>
      <c r="O16" s="47">
        <f>SUM(I16,K16,M16)</f>
        <v>163</v>
      </c>
      <c r="P16" s="47">
        <f>SUM(H16:M16)</f>
        <v>275</v>
      </c>
    </row>
    <row r="17" spans="1:16" ht="12" customHeight="1" x14ac:dyDescent="0.2">
      <c r="A17" s="37" t="s">
        <v>44</v>
      </c>
      <c r="B17" s="37" t="s">
        <v>21</v>
      </c>
      <c r="C17" s="47">
        <v>0</v>
      </c>
      <c r="D17" s="47">
        <v>1</v>
      </c>
      <c r="E17" s="39">
        <v>2</v>
      </c>
      <c r="F17" s="47">
        <f t="shared" si="1"/>
        <v>3</v>
      </c>
      <c r="G17" s="15" t="s">
        <v>45</v>
      </c>
      <c r="H17" s="39">
        <v>0</v>
      </c>
      <c r="I17" s="39">
        <v>0</v>
      </c>
      <c r="J17" s="39">
        <v>4</v>
      </c>
      <c r="K17" s="39">
        <v>1</v>
      </c>
      <c r="L17" s="39">
        <v>34</v>
      </c>
      <c r="M17" s="39">
        <v>24</v>
      </c>
      <c r="N17" s="39">
        <f t="shared" si="0"/>
        <v>38</v>
      </c>
      <c r="O17" s="39">
        <f t="shared" si="0"/>
        <v>25</v>
      </c>
      <c r="P17" s="47">
        <f>SUM(H17:M17)</f>
        <v>63</v>
      </c>
    </row>
    <row r="18" spans="1:16" ht="12" customHeight="1" x14ac:dyDescent="0.2">
      <c r="A18" s="37" t="s">
        <v>33</v>
      </c>
      <c r="B18" s="37" t="s">
        <v>30</v>
      </c>
      <c r="C18" s="50">
        <v>6</v>
      </c>
      <c r="D18" s="39">
        <v>23</v>
      </c>
      <c r="E18" s="39">
        <v>15</v>
      </c>
      <c r="F18" s="47">
        <f t="shared" si="1"/>
        <v>44</v>
      </c>
      <c r="G18" s="15" t="s">
        <v>46</v>
      </c>
      <c r="H18" s="15">
        <v>4</v>
      </c>
      <c r="I18" s="39">
        <v>46</v>
      </c>
      <c r="J18" s="39">
        <v>155</v>
      </c>
      <c r="K18" s="39">
        <v>99</v>
      </c>
      <c r="L18" s="39">
        <v>115</v>
      </c>
      <c r="M18" s="39">
        <v>73</v>
      </c>
      <c r="N18" s="39">
        <f t="shared" si="0"/>
        <v>274</v>
      </c>
      <c r="O18" s="39">
        <f t="shared" si="0"/>
        <v>218</v>
      </c>
      <c r="P18" s="47">
        <f>SUM(H18:M18)</f>
        <v>492</v>
      </c>
    </row>
    <row r="19" spans="1:16" ht="12" customHeight="1" x14ac:dyDescent="0.2">
      <c r="A19" s="37" t="s">
        <v>47</v>
      </c>
      <c r="B19" s="15" t="s">
        <v>30</v>
      </c>
      <c r="C19" s="50">
        <v>158</v>
      </c>
      <c r="D19" s="47">
        <v>118</v>
      </c>
      <c r="E19" s="47">
        <v>109</v>
      </c>
      <c r="F19" s="47">
        <f t="shared" si="1"/>
        <v>385</v>
      </c>
      <c r="G19" s="15" t="s">
        <v>48</v>
      </c>
      <c r="H19" s="15">
        <v>887</v>
      </c>
      <c r="I19" s="47">
        <v>985</v>
      </c>
      <c r="J19" s="47">
        <v>457</v>
      </c>
      <c r="K19" s="47">
        <v>363</v>
      </c>
      <c r="L19" s="47">
        <v>631</v>
      </c>
      <c r="M19" s="50">
        <v>338</v>
      </c>
      <c r="N19" s="50">
        <f t="shared" si="0"/>
        <v>1975</v>
      </c>
      <c r="O19" s="50">
        <f t="shared" si="0"/>
        <v>1686</v>
      </c>
      <c r="P19" s="47">
        <f>SUM(H19:M19)</f>
        <v>3661</v>
      </c>
    </row>
    <row r="20" spans="1:16" ht="12" customHeight="1" x14ac:dyDescent="0.2">
      <c r="A20" s="65" t="s">
        <v>211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2" customHeight="1" x14ac:dyDescent="0.2">
      <c r="A21" s="62" t="s">
        <v>6</v>
      </c>
      <c r="B21" s="62" t="s">
        <v>7</v>
      </c>
      <c r="C21" s="65"/>
      <c r="D21" s="65"/>
      <c r="E21" s="65"/>
      <c r="F21" s="65"/>
      <c r="G21" s="62" t="s">
        <v>9</v>
      </c>
      <c r="H21" s="65" t="s">
        <v>10</v>
      </c>
      <c r="I21" s="65"/>
      <c r="J21" s="65"/>
      <c r="K21" s="65"/>
      <c r="L21" s="65"/>
      <c r="M21" s="65"/>
      <c r="N21" s="65"/>
      <c r="O21" s="65"/>
      <c r="P21" s="65"/>
    </row>
    <row r="22" spans="1:16" ht="12" customHeight="1" x14ac:dyDescent="0.2">
      <c r="A22" s="62"/>
      <c r="B22" s="62"/>
      <c r="C22" s="62" t="s">
        <v>197</v>
      </c>
      <c r="D22" s="62" t="s">
        <v>198</v>
      </c>
      <c r="E22" s="62" t="s">
        <v>199</v>
      </c>
      <c r="F22" s="62" t="s">
        <v>49</v>
      </c>
      <c r="G22" s="62"/>
      <c r="H22" s="62" t="s">
        <v>197</v>
      </c>
      <c r="I22" s="62"/>
      <c r="J22" s="62" t="s">
        <v>198</v>
      </c>
      <c r="K22" s="62"/>
      <c r="L22" s="62" t="s">
        <v>200</v>
      </c>
      <c r="M22" s="62"/>
      <c r="N22" s="62" t="s">
        <v>11</v>
      </c>
      <c r="O22" s="62" t="s">
        <v>12</v>
      </c>
      <c r="P22" s="62" t="s">
        <v>49</v>
      </c>
    </row>
    <row r="23" spans="1:16" ht="12" customHeight="1" x14ac:dyDescent="0.2">
      <c r="A23" s="62"/>
      <c r="B23" s="62"/>
      <c r="C23" s="62"/>
      <c r="D23" s="62"/>
      <c r="E23" s="62"/>
      <c r="F23" s="62"/>
      <c r="G23" s="62"/>
      <c r="H23" s="15" t="s">
        <v>13</v>
      </c>
      <c r="I23" s="15" t="s">
        <v>14</v>
      </c>
      <c r="J23" s="15" t="s">
        <v>13</v>
      </c>
      <c r="K23" s="15" t="s">
        <v>14</v>
      </c>
      <c r="L23" s="15" t="s">
        <v>13</v>
      </c>
      <c r="M23" s="15" t="s">
        <v>14</v>
      </c>
      <c r="N23" s="62"/>
      <c r="O23" s="62"/>
      <c r="P23" s="62"/>
    </row>
    <row r="24" spans="1:16" ht="12" customHeight="1" x14ac:dyDescent="0.2">
      <c r="A24" s="37" t="s">
        <v>35</v>
      </c>
      <c r="B24" s="37" t="s">
        <v>30</v>
      </c>
      <c r="C24" s="51">
        <v>25</v>
      </c>
      <c r="D24" s="52">
        <v>27</v>
      </c>
      <c r="E24" s="53">
        <v>29</v>
      </c>
      <c r="F24" s="47">
        <f>SUM(C24:E24)</f>
        <v>81</v>
      </c>
      <c r="G24" s="15" t="s">
        <v>17</v>
      </c>
      <c r="H24" s="15">
        <v>202</v>
      </c>
      <c r="I24" s="39">
        <v>126</v>
      </c>
      <c r="J24" s="39">
        <v>96</v>
      </c>
      <c r="K24" s="39">
        <v>29</v>
      </c>
      <c r="L24" s="39">
        <v>152</v>
      </c>
      <c r="M24" s="39">
        <v>53</v>
      </c>
      <c r="N24" s="39">
        <f t="shared" ref="N24:O26" si="2">SUM(H24,J24,L24)</f>
        <v>450</v>
      </c>
      <c r="O24" s="39">
        <f t="shared" si="2"/>
        <v>208</v>
      </c>
      <c r="P24" s="47">
        <f>SUM(H24:M24)</f>
        <v>658</v>
      </c>
    </row>
    <row r="25" spans="1:16" ht="12" customHeight="1" x14ac:dyDescent="0.2">
      <c r="A25" s="37" t="s">
        <v>33</v>
      </c>
      <c r="B25" s="37" t="s">
        <v>30</v>
      </c>
      <c r="C25" s="51">
        <v>1</v>
      </c>
      <c r="D25" s="52">
        <v>6</v>
      </c>
      <c r="E25" s="53">
        <v>5</v>
      </c>
      <c r="F25" s="47">
        <f>SUM(C25:E25)</f>
        <v>12</v>
      </c>
      <c r="G25" s="15" t="s">
        <v>17</v>
      </c>
      <c r="H25" s="15">
        <v>20</v>
      </c>
      <c r="I25" s="39">
        <v>5</v>
      </c>
      <c r="J25" s="39">
        <v>86</v>
      </c>
      <c r="K25" s="39">
        <v>29</v>
      </c>
      <c r="L25" s="39">
        <v>62</v>
      </c>
      <c r="M25" s="39">
        <v>159</v>
      </c>
      <c r="N25" s="39">
        <f t="shared" si="2"/>
        <v>168</v>
      </c>
      <c r="O25" s="39">
        <f t="shared" si="2"/>
        <v>193</v>
      </c>
      <c r="P25" s="47">
        <f t="shared" ref="P25:P26" si="3">SUM(H25:M25)</f>
        <v>361</v>
      </c>
    </row>
    <row r="26" spans="1:16" ht="12" customHeight="1" x14ac:dyDescent="0.2">
      <c r="A26" s="37" t="s">
        <v>50</v>
      </c>
      <c r="B26" s="37" t="s">
        <v>30</v>
      </c>
      <c r="C26" s="39">
        <v>0</v>
      </c>
      <c r="D26" s="39">
        <v>0</v>
      </c>
      <c r="E26" s="39">
        <v>0</v>
      </c>
      <c r="F26" s="47">
        <f>SUM(C26:E26)</f>
        <v>0</v>
      </c>
      <c r="G26" s="15" t="s">
        <v>17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 t="shared" si="2"/>
        <v>0</v>
      </c>
      <c r="O26" s="39">
        <f t="shared" si="2"/>
        <v>0</v>
      </c>
      <c r="P26" s="47">
        <f t="shared" si="3"/>
        <v>0</v>
      </c>
    </row>
    <row r="27" spans="1:16" ht="12" customHeight="1" x14ac:dyDescent="0.2">
      <c r="A27" s="65" t="s">
        <v>51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2" customHeight="1" x14ac:dyDescent="0.2">
      <c r="A28" s="62" t="s">
        <v>6</v>
      </c>
      <c r="B28" s="62" t="s">
        <v>7</v>
      </c>
      <c r="C28" s="65"/>
      <c r="D28" s="65"/>
      <c r="E28" s="65"/>
      <c r="F28" s="65"/>
      <c r="G28" s="62" t="s">
        <v>9</v>
      </c>
      <c r="H28" s="65" t="s">
        <v>10</v>
      </c>
      <c r="I28" s="65"/>
      <c r="J28" s="65"/>
      <c r="K28" s="65"/>
      <c r="L28" s="65"/>
      <c r="M28" s="65"/>
      <c r="N28" s="65"/>
      <c r="O28" s="65"/>
      <c r="P28" s="65"/>
    </row>
    <row r="29" spans="1:16" ht="12" customHeight="1" x14ac:dyDescent="0.2">
      <c r="A29" s="62"/>
      <c r="B29" s="62"/>
      <c r="C29" s="62" t="s">
        <v>197</v>
      </c>
      <c r="D29" s="62" t="s">
        <v>198</v>
      </c>
      <c r="E29" s="62" t="s">
        <v>199</v>
      </c>
      <c r="F29" s="62" t="s">
        <v>49</v>
      </c>
      <c r="G29" s="62"/>
      <c r="H29" s="62" t="s">
        <v>197</v>
      </c>
      <c r="I29" s="62"/>
      <c r="J29" s="62" t="s">
        <v>198</v>
      </c>
      <c r="K29" s="62"/>
      <c r="L29" s="62" t="s">
        <v>200</v>
      </c>
      <c r="M29" s="62"/>
      <c r="N29" s="62" t="s">
        <v>11</v>
      </c>
      <c r="O29" s="62" t="s">
        <v>12</v>
      </c>
      <c r="P29" s="62" t="s">
        <v>49</v>
      </c>
    </row>
    <row r="30" spans="1:16" ht="12" customHeight="1" x14ac:dyDescent="0.2">
      <c r="A30" s="62"/>
      <c r="B30" s="62"/>
      <c r="C30" s="62"/>
      <c r="D30" s="62"/>
      <c r="E30" s="62"/>
      <c r="F30" s="62"/>
      <c r="G30" s="62"/>
      <c r="H30" s="15" t="s">
        <v>13</v>
      </c>
      <c r="I30" s="15" t="s">
        <v>14</v>
      </c>
      <c r="J30" s="15" t="s">
        <v>13</v>
      </c>
      <c r="K30" s="15" t="s">
        <v>14</v>
      </c>
      <c r="L30" s="15" t="s">
        <v>13</v>
      </c>
      <c r="M30" s="15" t="s">
        <v>14</v>
      </c>
      <c r="N30" s="62"/>
      <c r="O30" s="62"/>
      <c r="P30" s="62"/>
    </row>
    <row r="31" spans="1:16" ht="12" customHeight="1" x14ac:dyDescent="0.2">
      <c r="A31" s="37" t="s">
        <v>52</v>
      </c>
      <c r="B31" s="37" t="s">
        <v>53</v>
      </c>
      <c r="C31" s="50">
        <v>100</v>
      </c>
      <c r="D31" s="54">
        <v>65</v>
      </c>
      <c r="E31" s="47">
        <v>70</v>
      </c>
      <c r="F31" s="47">
        <f>SUM(C31:E31)</f>
        <v>235</v>
      </c>
      <c r="G31" s="15" t="s">
        <v>17</v>
      </c>
      <c r="H31" s="55">
        <v>59</v>
      </c>
      <c r="I31" s="47">
        <v>14</v>
      </c>
      <c r="J31" s="50">
        <v>470</v>
      </c>
      <c r="K31" s="54">
        <v>100</v>
      </c>
      <c r="L31" s="54">
        <v>584</v>
      </c>
      <c r="M31" s="54">
        <v>460</v>
      </c>
      <c r="N31" s="54">
        <f t="shared" ref="N31:O35" si="4">SUM(H31,J31,L31)</f>
        <v>1113</v>
      </c>
      <c r="O31" s="54">
        <f t="shared" si="4"/>
        <v>574</v>
      </c>
      <c r="P31" s="47">
        <f>SUM(H31:M31)</f>
        <v>1687</v>
      </c>
    </row>
    <row r="32" spans="1:16" ht="12" customHeight="1" x14ac:dyDescent="0.2">
      <c r="A32" s="37" t="s">
        <v>54</v>
      </c>
      <c r="B32" s="37" t="s">
        <v>55</v>
      </c>
      <c r="C32" s="56">
        <v>8</v>
      </c>
      <c r="D32" s="57">
        <v>18</v>
      </c>
      <c r="E32" s="39">
        <v>18</v>
      </c>
      <c r="F32" s="47">
        <f>SUM(C32:E32)</f>
        <v>44</v>
      </c>
      <c r="G32" s="15" t="s">
        <v>56</v>
      </c>
      <c r="H32" s="15">
        <v>49</v>
      </c>
      <c r="I32" s="47">
        <v>29</v>
      </c>
      <c r="J32" s="47">
        <v>210</v>
      </c>
      <c r="K32" s="54">
        <v>186</v>
      </c>
      <c r="L32" s="54">
        <v>57</v>
      </c>
      <c r="M32" s="47">
        <v>14</v>
      </c>
      <c r="N32" s="47">
        <f t="shared" si="4"/>
        <v>316</v>
      </c>
      <c r="O32" s="47">
        <f t="shared" si="4"/>
        <v>229</v>
      </c>
      <c r="P32" s="47">
        <f>SUM(H32:M32)</f>
        <v>545</v>
      </c>
    </row>
    <row r="33" spans="1:16" ht="12" customHeight="1" x14ac:dyDescent="0.2">
      <c r="A33" s="37" t="s">
        <v>57</v>
      </c>
      <c r="B33" s="37" t="s">
        <v>58</v>
      </c>
      <c r="C33" s="47">
        <v>0</v>
      </c>
      <c r="D33" s="54">
        <v>0</v>
      </c>
      <c r="E33" s="47">
        <v>3</v>
      </c>
      <c r="F33" s="47">
        <f>SUM(C33:E33)</f>
        <v>3</v>
      </c>
      <c r="G33" s="15" t="s">
        <v>59</v>
      </c>
      <c r="H33" s="47">
        <v>0</v>
      </c>
      <c r="I33" s="47">
        <v>0</v>
      </c>
      <c r="J33" s="47">
        <v>0</v>
      </c>
      <c r="K33" s="47">
        <v>0</v>
      </c>
      <c r="L33" s="54">
        <v>84</v>
      </c>
      <c r="M33" s="47">
        <v>40</v>
      </c>
      <c r="N33" s="47">
        <f t="shared" si="4"/>
        <v>84</v>
      </c>
      <c r="O33" s="47">
        <f t="shared" si="4"/>
        <v>40</v>
      </c>
      <c r="P33" s="47">
        <f t="shared" ref="P33:P35" si="5">SUM(H33:M33)</f>
        <v>124</v>
      </c>
    </row>
    <row r="34" spans="1:16" ht="12" customHeight="1" x14ac:dyDescent="0.2">
      <c r="A34" s="37" t="s">
        <v>60</v>
      </c>
      <c r="B34" s="37" t="s">
        <v>17</v>
      </c>
      <c r="C34" s="49">
        <v>83</v>
      </c>
      <c r="D34" s="54">
        <v>51</v>
      </c>
      <c r="E34" s="47">
        <v>64</v>
      </c>
      <c r="F34" s="47">
        <f>SUM(C34:E34)</f>
        <v>198</v>
      </c>
      <c r="G34" s="15" t="s">
        <v>59</v>
      </c>
      <c r="H34" s="55">
        <v>1050</v>
      </c>
      <c r="I34" s="50">
        <v>664</v>
      </c>
      <c r="J34" s="49">
        <v>806</v>
      </c>
      <c r="K34" s="54">
        <v>233</v>
      </c>
      <c r="L34" s="54">
        <v>535</v>
      </c>
      <c r="M34" s="54">
        <v>685</v>
      </c>
      <c r="N34" s="54">
        <f t="shared" si="4"/>
        <v>2391</v>
      </c>
      <c r="O34" s="54">
        <f t="shared" si="4"/>
        <v>1582</v>
      </c>
      <c r="P34" s="47">
        <f t="shared" si="5"/>
        <v>3973</v>
      </c>
    </row>
    <row r="35" spans="1:16" ht="12" customHeight="1" x14ac:dyDescent="0.2">
      <c r="A35" s="37" t="s">
        <v>221</v>
      </c>
      <c r="B35" s="37" t="s">
        <v>17</v>
      </c>
      <c r="C35" s="47">
        <v>0</v>
      </c>
      <c r="D35" s="47">
        <v>2</v>
      </c>
      <c r="E35" s="47">
        <v>0</v>
      </c>
      <c r="F35" s="47">
        <f>SUM(C35:E35)</f>
        <v>2</v>
      </c>
      <c r="G35" s="15" t="s">
        <v>59</v>
      </c>
      <c r="H35" s="47">
        <v>0</v>
      </c>
      <c r="I35" s="47">
        <v>0</v>
      </c>
      <c r="J35" s="47">
        <v>1</v>
      </c>
      <c r="K35" s="47">
        <v>0</v>
      </c>
      <c r="L35" s="54">
        <v>0</v>
      </c>
      <c r="M35" s="47">
        <v>0</v>
      </c>
      <c r="N35" s="47">
        <f t="shared" si="4"/>
        <v>1</v>
      </c>
      <c r="O35" s="47">
        <f t="shared" si="4"/>
        <v>0</v>
      </c>
      <c r="P35" s="47">
        <f t="shared" si="5"/>
        <v>1</v>
      </c>
    </row>
    <row r="36" spans="1:16" ht="12" customHeight="1" x14ac:dyDescent="0.2">
      <c r="A36" s="65" t="s">
        <v>61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12" customHeight="1" x14ac:dyDescent="0.2">
      <c r="A37" s="62" t="s">
        <v>6</v>
      </c>
      <c r="B37" s="62" t="s">
        <v>7</v>
      </c>
      <c r="C37" s="65"/>
      <c r="D37" s="65"/>
      <c r="E37" s="65"/>
      <c r="F37" s="65"/>
      <c r="G37" s="62" t="s">
        <v>9</v>
      </c>
      <c r="H37" s="65" t="s">
        <v>10</v>
      </c>
      <c r="I37" s="65"/>
      <c r="J37" s="65"/>
      <c r="K37" s="65"/>
      <c r="L37" s="65"/>
      <c r="M37" s="65"/>
      <c r="N37" s="65"/>
      <c r="O37" s="65"/>
      <c r="P37" s="65"/>
    </row>
    <row r="38" spans="1:16" ht="12" customHeight="1" x14ac:dyDescent="0.2">
      <c r="A38" s="62"/>
      <c r="B38" s="62"/>
      <c r="C38" s="62" t="s">
        <v>197</v>
      </c>
      <c r="D38" s="62" t="s">
        <v>198</v>
      </c>
      <c r="E38" s="62" t="s">
        <v>199</v>
      </c>
      <c r="F38" s="62" t="s">
        <v>49</v>
      </c>
      <c r="G38" s="62"/>
      <c r="H38" s="62" t="s">
        <v>197</v>
      </c>
      <c r="I38" s="62"/>
      <c r="J38" s="62" t="s">
        <v>198</v>
      </c>
      <c r="K38" s="62"/>
      <c r="L38" s="62" t="s">
        <v>200</v>
      </c>
      <c r="M38" s="62"/>
      <c r="N38" s="62" t="s">
        <v>11</v>
      </c>
      <c r="O38" s="62" t="s">
        <v>12</v>
      </c>
      <c r="P38" s="62" t="s">
        <v>49</v>
      </c>
    </row>
    <row r="39" spans="1:16" ht="12" customHeight="1" x14ac:dyDescent="0.2">
      <c r="A39" s="62"/>
      <c r="B39" s="62"/>
      <c r="C39" s="62"/>
      <c r="D39" s="62"/>
      <c r="E39" s="62"/>
      <c r="F39" s="62"/>
      <c r="G39" s="62"/>
      <c r="H39" s="15" t="s">
        <v>13</v>
      </c>
      <c r="I39" s="15" t="s">
        <v>14</v>
      </c>
      <c r="J39" s="15" t="s">
        <v>13</v>
      </c>
      <c r="K39" s="15" t="s">
        <v>14</v>
      </c>
      <c r="L39" s="15" t="s">
        <v>13</v>
      </c>
      <c r="M39" s="15" t="s">
        <v>14</v>
      </c>
      <c r="N39" s="62"/>
      <c r="O39" s="62"/>
      <c r="P39" s="62"/>
    </row>
    <row r="40" spans="1:16" ht="12" customHeight="1" x14ac:dyDescent="0.2">
      <c r="A40" s="14" t="s">
        <v>62</v>
      </c>
      <c r="B40" s="37" t="s">
        <v>30</v>
      </c>
      <c r="C40" s="36">
        <v>17</v>
      </c>
      <c r="D40" s="36">
        <v>17</v>
      </c>
      <c r="E40" s="57">
        <v>3</v>
      </c>
      <c r="F40" s="36">
        <f>SUM(C40:E40)</f>
        <v>37</v>
      </c>
      <c r="G40" s="15" t="s">
        <v>56</v>
      </c>
      <c r="H40" s="15">
        <v>48</v>
      </c>
      <c r="I40" s="14">
        <v>106</v>
      </c>
      <c r="J40" s="36">
        <v>37</v>
      </c>
      <c r="K40" s="58">
        <v>167</v>
      </c>
      <c r="L40" s="57">
        <v>5</v>
      </c>
      <c r="M40" s="57">
        <v>74</v>
      </c>
      <c r="N40" s="57">
        <f t="shared" ref="N40:O44" si="6">SUM(H40,J40,L40)</f>
        <v>90</v>
      </c>
      <c r="O40" s="57">
        <f t="shared" si="6"/>
        <v>347</v>
      </c>
      <c r="P40" s="35">
        <f>SUM(H40:M40)</f>
        <v>437</v>
      </c>
    </row>
    <row r="41" spans="1:16" ht="12" customHeight="1" x14ac:dyDescent="0.2">
      <c r="A41" s="14" t="s">
        <v>33</v>
      </c>
      <c r="B41" s="37" t="s">
        <v>30</v>
      </c>
      <c r="C41" s="59">
        <v>7</v>
      </c>
      <c r="D41" s="57">
        <v>3</v>
      </c>
      <c r="E41" s="57">
        <v>10</v>
      </c>
      <c r="F41" s="57">
        <f>SUM(C41:E41)</f>
        <v>20</v>
      </c>
      <c r="G41" s="15" t="s">
        <v>56</v>
      </c>
      <c r="H41" s="15">
        <v>20</v>
      </c>
      <c r="I41" s="54">
        <v>122</v>
      </c>
      <c r="J41" s="58">
        <v>12</v>
      </c>
      <c r="K41" s="58">
        <v>59</v>
      </c>
      <c r="L41" s="57">
        <v>38</v>
      </c>
      <c r="M41" s="57">
        <v>235</v>
      </c>
      <c r="N41" s="57">
        <f t="shared" si="6"/>
        <v>70</v>
      </c>
      <c r="O41" s="57">
        <f t="shared" si="6"/>
        <v>416</v>
      </c>
      <c r="P41" s="35">
        <f>SUM(H41:M41)</f>
        <v>486</v>
      </c>
    </row>
    <row r="42" spans="1:16" ht="12" customHeight="1" x14ac:dyDescent="0.2">
      <c r="A42" s="14" t="s">
        <v>63</v>
      </c>
      <c r="B42" s="37" t="s">
        <v>30</v>
      </c>
      <c r="C42" s="59">
        <v>2</v>
      </c>
      <c r="D42" s="57">
        <v>2</v>
      </c>
      <c r="E42" s="57">
        <v>1</v>
      </c>
      <c r="F42" s="57">
        <f>SUM(C42:E42)</f>
        <v>5</v>
      </c>
      <c r="G42" s="15" t="s">
        <v>56</v>
      </c>
      <c r="H42" s="15">
        <v>26</v>
      </c>
      <c r="I42" s="54">
        <v>71</v>
      </c>
      <c r="J42" s="57">
        <v>1</v>
      </c>
      <c r="K42" s="57">
        <v>109</v>
      </c>
      <c r="L42" s="57">
        <v>0</v>
      </c>
      <c r="M42" s="57">
        <v>0</v>
      </c>
      <c r="N42" s="57">
        <f t="shared" si="6"/>
        <v>27</v>
      </c>
      <c r="O42" s="57">
        <f t="shared" si="6"/>
        <v>180</v>
      </c>
      <c r="P42" s="35">
        <f>SUM(H42:M42)</f>
        <v>207</v>
      </c>
    </row>
    <row r="43" spans="1:16" ht="12" customHeight="1" x14ac:dyDescent="0.2">
      <c r="A43" s="14" t="s">
        <v>64</v>
      </c>
      <c r="B43" s="37" t="s">
        <v>30</v>
      </c>
      <c r="C43" s="57"/>
      <c r="D43" s="57">
        <v>1</v>
      </c>
      <c r="E43" s="57">
        <v>4</v>
      </c>
      <c r="F43" s="57">
        <f t="shared" ref="F43" si="7">SUM(C43:E43)</f>
        <v>5</v>
      </c>
      <c r="G43" s="15" t="s">
        <v>56</v>
      </c>
      <c r="H43" s="47">
        <v>0</v>
      </c>
      <c r="I43" s="47">
        <v>0</v>
      </c>
      <c r="J43" s="57">
        <v>0</v>
      </c>
      <c r="K43" s="57">
        <v>5</v>
      </c>
      <c r="L43" s="57">
        <v>0</v>
      </c>
      <c r="M43" s="57">
        <v>138</v>
      </c>
      <c r="N43" s="57">
        <f t="shared" si="6"/>
        <v>0</v>
      </c>
      <c r="O43" s="57">
        <f t="shared" si="6"/>
        <v>143</v>
      </c>
      <c r="P43" s="35">
        <f>SUM(H43:M43)</f>
        <v>143</v>
      </c>
    </row>
    <row r="44" spans="1:16" ht="12" customHeight="1" x14ac:dyDescent="0.2">
      <c r="A44" s="14" t="s">
        <v>65</v>
      </c>
      <c r="B44" s="37" t="s">
        <v>30</v>
      </c>
      <c r="C44" s="54">
        <v>7</v>
      </c>
      <c r="D44" s="57">
        <v>7</v>
      </c>
      <c r="E44" s="57">
        <v>0</v>
      </c>
      <c r="F44" s="54">
        <f>SUM(C44:E44)</f>
        <v>14</v>
      </c>
      <c r="G44" s="15" t="s">
        <v>56</v>
      </c>
      <c r="H44" s="47">
        <v>25</v>
      </c>
      <c r="I44" s="47">
        <v>26</v>
      </c>
      <c r="J44" s="57">
        <v>3</v>
      </c>
      <c r="K44" s="57">
        <v>20</v>
      </c>
      <c r="L44" s="57">
        <v>0</v>
      </c>
      <c r="M44" s="57">
        <v>0</v>
      </c>
      <c r="N44" s="57">
        <f t="shared" si="6"/>
        <v>28</v>
      </c>
      <c r="O44" s="57">
        <f t="shared" si="6"/>
        <v>46</v>
      </c>
      <c r="P44" s="35">
        <f>SUM(H44:M44)</f>
        <v>74</v>
      </c>
    </row>
    <row r="45" spans="1:16" ht="12" customHeight="1" x14ac:dyDescent="0.2">
      <c r="A45" s="14"/>
      <c r="B45" s="14"/>
      <c r="C45" s="14"/>
      <c r="D45" s="14"/>
      <c r="E45" s="14"/>
      <c r="F45" s="14"/>
      <c r="G45" s="36"/>
      <c r="H45" s="36"/>
      <c r="I45" s="14"/>
      <c r="J45" s="14"/>
      <c r="K45" s="14"/>
      <c r="L45" s="14"/>
      <c r="M45" s="14"/>
      <c r="N45" s="14"/>
      <c r="O45" s="14"/>
      <c r="P45" s="14"/>
    </row>
    <row r="46" spans="1:16" ht="12" customHeight="1" x14ac:dyDescent="0.2">
      <c r="A46" s="14"/>
      <c r="B46" s="14"/>
      <c r="C46" s="14"/>
      <c r="D46" s="14"/>
      <c r="E46" s="14"/>
      <c r="F46" s="14"/>
      <c r="G46" s="36"/>
      <c r="H46" s="36"/>
      <c r="I46" s="14"/>
      <c r="J46" s="14"/>
      <c r="K46" s="14"/>
      <c r="L46" s="14"/>
      <c r="M46" s="14"/>
      <c r="N46" s="14"/>
      <c r="O46" s="14"/>
      <c r="P46" s="14"/>
    </row>
    <row r="47" spans="1:16" ht="12" customHeight="1" x14ac:dyDescent="0.2">
      <c r="A47" s="14"/>
      <c r="B47" s="14"/>
      <c r="C47" s="14"/>
      <c r="D47" s="14"/>
      <c r="E47" s="14"/>
      <c r="F47" s="14"/>
      <c r="G47" s="36"/>
      <c r="H47" s="36"/>
      <c r="I47" s="14"/>
      <c r="J47" s="14"/>
      <c r="K47" s="14"/>
      <c r="L47" s="14"/>
      <c r="M47" s="14"/>
      <c r="N47" s="14"/>
      <c r="O47" s="14"/>
      <c r="P47" s="14"/>
    </row>
    <row r="48" spans="1:16" ht="12" customHeight="1" x14ac:dyDescent="0.2">
      <c r="A48" s="14"/>
      <c r="B48" s="14"/>
      <c r="C48" s="14"/>
      <c r="D48" s="14"/>
      <c r="E48" s="14"/>
      <c r="F48" s="36"/>
      <c r="G48" s="36"/>
      <c r="H48" s="14"/>
      <c r="I48" s="14"/>
      <c r="J48" s="14"/>
      <c r="K48" s="14"/>
      <c r="L48" s="14"/>
      <c r="M48" s="14"/>
      <c r="N48" s="14"/>
      <c r="O48" s="14"/>
      <c r="P48" s="14"/>
    </row>
  </sheetData>
  <mergeCells count="65">
    <mergeCell ref="P38:P39"/>
    <mergeCell ref="F38:F39"/>
    <mergeCell ref="H38:I38"/>
    <mergeCell ref="J38:K38"/>
    <mergeCell ref="L38:M38"/>
    <mergeCell ref="N38:N39"/>
    <mergeCell ref="O38:O39"/>
    <mergeCell ref="P29:P30"/>
    <mergeCell ref="A36:P36"/>
    <mergeCell ref="A37:A39"/>
    <mergeCell ref="B37:B39"/>
    <mergeCell ref="C37:F37"/>
    <mergeCell ref="G37:G39"/>
    <mergeCell ref="H37:P37"/>
    <mergeCell ref="C38:C39"/>
    <mergeCell ref="D38:D39"/>
    <mergeCell ref="E38:E39"/>
    <mergeCell ref="F29:F30"/>
    <mergeCell ref="H29:I29"/>
    <mergeCell ref="J29:K29"/>
    <mergeCell ref="L29:M29"/>
    <mergeCell ref="N29:N30"/>
    <mergeCell ref="O29:O30"/>
    <mergeCell ref="O13:O14"/>
    <mergeCell ref="P22:P23"/>
    <mergeCell ref="A27:P27"/>
    <mergeCell ref="A28:A30"/>
    <mergeCell ref="B28:B30"/>
    <mergeCell ref="C28:F28"/>
    <mergeCell ref="G28:G30"/>
    <mergeCell ref="H28:P28"/>
    <mergeCell ref="C29:C30"/>
    <mergeCell ref="D29:D30"/>
    <mergeCell ref="E29:E30"/>
    <mergeCell ref="F22:F23"/>
    <mergeCell ref="H22:I22"/>
    <mergeCell ref="J22:K22"/>
    <mergeCell ref="L22:M22"/>
    <mergeCell ref="N22:N23"/>
    <mergeCell ref="A20:P20"/>
    <mergeCell ref="A21:A23"/>
    <mergeCell ref="B21:B23"/>
    <mergeCell ref="C21:F21"/>
    <mergeCell ref="G21:G23"/>
    <mergeCell ref="H21:P21"/>
    <mergeCell ref="C22:C23"/>
    <mergeCell ref="D22:D23"/>
    <mergeCell ref="E22:E23"/>
    <mergeCell ref="O22:O23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</mergeCells>
  <printOptions horizontalCentered="1"/>
  <pageMargins left="0.51181102362204722" right="0.51181102362204722" top="0.55118110236220474" bottom="0.55118110236220474" header="0.11811023622047245" footer="0.11811023622047245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topLeftCell="A14" zoomScale="64" zoomScaleNormal="64" zoomScaleSheetLayoutView="89" workbookViewId="0"/>
  </sheetViews>
  <sheetFormatPr baseColWidth="10" defaultColWidth="9.33203125" defaultRowHeight="12.75" x14ac:dyDescent="0.2"/>
  <cols>
    <col min="1" max="1" width="33.1640625" style="1" customWidth="1"/>
    <col min="2" max="2" width="17.1640625" style="1" customWidth="1"/>
    <col min="3" max="3" width="8.6640625" style="12" customWidth="1"/>
    <col min="4" max="4" width="10.33203125" style="12" customWidth="1"/>
    <col min="5" max="5" width="10.6640625" style="12" customWidth="1"/>
    <col min="6" max="6" width="7.83203125" style="12" customWidth="1"/>
    <col min="7" max="7" width="10.33203125" style="7" customWidth="1"/>
    <col min="8" max="8" width="5.83203125" style="7" customWidth="1"/>
    <col min="9" max="11" width="5.83203125" style="12" customWidth="1"/>
    <col min="12" max="12" width="6" style="12" customWidth="1"/>
    <col min="13" max="15" width="5.83203125" style="12" customWidth="1"/>
    <col min="16" max="16" width="8.33203125" style="12" customWidth="1"/>
    <col min="17" max="16384" width="9.33203125" style="1"/>
  </cols>
  <sheetData>
    <row r="1" spans="1:18" ht="12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12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"/>
      <c r="R2" s="3"/>
    </row>
    <row r="3" spans="1:18" ht="12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"/>
      <c r="R3" s="3"/>
    </row>
    <row r="4" spans="1:18" ht="12" customHeight="1" x14ac:dyDescent="0.2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Q4" s="4"/>
      <c r="R4" s="4"/>
    </row>
    <row r="5" spans="1:18" ht="12" customHeight="1" x14ac:dyDescent="0.2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4"/>
      <c r="R5" s="4"/>
    </row>
    <row r="6" spans="1:18" ht="12" customHeight="1" x14ac:dyDescent="0.2">
      <c r="A6" s="35" t="s">
        <v>230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2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8" ht="12" customHeight="1" x14ac:dyDescent="0.2">
      <c r="A8" s="14" t="s">
        <v>3</v>
      </c>
      <c r="B8" s="14"/>
      <c r="C8" s="14"/>
      <c r="D8" s="14"/>
      <c r="E8" s="14"/>
      <c r="F8" s="14"/>
      <c r="G8" s="14"/>
      <c r="H8" s="14"/>
      <c r="I8" s="14" t="s">
        <v>4</v>
      </c>
      <c r="J8" s="14"/>
      <c r="K8" s="14"/>
      <c r="L8" s="14"/>
      <c r="M8" s="14"/>
      <c r="N8" s="14"/>
      <c r="O8" s="14"/>
    </row>
    <row r="9" spans="1:18" ht="12" customHeight="1" x14ac:dyDescent="0.2">
      <c r="A9" s="14" t="s">
        <v>5</v>
      </c>
      <c r="B9" s="14"/>
      <c r="C9" s="14"/>
      <c r="D9" s="14"/>
      <c r="E9" s="14"/>
      <c r="F9" s="14"/>
      <c r="G9" s="14"/>
      <c r="H9" s="14"/>
      <c r="I9" s="14" t="s">
        <v>201</v>
      </c>
      <c r="J9" s="14"/>
      <c r="K9" s="14"/>
      <c r="L9" s="14"/>
      <c r="M9" s="14"/>
      <c r="N9" s="14"/>
      <c r="O9" s="14"/>
    </row>
    <row r="10" spans="1:18" ht="12" customHeigh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8" ht="12" customHeight="1" x14ac:dyDescent="0.2">
      <c r="A11" s="65" t="s">
        <v>266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8" ht="12" customHeight="1" x14ac:dyDescent="0.2">
      <c r="A12" s="62" t="s">
        <v>6</v>
      </c>
      <c r="B12" s="62" t="s">
        <v>7</v>
      </c>
      <c r="C12" s="62" t="s">
        <v>8</v>
      </c>
      <c r="D12" s="62"/>
      <c r="E12" s="62"/>
      <c r="F12" s="62"/>
      <c r="G12" s="62" t="s">
        <v>9</v>
      </c>
      <c r="H12" s="62" t="s">
        <v>10</v>
      </c>
      <c r="I12" s="62"/>
      <c r="J12" s="62"/>
      <c r="K12" s="62"/>
      <c r="L12" s="62"/>
      <c r="M12" s="62"/>
      <c r="N12" s="62"/>
      <c r="O12" s="62"/>
      <c r="P12" s="62"/>
    </row>
    <row r="13" spans="1:18" ht="12" customHeight="1" x14ac:dyDescent="0.2">
      <c r="A13" s="62"/>
      <c r="B13" s="62"/>
      <c r="C13" s="62" t="s">
        <v>197</v>
      </c>
      <c r="D13" s="62" t="s">
        <v>198</v>
      </c>
      <c r="E13" s="62" t="s">
        <v>199</v>
      </c>
      <c r="F13" s="62" t="s">
        <v>49</v>
      </c>
      <c r="G13" s="62"/>
      <c r="H13" s="62" t="s">
        <v>197</v>
      </c>
      <c r="I13" s="62"/>
      <c r="J13" s="62" t="s">
        <v>198</v>
      </c>
      <c r="K13" s="62"/>
      <c r="L13" s="62" t="s">
        <v>200</v>
      </c>
      <c r="M13" s="62"/>
      <c r="N13" s="62" t="s">
        <v>11</v>
      </c>
      <c r="O13" s="62" t="s">
        <v>12</v>
      </c>
      <c r="P13" s="62" t="s">
        <v>49</v>
      </c>
    </row>
    <row r="14" spans="1:18" ht="12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8" ht="12" customHeight="1" x14ac:dyDescent="0.2">
      <c r="A15" s="37" t="s">
        <v>255</v>
      </c>
      <c r="B15" s="37" t="s">
        <v>68</v>
      </c>
      <c r="C15" s="42">
        <v>0</v>
      </c>
      <c r="D15" s="45">
        <v>193</v>
      </c>
      <c r="E15" s="42">
        <v>254.75</v>
      </c>
      <c r="F15" s="46">
        <f>SUM(C15:E15)</f>
        <v>447.75</v>
      </c>
      <c r="G15" s="15" t="s">
        <v>256</v>
      </c>
      <c r="H15" s="66">
        <v>0</v>
      </c>
      <c r="I15" s="66"/>
      <c r="J15" s="68">
        <v>2500</v>
      </c>
      <c r="K15" s="68"/>
      <c r="L15" s="66">
        <v>2500</v>
      </c>
      <c r="M15" s="66"/>
      <c r="N15" s="47">
        <f t="shared" ref="N15:O17" si="0">SUM(H15,J15,L15)</f>
        <v>5000</v>
      </c>
      <c r="O15" s="47">
        <f t="shared" si="0"/>
        <v>0</v>
      </c>
      <c r="P15" s="38">
        <f>SUM(I15:M15)</f>
        <v>5000</v>
      </c>
    </row>
    <row r="16" spans="1:18" ht="12" customHeight="1" x14ac:dyDescent="0.2">
      <c r="A16" s="37" t="s">
        <v>253</v>
      </c>
      <c r="B16" s="37" t="s">
        <v>254</v>
      </c>
      <c r="C16" s="42">
        <v>1</v>
      </c>
      <c r="D16" s="45">
        <v>1</v>
      </c>
      <c r="E16" s="42">
        <v>1</v>
      </c>
      <c r="F16" s="48">
        <f>SUM(C16:E16)</f>
        <v>3</v>
      </c>
      <c r="G16" s="15" t="s">
        <v>67</v>
      </c>
      <c r="H16" s="66">
        <v>0</v>
      </c>
      <c r="I16" s="66"/>
      <c r="J16" s="68">
        <v>0</v>
      </c>
      <c r="K16" s="68"/>
      <c r="L16" s="66">
        <v>0</v>
      </c>
      <c r="M16" s="66"/>
      <c r="N16" s="47">
        <f t="shared" si="0"/>
        <v>0</v>
      </c>
      <c r="O16" s="47">
        <f t="shared" si="0"/>
        <v>0</v>
      </c>
      <c r="P16" s="38">
        <f>SUM(I16:M16)</f>
        <v>0</v>
      </c>
    </row>
    <row r="17" spans="1:16" ht="12" customHeight="1" x14ac:dyDescent="0.2">
      <c r="A17" s="37" t="s">
        <v>69</v>
      </c>
      <c r="B17" s="37" t="s">
        <v>30</v>
      </c>
      <c r="C17" s="39">
        <v>33</v>
      </c>
      <c r="D17" s="39">
        <v>50</v>
      </c>
      <c r="E17" s="39">
        <v>43</v>
      </c>
      <c r="F17" s="48">
        <f>SUM(C17:E17)</f>
        <v>126</v>
      </c>
      <c r="G17" s="15" t="s">
        <v>17</v>
      </c>
      <c r="H17" s="66">
        <v>27</v>
      </c>
      <c r="I17" s="66"/>
      <c r="J17" s="68">
        <v>32</v>
      </c>
      <c r="K17" s="68"/>
      <c r="L17" s="66">
        <v>34</v>
      </c>
      <c r="M17" s="66"/>
      <c r="N17" s="47">
        <f t="shared" si="0"/>
        <v>93</v>
      </c>
      <c r="O17" s="47">
        <f t="shared" si="0"/>
        <v>0</v>
      </c>
      <c r="P17" s="41">
        <f>SUM(H17:M17)</f>
        <v>93</v>
      </c>
    </row>
    <row r="18" spans="1:16" ht="12" customHeight="1" x14ac:dyDescent="0.2">
      <c r="A18" s="6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2" customHeight="1" x14ac:dyDescent="0.2">
      <c r="A19" s="62" t="s">
        <v>6</v>
      </c>
      <c r="B19" s="62" t="s">
        <v>7</v>
      </c>
      <c r="C19" s="62" t="s">
        <v>8</v>
      </c>
      <c r="D19" s="62"/>
      <c r="E19" s="62"/>
      <c r="F19" s="62"/>
      <c r="G19" s="62" t="s">
        <v>9</v>
      </c>
      <c r="H19" s="62" t="s">
        <v>10</v>
      </c>
      <c r="I19" s="62"/>
      <c r="J19" s="62"/>
      <c r="K19" s="62"/>
      <c r="L19" s="62"/>
      <c r="M19" s="62"/>
      <c r="N19" s="62"/>
      <c r="O19" s="62"/>
      <c r="P19" s="62"/>
    </row>
    <row r="20" spans="1:16" ht="12" customHeight="1" x14ac:dyDescent="0.2">
      <c r="A20" s="62"/>
      <c r="B20" s="62"/>
      <c r="C20" s="62" t="s">
        <v>197</v>
      </c>
      <c r="D20" s="62" t="s">
        <v>198</v>
      </c>
      <c r="E20" s="62" t="s">
        <v>199</v>
      </c>
      <c r="F20" s="62" t="s">
        <v>49</v>
      </c>
      <c r="G20" s="62"/>
      <c r="H20" s="62" t="s">
        <v>197</v>
      </c>
      <c r="I20" s="62"/>
      <c r="J20" s="62" t="s">
        <v>198</v>
      </c>
      <c r="K20" s="62"/>
      <c r="L20" s="62" t="s">
        <v>200</v>
      </c>
      <c r="M20" s="62"/>
      <c r="N20" s="62" t="s">
        <v>11</v>
      </c>
      <c r="O20" s="62" t="s">
        <v>12</v>
      </c>
      <c r="P20" s="62" t="s">
        <v>49</v>
      </c>
    </row>
    <row r="21" spans="1:16" ht="12" customHeight="1" x14ac:dyDescent="0.2">
      <c r="A21" s="62"/>
      <c r="B21" s="62"/>
      <c r="C21" s="62"/>
      <c r="D21" s="62"/>
      <c r="E21" s="62"/>
      <c r="F21" s="62"/>
      <c r="G21" s="62"/>
      <c r="H21" s="15" t="s">
        <v>13</v>
      </c>
      <c r="I21" s="15" t="s">
        <v>14</v>
      </c>
      <c r="J21" s="15" t="s">
        <v>13</v>
      </c>
      <c r="K21" s="15" t="s">
        <v>14</v>
      </c>
      <c r="L21" s="15" t="s">
        <v>13</v>
      </c>
      <c r="M21" s="15" t="s">
        <v>14</v>
      </c>
      <c r="N21" s="62"/>
      <c r="O21" s="62"/>
      <c r="P21" s="62"/>
    </row>
    <row r="22" spans="1:16" ht="12" customHeight="1" x14ac:dyDescent="0.2">
      <c r="A22" s="37" t="s">
        <v>71</v>
      </c>
      <c r="B22" s="15" t="s">
        <v>30</v>
      </c>
      <c r="C22" s="39">
        <v>37</v>
      </c>
      <c r="D22" s="39">
        <v>19</v>
      </c>
      <c r="E22" s="39">
        <v>69</v>
      </c>
      <c r="F22" s="39">
        <f>SUM(C22:E22)</f>
        <v>125</v>
      </c>
      <c r="G22" s="15" t="s">
        <v>72</v>
      </c>
      <c r="H22" s="39">
        <v>37</v>
      </c>
      <c r="I22" s="39">
        <v>0</v>
      </c>
      <c r="J22" s="39">
        <v>19</v>
      </c>
      <c r="K22" s="39">
        <v>0</v>
      </c>
      <c r="L22" s="39">
        <v>69</v>
      </c>
      <c r="M22" s="39">
        <v>0</v>
      </c>
      <c r="N22" s="39">
        <f t="shared" ref="N22:O32" si="1">SUM(H22,J22,L22)</f>
        <v>125</v>
      </c>
      <c r="O22" s="39">
        <f t="shared" si="1"/>
        <v>0</v>
      </c>
      <c r="P22" s="39">
        <f>SUM(H22:M22)</f>
        <v>125</v>
      </c>
    </row>
    <row r="23" spans="1:16" ht="12" customHeight="1" x14ac:dyDescent="0.2">
      <c r="A23" s="15" t="s">
        <v>215</v>
      </c>
      <c r="B23" s="15" t="s">
        <v>30</v>
      </c>
      <c r="C23" s="39">
        <v>0</v>
      </c>
      <c r="D23" s="39">
        <v>12</v>
      </c>
      <c r="E23" s="39">
        <v>7</v>
      </c>
      <c r="F23" s="39">
        <f t="shared" ref="F23:F27" si="2">SUM(C23:E23)</f>
        <v>19</v>
      </c>
      <c r="G23" s="15" t="s">
        <v>72</v>
      </c>
      <c r="H23" s="39">
        <v>0</v>
      </c>
      <c r="I23" s="39">
        <v>0</v>
      </c>
      <c r="J23" s="39">
        <v>12</v>
      </c>
      <c r="K23" s="39">
        <v>0</v>
      </c>
      <c r="L23" s="39">
        <v>7</v>
      </c>
      <c r="M23" s="39">
        <v>0</v>
      </c>
      <c r="N23" s="39">
        <f t="shared" si="1"/>
        <v>19</v>
      </c>
      <c r="O23" s="39">
        <f t="shared" si="1"/>
        <v>0</v>
      </c>
      <c r="P23" s="39">
        <f t="shared" ref="P23:P27" si="3">SUM(H23:M23)</f>
        <v>19</v>
      </c>
    </row>
    <row r="24" spans="1:16" ht="12" customHeight="1" x14ac:dyDescent="0.2">
      <c r="A24" s="15" t="s">
        <v>227</v>
      </c>
      <c r="B24" s="15" t="s">
        <v>30</v>
      </c>
      <c r="C24" s="39">
        <v>62</v>
      </c>
      <c r="D24" s="39">
        <v>0</v>
      </c>
      <c r="E24" s="39">
        <v>0</v>
      </c>
      <c r="F24" s="39">
        <f t="shared" si="2"/>
        <v>62</v>
      </c>
      <c r="G24" s="15" t="s">
        <v>72</v>
      </c>
      <c r="H24" s="39">
        <v>62</v>
      </c>
      <c r="I24" s="39"/>
      <c r="J24" s="39">
        <v>0</v>
      </c>
      <c r="K24" s="39">
        <v>0</v>
      </c>
      <c r="L24" s="39">
        <v>0</v>
      </c>
      <c r="M24" s="39">
        <v>0</v>
      </c>
      <c r="N24" s="39">
        <f t="shared" si="1"/>
        <v>62</v>
      </c>
      <c r="O24" s="39">
        <f t="shared" si="1"/>
        <v>0</v>
      </c>
      <c r="P24" s="39">
        <f t="shared" si="3"/>
        <v>62</v>
      </c>
    </row>
    <row r="25" spans="1:16" ht="12" customHeight="1" x14ac:dyDescent="0.2">
      <c r="A25" s="37" t="s">
        <v>216</v>
      </c>
      <c r="B25" s="15" t="s">
        <v>30</v>
      </c>
      <c r="C25" s="39">
        <v>27</v>
      </c>
      <c r="D25" s="39">
        <v>27</v>
      </c>
      <c r="E25" s="39">
        <v>45</v>
      </c>
      <c r="F25" s="39">
        <f t="shared" si="2"/>
        <v>99</v>
      </c>
      <c r="G25" s="15" t="s">
        <v>72</v>
      </c>
      <c r="H25" s="39">
        <v>23</v>
      </c>
      <c r="I25" s="39">
        <v>4</v>
      </c>
      <c r="J25" s="39">
        <v>21</v>
      </c>
      <c r="K25" s="39">
        <v>6</v>
      </c>
      <c r="L25" s="39">
        <v>39</v>
      </c>
      <c r="M25" s="39">
        <v>6</v>
      </c>
      <c r="N25" s="39">
        <f t="shared" si="1"/>
        <v>83</v>
      </c>
      <c r="O25" s="39">
        <f t="shared" si="1"/>
        <v>16</v>
      </c>
      <c r="P25" s="39">
        <f t="shared" si="3"/>
        <v>99</v>
      </c>
    </row>
    <row r="26" spans="1:16" ht="12" customHeight="1" x14ac:dyDescent="0.2">
      <c r="A26" s="37" t="s">
        <v>33</v>
      </c>
      <c r="B26" s="15" t="s">
        <v>30</v>
      </c>
      <c r="C26" s="39">
        <v>5</v>
      </c>
      <c r="D26" s="39">
        <v>3</v>
      </c>
      <c r="E26" s="39">
        <v>4</v>
      </c>
      <c r="F26" s="39">
        <f t="shared" si="2"/>
        <v>12</v>
      </c>
      <c r="G26" s="15" t="s">
        <v>72</v>
      </c>
      <c r="H26" s="39">
        <v>20</v>
      </c>
      <c r="I26" s="39">
        <v>16</v>
      </c>
      <c r="J26" s="39">
        <v>9</v>
      </c>
      <c r="K26" s="39">
        <v>11</v>
      </c>
      <c r="L26" s="39">
        <v>32</v>
      </c>
      <c r="M26" s="39">
        <v>35</v>
      </c>
      <c r="N26" s="39">
        <f t="shared" si="1"/>
        <v>61</v>
      </c>
      <c r="O26" s="39">
        <f t="shared" si="1"/>
        <v>62</v>
      </c>
      <c r="P26" s="39">
        <f t="shared" si="3"/>
        <v>123</v>
      </c>
    </row>
    <row r="27" spans="1:16" ht="12" customHeight="1" x14ac:dyDescent="0.2">
      <c r="A27" s="15" t="s">
        <v>73</v>
      </c>
      <c r="B27" s="15" t="s">
        <v>30</v>
      </c>
      <c r="C27" s="39">
        <v>19</v>
      </c>
      <c r="D27" s="39">
        <v>10</v>
      </c>
      <c r="E27" s="39">
        <v>24</v>
      </c>
      <c r="F27" s="39">
        <f t="shared" si="2"/>
        <v>53</v>
      </c>
      <c r="G27" s="15" t="s">
        <v>72</v>
      </c>
      <c r="H27" s="39">
        <v>15</v>
      </c>
      <c r="I27" s="39">
        <v>4</v>
      </c>
      <c r="J27" s="39">
        <v>9</v>
      </c>
      <c r="K27" s="39">
        <v>1</v>
      </c>
      <c r="L27" s="39">
        <v>22</v>
      </c>
      <c r="M27" s="39">
        <v>2</v>
      </c>
      <c r="N27" s="39">
        <f t="shared" si="1"/>
        <v>46</v>
      </c>
      <c r="O27" s="39">
        <f t="shared" si="1"/>
        <v>7</v>
      </c>
      <c r="P27" s="39">
        <f t="shared" si="3"/>
        <v>53</v>
      </c>
    </row>
    <row r="28" spans="1:16" ht="12" customHeight="1" x14ac:dyDescent="0.2">
      <c r="A28" s="37" t="s">
        <v>76</v>
      </c>
      <c r="B28" s="37" t="s">
        <v>30</v>
      </c>
      <c r="C28" s="39">
        <v>3</v>
      </c>
      <c r="D28" s="39">
        <v>1</v>
      </c>
      <c r="E28" s="39">
        <v>3</v>
      </c>
      <c r="F28" s="39">
        <f>SUM(C28:E28)</f>
        <v>7</v>
      </c>
      <c r="G28" s="15" t="s">
        <v>72</v>
      </c>
      <c r="H28" s="15">
        <v>3</v>
      </c>
      <c r="I28" s="39">
        <v>3</v>
      </c>
      <c r="J28" s="39">
        <v>1</v>
      </c>
      <c r="K28" s="39">
        <v>0</v>
      </c>
      <c r="L28" s="39">
        <v>3</v>
      </c>
      <c r="M28" s="39">
        <v>0</v>
      </c>
      <c r="N28" s="39">
        <f t="shared" si="1"/>
        <v>7</v>
      </c>
      <c r="O28" s="39">
        <f t="shared" si="1"/>
        <v>3</v>
      </c>
      <c r="P28" s="39">
        <f>SUM(H28:M28)</f>
        <v>10</v>
      </c>
    </row>
    <row r="29" spans="1:16" ht="12" customHeight="1" x14ac:dyDescent="0.2">
      <c r="A29" s="37" t="s">
        <v>75</v>
      </c>
      <c r="B29" s="37" t="s">
        <v>74</v>
      </c>
      <c r="C29" s="39">
        <v>6</v>
      </c>
      <c r="D29" s="39">
        <v>10</v>
      </c>
      <c r="E29" s="39">
        <v>17</v>
      </c>
      <c r="F29" s="39">
        <f>SUM(C29:E29)</f>
        <v>33</v>
      </c>
      <c r="G29" s="15" t="s">
        <v>72</v>
      </c>
      <c r="H29" s="15">
        <v>6</v>
      </c>
      <c r="I29" s="39">
        <v>0</v>
      </c>
      <c r="J29" s="39">
        <v>10</v>
      </c>
      <c r="K29" s="39">
        <v>0</v>
      </c>
      <c r="L29" s="39">
        <v>13</v>
      </c>
      <c r="M29" s="39">
        <v>4</v>
      </c>
      <c r="N29" s="39">
        <f t="shared" si="1"/>
        <v>29</v>
      </c>
      <c r="O29" s="39">
        <f t="shared" si="1"/>
        <v>4</v>
      </c>
      <c r="P29" s="39">
        <f>SUM(H29:M29)</f>
        <v>33</v>
      </c>
    </row>
    <row r="30" spans="1:16" ht="12" customHeight="1" x14ac:dyDescent="0.2">
      <c r="A30" s="15" t="s">
        <v>217</v>
      </c>
      <c r="B30" s="37" t="s">
        <v>30</v>
      </c>
      <c r="C30" s="39">
        <v>1</v>
      </c>
      <c r="D30" s="39">
        <v>0</v>
      </c>
      <c r="E30" s="39">
        <v>1</v>
      </c>
      <c r="F30" s="39">
        <f t="shared" ref="F30:F32" si="4">SUM(C30:E30)</f>
        <v>2</v>
      </c>
      <c r="G30" s="15" t="s">
        <v>72</v>
      </c>
      <c r="H30" s="15">
        <v>1</v>
      </c>
      <c r="I30" s="39">
        <v>0</v>
      </c>
      <c r="J30" s="39">
        <v>0</v>
      </c>
      <c r="K30" s="39">
        <v>0</v>
      </c>
      <c r="L30" s="39">
        <v>1</v>
      </c>
      <c r="M30" s="39">
        <v>0</v>
      </c>
      <c r="N30" s="39">
        <f t="shared" si="1"/>
        <v>2</v>
      </c>
      <c r="O30" s="39">
        <f t="shared" si="1"/>
        <v>0</v>
      </c>
      <c r="P30" s="39">
        <f>SUM(H30:M30)</f>
        <v>2</v>
      </c>
    </row>
    <row r="31" spans="1:16" ht="12" customHeight="1" x14ac:dyDescent="0.2">
      <c r="A31" s="37" t="s">
        <v>218</v>
      </c>
      <c r="B31" s="37" t="s">
        <v>30</v>
      </c>
      <c r="C31" s="47">
        <v>0</v>
      </c>
      <c r="D31" s="47">
        <v>0</v>
      </c>
      <c r="E31" s="47">
        <v>3</v>
      </c>
      <c r="F31" s="39">
        <f t="shared" si="4"/>
        <v>3</v>
      </c>
      <c r="G31" s="15" t="s">
        <v>72</v>
      </c>
      <c r="H31" s="15">
        <v>6</v>
      </c>
      <c r="I31" s="47">
        <v>0</v>
      </c>
      <c r="J31" s="47">
        <v>0</v>
      </c>
      <c r="K31" s="47">
        <v>0</v>
      </c>
      <c r="L31" s="47">
        <v>3</v>
      </c>
      <c r="M31" s="39">
        <v>0</v>
      </c>
      <c r="N31" s="39">
        <f t="shared" si="1"/>
        <v>9</v>
      </c>
      <c r="O31" s="39">
        <f t="shared" si="1"/>
        <v>0</v>
      </c>
      <c r="P31" s="39">
        <f>SUM(H31:M31)</f>
        <v>9</v>
      </c>
    </row>
    <row r="32" spans="1:16" ht="12" customHeight="1" x14ac:dyDescent="0.2">
      <c r="A32" s="37" t="s">
        <v>219</v>
      </c>
      <c r="B32" s="37" t="s">
        <v>30</v>
      </c>
      <c r="C32" s="39">
        <v>0</v>
      </c>
      <c r="D32" s="39">
        <v>0</v>
      </c>
      <c r="E32" s="39">
        <v>1</v>
      </c>
      <c r="F32" s="39">
        <f t="shared" si="4"/>
        <v>1</v>
      </c>
      <c r="G32" s="15" t="s">
        <v>72</v>
      </c>
      <c r="H32" s="39">
        <v>3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f t="shared" si="1"/>
        <v>4</v>
      </c>
      <c r="O32" s="39">
        <f t="shared" si="1"/>
        <v>0</v>
      </c>
      <c r="P32" s="39">
        <f t="shared" ref="P32" si="5">SUM(I32:M32)</f>
        <v>1</v>
      </c>
    </row>
    <row r="33" spans="1:16" ht="12" customHeight="1" x14ac:dyDescent="0.2">
      <c r="A33" s="65" t="s">
        <v>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ht="12" customHeight="1" x14ac:dyDescent="0.2">
      <c r="A34" s="62" t="s">
        <v>6</v>
      </c>
      <c r="B34" s="62" t="s">
        <v>7</v>
      </c>
      <c r="C34" s="62" t="s">
        <v>8</v>
      </c>
      <c r="D34" s="62"/>
      <c r="E34" s="62"/>
      <c r="F34" s="62"/>
      <c r="G34" s="62" t="s">
        <v>9</v>
      </c>
      <c r="H34" s="62" t="s">
        <v>10</v>
      </c>
      <c r="I34" s="62"/>
      <c r="J34" s="62"/>
      <c r="K34" s="62"/>
      <c r="L34" s="62"/>
      <c r="M34" s="62"/>
      <c r="N34" s="62"/>
      <c r="O34" s="62"/>
      <c r="P34" s="62"/>
    </row>
    <row r="35" spans="1:16" ht="12" customHeight="1" x14ac:dyDescent="0.2">
      <c r="A35" s="62"/>
      <c r="B35" s="62"/>
      <c r="C35" s="62" t="s">
        <v>197</v>
      </c>
      <c r="D35" s="62" t="s">
        <v>198</v>
      </c>
      <c r="E35" s="62" t="s">
        <v>199</v>
      </c>
      <c r="F35" s="62" t="s">
        <v>49</v>
      </c>
      <c r="G35" s="62"/>
      <c r="H35" s="62" t="s">
        <v>197</v>
      </c>
      <c r="I35" s="62"/>
      <c r="J35" s="62" t="s">
        <v>198</v>
      </c>
      <c r="K35" s="62"/>
      <c r="L35" s="62" t="s">
        <v>200</v>
      </c>
      <c r="M35" s="62"/>
      <c r="N35" s="62" t="s">
        <v>11</v>
      </c>
      <c r="O35" s="62" t="s">
        <v>12</v>
      </c>
      <c r="P35" s="62" t="s">
        <v>49</v>
      </c>
    </row>
    <row r="36" spans="1:16" ht="12" customHeight="1" x14ac:dyDescent="0.2">
      <c r="A36" s="62"/>
      <c r="B36" s="62"/>
      <c r="C36" s="62"/>
      <c r="D36" s="62"/>
      <c r="E36" s="62"/>
      <c r="F36" s="62"/>
      <c r="G36" s="62"/>
      <c r="H36" s="15" t="s">
        <v>13</v>
      </c>
      <c r="I36" s="15" t="s">
        <v>14</v>
      </c>
      <c r="J36" s="15" t="s">
        <v>13</v>
      </c>
      <c r="K36" s="15" t="s">
        <v>14</v>
      </c>
      <c r="L36" s="15" t="s">
        <v>13</v>
      </c>
      <c r="M36" s="15" t="s">
        <v>14</v>
      </c>
      <c r="N36" s="62"/>
      <c r="O36" s="62"/>
      <c r="P36" s="62"/>
    </row>
    <row r="37" spans="1:16" ht="12" customHeight="1" x14ac:dyDescent="0.2">
      <c r="A37" s="37" t="s">
        <v>78</v>
      </c>
      <c r="B37" s="37" t="s">
        <v>79</v>
      </c>
      <c r="C37" s="39">
        <v>14</v>
      </c>
      <c r="D37" s="39">
        <v>40</v>
      </c>
      <c r="E37" s="49">
        <v>17</v>
      </c>
      <c r="F37" s="47">
        <f t="shared" ref="F37:F56" si="6">SUM(C37:E37)</f>
        <v>71</v>
      </c>
      <c r="G37" s="15" t="s">
        <v>80</v>
      </c>
      <c r="H37" s="15">
        <v>14</v>
      </c>
      <c r="I37" s="47">
        <v>0</v>
      </c>
      <c r="J37" s="39">
        <v>40</v>
      </c>
      <c r="K37" s="39">
        <v>0</v>
      </c>
      <c r="L37" s="39">
        <v>17</v>
      </c>
      <c r="M37" s="39">
        <v>0</v>
      </c>
      <c r="N37" s="39">
        <f t="shared" ref="N37:O56" si="7">SUM(H37,J37,L37)</f>
        <v>71</v>
      </c>
      <c r="O37" s="39">
        <f t="shared" si="7"/>
        <v>0</v>
      </c>
      <c r="P37" s="47">
        <f t="shared" ref="P37:P56" si="8">SUM(H37:M37)</f>
        <v>71</v>
      </c>
    </row>
    <row r="38" spans="1:16" ht="12" customHeight="1" x14ac:dyDescent="0.2">
      <c r="A38" s="37" t="s">
        <v>196</v>
      </c>
      <c r="B38" s="37" t="s">
        <v>79</v>
      </c>
      <c r="C38" s="39">
        <v>6</v>
      </c>
      <c r="D38" s="39"/>
      <c r="E38" s="49"/>
      <c r="F38" s="47">
        <f t="shared" si="6"/>
        <v>6</v>
      </c>
      <c r="G38" s="15" t="s">
        <v>80</v>
      </c>
      <c r="H38" s="47">
        <v>6</v>
      </c>
      <c r="I38" s="47"/>
      <c r="J38" s="39"/>
      <c r="K38" s="39"/>
      <c r="L38" s="39"/>
      <c r="M38" s="39"/>
      <c r="N38" s="39">
        <f t="shared" si="7"/>
        <v>6</v>
      </c>
      <c r="O38" s="39">
        <f>SUM(I38,K38,M38)</f>
        <v>0</v>
      </c>
      <c r="P38" s="47">
        <f t="shared" si="8"/>
        <v>6</v>
      </c>
    </row>
    <row r="39" spans="1:16" ht="12" customHeight="1" x14ac:dyDescent="0.2">
      <c r="A39" s="37" t="s">
        <v>81</v>
      </c>
      <c r="B39" s="37" t="s">
        <v>79</v>
      </c>
      <c r="C39" s="39">
        <v>2</v>
      </c>
      <c r="D39" s="39">
        <v>1</v>
      </c>
      <c r="E39" s="49">
        <v>1</v>
      </c>
      <c r="F39" s="47">
        <f t="shared" si="6"/>
        <v>4</v>
      </c>
      <c r="G39" s="15" t="s">
        <v>72</v>
      </c>
      <c r="H39" s="47">
        <v>10</v>
      </c>
      <c r="I39" s="47">
        <v>2</v>
      </c>
      <c r="J39" s="39">
        <v>5</v>
      </c>
      <c r="K39" s="39">
        <v>1</v>
      </c>
      <c r="L39" s="39">
        <v>5</v>
      </c>
      <c r="M39" s="39">
        <v>1</v>
      </c>
      <c r="N39" s="39">
        <f t="shared" si="7"/>
        <v>20</v>
      </c>
      <c r="O39" s="39">
        <f>SUM(I39,K39,M39)</f>
        <v>4</v>
      </c>
      <c r="P39" s="47">
        <f t="shared" si="8"/>
        <v>24</v>
      </c>
    </row>
    <row r="40" spans="1:16" ht="12" customHeight="1" x14ac:dyDescent="0.2">
      <c r="A40" s="37" t="s">
        <v>82</v>
      </c>
      <c r="B40" s="37" t="s">
        <v>79</v>
      </c>
      <c r="C40" s="39">
        <v>0</v>
      </c>
      <c r="D40" s="39">
        <v>1</v>
      </c>
      <c r="E40" s="49">
        <v>1</v>
      </c>
      <c r="F40" s="47">
        <f t="shared" si="6"/>
        <v>2</v>
      </c>
      <c r="G40" s="15" t="s">
        <v>80</v>
      </c>
      <c r="H40" s="47">
        <v>0</v>
      </c>
      <c r="I40" s="47">
        <v>0</v>
      </c>
      <c r="J40" s="39">
        <v>2</v>
      </c>
      <c r="K40" s="39">
        <v>1</v>
      </c>
      <c r="L40" s="39">
        <v>2</v>
      </c>
      <c r="M40" s="39">
        <v>1</v>
      </c>
      <c r="N40" s="39">
        <f t="shared" si="7"/>
        <v>4</v>
      </c>
      <c r="O40" s="39">
        <f t="shared" si="7"/>
        <v>2</v>
      </c>
      <c r="P40" s="47">
        <f t="shared" si="8"/>
        <v>6</v>
      </c>
    </row>
    <row r="41" spans="1:16" ht="12" customHeight="1" x14ac:dyDescent="0.2">
      <c r="A41" s="37" t="s">
        <v>83</v>
      </c>
      <c r="B41" s="37" t="s">
        <v>79</v>
      </c>
      <c r="C41" s="39">
        <v>1</v>
      </c>
      <c r="D41" s="39">
        <v>1</v>
      </c>
      <c r="E41" s="49">
        <v>1</v>
      </c>
      <c r="F41" s="47">
        <f t="shared" si="6"/>
        <v>3</v>
      </c>
      <c r="G41" s="15" t="s">
        <v>80</v>
      </c>
      <c r="H41" s="47">
        <v>4</v>
      </c>
      <c r="I41" s="47">
        <v>1</v>
      </c>
      <c r="J41" s="39">
        <v>4</v>
      </c>
      <c r="K41" s="39">
        <v>1</v>
      </c>
      <c r="L41" s="39">
        <v>4</v>
      </c>
      <c r="M41" s="39">
        <v>1</v>
      </c>
      <c r="N41" s="39">
        <f t="shared" si="7"/>
        <v>12</v>
      </c>
      <c r="O41" s="39">
        <f t="shared" si="7"/>
        <v>3</v>
      </c>
      <c r="P41" s="47">
        <f t="shared" si="8"/>
        <v>15</v>
      </c>
    </row>
    <row r="42" spans="1:16" ht="12" customHeight="1" x14ac:dyDescent="0.2">
      <c r="A42" s="37" t="s">
        <v>84</v>
      </c>
      <c r="B42" s="37" t="s">
        <v>79</v>
      </c>
      <c r="C42" s="39">
        <v>4</v>
      </c>
      <c r="D42" s="39">
        <v>4</v>
      </c>
      <c r="E42" s="39">
        <v>3</v>
      </c>
      <c r="F42" s="47">
        <f t="shared" si="6"/>
        <v>11</v>
      </c>
      <c r="G42" s="15" t="s">
        <v>72</v>
      </c>
      <c r="H42" s="47">
        <v>4</v>
      </c>
      <c r="I42" s="47">
        <v>20</v>
      </c>
      <c r="J42" s="39">
        <v>4</v>
      </c>
      <c r="K42" s="39">
        <v>1</v>
      </c>
      <c r="L42" s="39">
        <v>12</v>
      </c>
      <c r="M42" s="39">
        <v>3</v>
      </c>
      <c r="N42" s="39">
        <f t="shared" si="7"/>
        <v>20</v>
      </c>
      <c r="O42" s="39">
        <f t="shared" si="7"/>
        <v>24</v>
      </c>
      <c r="P42" s="47">
        <f t="shared" si="8"/>
        <v>44</v>
      </c>
    </row>
    <row r="43" spans="1:16" ht="12" customHeight="1" x14ac:dyDescent="0.2">
      <c r="A43" s="37" t="s">
        <v>85</v>
      </c>
      <c r="B43" s="37" t="s">
        <v>79</v>
      </c>
      <c r="C43" s="39">
        <v>33</v>
      </c>
      <c r="D43" s="39">
        <v>35</v>
      </c>
      <c r="E43" s="39">
        <v>51</v>
      </c>
      <c r="F43" s="47">
        <f t="shared" si="6"/>
        <v>119</v>
      </c>
      <c r="G43" s="15" t="s">
        <v>80</v>
      </c>
      <c r="H43" s="47">
        <v>33</v>
      </c>
      <c r="I43" s="47">
        <v>0</v>
      </c>
      <c r="J43" s="39">
        <v>35</v>
      </c>
      <c r="K43" s="39">
        <v>0</v>
      </c>
      <c r="L43" s="39">
        <v>51</v>
      </c>
      <c r="M43" s="39">
        <v>0</v>
      </c>
      <c r="N43" s="39">
        <f t="shared" si="7"/>
        <v>119</v>
      </c>
      <c r="O43" s="39">
        <f t="shared" si="7"/>
        <v>0</v>
      </c>
      <c r="P43" s="47">
        <f t="shared" si="8"/>
        <v>119</v>
      </c>
    </row>
    <row r="44" spans="1:16" ht="12" customHeight="1" x14ac:dyDescent="0.2">
      <c r="A44" s="37" t="s">
        <v>189</v>
      </c>
      <c r="B44" s="37" t="s">
        <v>79</v>
      </c>
      <c r="C44" s="39">
        <v>11</v>
      </c>
      <c r="D44" s="39">
        <v>7</v>
      </c>
      <c r="E44" s="39">
        <v>3</v>
      </c>
      <c r="F44" s="47">
        <f t="shared" si="6"/>
        <v>21</v>
      </c>
      <c r="G44" s="15" t="s">
        <v>80</v>
      </c>
      <c r="H44" s="47">
        <v>11</v>
      </c>
      <c r="I44" s="47">
        <v>0</v>
      </c>
      <c r="J44" s="39">
        <v>7</v>
      </c>
      <c r="K44" s="39">
        <v>0</v>
      </c>
      <c r="L44" s="39">
        <v>3</v>
      </c>
      <c r="M44" s="39">
        <v>0</v>
      </c>
      <c r="N44" s="39">
        <f t="shared" si="7"/>
        <v>21</v>
      </c>
      <c r="O44" s="39">
        <f t="shared" si="7"/>
        <v>0</v>
      </c>
      <c r="P44" s="47">
        <f t="shared" si="8"/>
        <v>21</v>
      </c>
    </row>
    <row r="45" spans="1:16" ht="12" customHeight="1" x14ac:dyDescent="0.2">
      <c r="A45" s="37" t="s">
        <v>190</v>
      </c>
      <c r="B45" s="37" t="s">
        <v>79</v>
      </c>
      <c r="C45" s="39">
        <v>2</v>
      </c>
      <c r="D45" s="39">
        <v>2</v>
      </c>
      <c r="E45" s="39">
        <v>1</v>
      </c>
      <c r="F45" s="47">
        <f t="shared" si="6"/>
        <v>5</v>
      </c>
      <c r="G45" s="15" t="s">
        <v>80</v>
      </c>
      <c r="H45" s="47">
        <v>10</v>
      </c>
      <c r="I45" s="47">
        <v>2</v>
      </c>
      <c r="J45" s="39">
        <v>10</v>
      </c>
      <c r="K45" s="39">
        <v>2</v>
      </c>
      <c r="L45" s="39">
        <v>5</v>
      </c>
      <c r="M45" s="39">
        <v>1</v>
      </c>
      <c r="N45" s="39">
        <f t="shared" si="7"/>
        <v>25</v>
      </c>
      <c r="O45" s="39">
        <f t="shared" si="7"/>
        <v>5</v>
      </c>
      <c r="P45" s="47">
        <f t="shared" si="8"/>
        <v>30</v>
      </c>
    </row>
    <row r="46" spans="1:16" ht="12" customHeight="1" x14ac:dyDescent="0.2">
      <c r="A46" s="37" t="s">
        <v>191</v>
      </c>
      <c r="B46" s="37" t="s">
        <v>79</v>
      </c>
      <c r="C46" s="39"/>
      <c r="D46" s="39"/>
      <c r="E46" s="39">
        <v>3</v>
      </c>
      <c r="F46" s="47">
        <f t="shared" si="6"/>
        <v>3</v>
      </c>
      <c r="G46" s="15" t="s">
        <v>192</v>
      </c>
      <c r="H46" s="47"/>
      <c r="I46" s="47">
        <v>0</v>
      </c>
      <c r="J46" s="39"/>
      <c r="K46" s="39"/>
      <c r="L46" s="39">
        <v>6</v>
      </c>
      <c r="M46" s="39">
        <v>1</v>
      </c>
      <c r="N46" s="39">
        <f t="shared" si="7"/>
        <v>6</v>
      </c>
      <c r="O46" s="39">
        <f t="shared" si="7"/>
        <v>1</v>
      </c>
      <c r="P46" s="47">
        <f t="shared" si="8"/>
        <v>7</v>
      </c>
    </row>
    <row r="47" spans="1:16" ht="12" customHeight="1" x14ac:dyDescent="0.2">
      <c r="A47" s="37" t="s">
        <v>193</v>
      </c>
      <c r="B47" s="37" t="s">
        <v>79</v>
      </c>
      <c r="C47" s="39">
        <v>0</v>
      </c>
      <c r="D47" s="39">
        <v>0</v>
      </c>
      <c r="E47" s="39">
        <v>0</v>
      </c>
      <c r="F47" s="47">
        <f t="shared" si="6"/>
        <v>0</v>
      </c>
      <c r="G47" s="15" t="s">
        <v>86</v>
      </c>
      <c r="H47" s="47">
        <v>0</v>
      </c>
      <c r="I47" s="47">
        <v>0</v>
      </c>
      <c r="J47" s="39">
        <v>0</v>
      </c>
      <c r="K47" s="39">
        <v>0</v>
      </c>
      <c r="L47" s="39">
        <v>0</v>
      </c>
      <c r="M47" s="39">
        <v>0</v>
      </c>
      <c r="N47" s="39">
        <f t="shared" si="7"/>
        <v>0</v>
      </c>
      <c r="O47" s="39">
        <f t="shared" si="7"/>
        <v>0</v>
      </c>
      <c r="P47" s="47">
        <f t="shared" si="8"/>
        <v>0</v>
      </c>
    </row>
    <row r="48" spans="1:16" ht="12" customHeight="1" x14ac:dyDescent="0.2">
      <c r="A48" s="37" t="s">
        <v>194</v>
      </c>
      <c r="B48" s="37" t="s">
        <v>79</v>
      </c>
      <c r="C48" s="39">
        <v>1</v>
      </c>
      <c r="D48" s="39">
        <v>1</v>
      </c>
      <c r="E48" s="39">
        <v>3</v>
      </c>
      <c r="F48" s="47">
        <f t="shared" si="6"/>
        <v>5</v>
      </c>
      <c r="G48" s="15" t="s">
        <v>72</v>
      </c>
      <c r="H48" s="47">
        <v>3</v>
      </c>
      <c r="I48" s="50">
        <v>1</v>
      </c>
      <c r="J48" s="39">
        <v>3</v>
      </c>
      <c r="K48" s="39">
        <v>1</v>
      </c>
      <c r="L48" s="39">
        <v>9</v>
      </c>
      <c r="M48" s="39">
        <v>3</v>
      </c>
      <c r="N48" s="39">
        <f t="shared" si="7"/>
        <v>15</v>
      </c>
      <c r="O48" s="39">
        <f t="shared" si="7"/>
        <v>5</v>
      </c>
      <c r="P48" s="47">
        <f t="shared" si="8"/>
        <v>20</v>
      </c>
    </row>
    <row r="49" spans="1:16" ht="12" customHeight="1" x14ac:dyDescent="0.2">
      <c r="A49" s="37" t="s">
        <v>195</v>
      </c>
      <c r="B49" s="37" t="s">
        <v>79</v>
      </c>
      <c r="C49" s="39">
        <v>2</v>
      </c>
      <c r="D49" s="39">
        <v>2</v>
      </c>
      <c r="E49" s="39">
        <v>3</v>
      </c>
      <c r="F49" s="47">
        <f t="shared" si="6"/>
        <v>7</v>
      </c>
      <c r="G49" s="15" t="s">
        <v>72</v>
      </c>
      <c r="H49" s="47">
        <v>8</v>
      </c>
      <c r="I49" s="50">
        <v>2</v>
      </c>
      <c r="J49" s="39">
        <v>8</v>
      </c>
      <c r="K49" s="39">
        <v>2</v>
      </c>
      <c r="L49" s="39">
        <v>12</v>
      </c>
      <c r="M49" s="39">
        <v>3</v>
      </c>
      <c r="N49" s="39">
        <f t="shared" si="7"/>
        <v>28</v>
      </c>
      <c r="O49" s="39">
        <f t="shared" si="7"/>
        <v>7</v>
      </c>
      <c r="P49" s="47">
        <f t="shared" si="8"/>
        <v>35</v>
      </c>
    </row>
    <row r="50" spans="1:16" ht="12" customHeight="1" x14ac:dyDescent="0.2">
      <c r="A50" s="37" t="s">
        <v>87</v>
      </c>
      <c r="B50" s="37" t="s">
        <v>204</v>
      </c>
      <c r="C50" s="39">
        <v>97</v>
      </c>
      <c r="D50" s="39">
        <v>118</v>
      </c>
      <c r="E50" s="39">
        <v>117</v>
      </c>
      <c r="F50" s="47">
        <f t="shared" si="6"/>
        <v>332</v>
      </c>
      <c r="G50" s="15" t="s">
        <v>80</v>
      </c>
      <c r="H50" s="47">
        <v>97</v>
      </c>
      <c r="I50" s="47">
        <v>0</v>
      </c>
      <c r="J50" s="39">
        <v>118</v>
      </c>
      <c r="K50" s="39">
        <v>0</v>
      </c>
      <c r="L50" s="39">
        <v>117</v>
      </c>
      <c r="M50" s="39">
        <v>0</v>
      </c>
      <c r="N50" s="39">
        <f t="shared" si="7"/>
        <v>332</v>
      </c>
      <c r="O50" s="39">
        <f t="shared" si="7"/>
        <v>0</v>
      </c>
      <c r="P50" s="47">
        <f t="shared" si="8"/>
        <v>332</v>
      </c>
    </row>
    <row r="51" spans="1:16" ht="12" customHeight="1" x14ac:dyDescent="0.2">
      <c r="A51" s="37" t="s">
        <v>88</v>
      </c>
      <c r="B51" s="37" t="s">
        <v>204</v>
      </c>
      <c r="C51" s="39">
        <v>4</v>
      </c>
      <c r="D51" s="39">
        <v>1</v>
      </c>
      <c r="E51" s="39">
        <v>4</v>
      </c>
      <c r="F51" s="47">
        <f t="shared" si="6"/>
        <v>9</v>
      </c>
      <c r="G51" s="15" t="s">
        <v>80</v>
      </c>
      <c r="H51" s="47">
        <v>4</v>
      </c>
      <c r="I51" s="47">
        <v>0</v>
      </c>
      <c r="J51" s="39">
        <v>1</v>
      </c>
      <c r="K51" s="39">
        <v>0</v>
      </c>
      <c r="L51" s="39">
        <v>4</v>
      </c>
      <c r="M51" s="39">
        <v>0</v>
      </c>
      <c r="N51" s="39">
        <f t="shared" si="7"/>
        <v>9</v>
      </c>
      <c r="O51" s="39">
        <f t="shared" si="7"/>
        <v>0</v>
      </c>
      <c r="P51" s="47">
        <f t="shared" si="8"/>
        <v>9</v>
      </c>
    </row>
    <row r="52" spans="1:16" ht="12" customHeight="1" x14ac:dyDescent="0.2">
      <c r="A52" s="37" t="s">
        <v>89</v>
      </c>
      <c r="B52" s="37" t="s">
        <v>204</v>
      </c>
      <c r="C52" s="39">
        <v>5</v>
      </c>
      <c r="D52" s="39">
        <v>6</v>
      </c>
      <c r="E52" s="39">
        <v>6</v>
      </c>
      <c r="F52" s="47">
        <f t="shared" si="6"/>
        <v>17</v>
      </c>
      <c r="G52" s="15" t="s">
        <v>80</v>
      </c>
      <c r="H52" s="47">
        <v>5</v>
      </c>
      <c r="I52" s="47">
        <v>0</v>
      </c>
      <c r="J52" s="39">
        <v>6</v>
      </c>
      <c r="K52" s="39">
        <v>0</v>
      </c>
      <c r="L52" s="39">
        <v>6</v>
      </c>
      <c r="M52" s="39">
        <v>0</v>
      </c>
      <c r="N52" s="39">
        <f t="shared" si="7"/>
        <v>17</v>
      </c>
      <c r="O52" s="39">
        <f t="shared" si="7"/>
        <v>0</v>
      </c>
      <c r="P52" s="47">
        <f t="shared" si="8"/>
        <v>17</v>
      </c>
    </row>
    <row r="53" spans="1:16" ht="12" customHeight="1" x14ac:dyDescent="0.2">
      <c r="A53" s="37" t="s">
        <v>90</v>
      </c>
      <c r="B53" s="37" t="s">
        <v>91</v>
      </c>
      <c r="C53" s="39">
        <v>107</v>
      </c>
      <c r="D53" s="39">
        <v>125</v>
      </c>
      <c r="E53" s="39">
        <v>127</v>
      </c>
      <c r="F53" s="47">
        <f t="shared" si="6"/>
        <v>359</v>
      </c>
      <c r="G53" s="15" t="s">
        <v>80</v>
      </c>
      <c r="H53" s="47">
        <v>107</v>
      </c>
      <c r="I53" s="47">
        <v>0</v>
      </c>
      <c r="J53" s="39">
        <v>125</v>
      </c>
      <c r="K53" s="39">
        <v>0</v>
      </c>
      <c r="L53" s="39">
        <v>127</v>
      </c>
      <c r="M53" s="39">
        <v>0</v>
      </c>
      <c r="N53" s="39">
        <f t="shared" si="7"/>
        <v>359</v>
      </c>
      <c r="O53" s="39">
        <f t="shared" si="7"/>
        <v>0</v>
      </c>
      <c r="P53" s="47">
        <f t="shared" si="8"/>
        <v>359</v>
      </c>
    </row>
    <row r="54" spans="1:16" ht="12" customHeight="1" x14ac:dyDescent="0.2">
      <c r="A54" s="37" t="s">
        <v>92</v>
      </c>
      <c r="B54" s="37" t="s">
        <v>91</v>
      </c>
      <c r="C54" s="39">
        <v>41</v>
      </c>
      <c r="D54" s="39">
        <v>43</v>
      </c>
      <c r="E54" s="39">
        <v>43</v>
      </c>
      <c r="F54" s="47">
        <f t="shared" si="6"/>
        <v>127</v>
      </c>
      <c r="G54" s="15" t="s">
        <v>72</v>
      </c>
      <c r="H54" s="47">
        <v>41</v>
      </c>
      <c r="I54" s="47">
        <v>0</v>
      </c>
      <c r="J54" s="39">
        <v>43</v>
      </c>
      <c r="K54" s="39">
        <v>0</v>
      </c>
      <c r="L54" s="39">
        <v>43</v>
      </c>
      <c r="M54" s="39">
        <v>0</v>
      </c>
      <c r="N54" s="39">
        <f t="shared" si="7"/>
        <v>127</v>
      </c>
      <c r="O54" s="39">
        <f t="shared" si="7"/>
        <v>0</v>
      </c>
      <c r="P54" s="47">
        <f t="shared" si="8"/>
        <v>127</v>
      </c>
    </row>
    <row r="55" spans="1:16" ht="12" customHeight="1" x14ac:dyDescent="0.2">
      <c r="A55" s="37" t="s">
        <v>93</v>
      </c>
      <c r="B55" s="37" t="s">
        <v>203</v>
      </c>
      <c r="C55" s="39">
        <v>17</v>
      </c>
      <c r="D55" s="39">
        <v>24</v>
      </c>
      <c r="E55" s="39">
        <v>9</v>
      </c>
      <c r="F55" s="47">
        <f t="shared" si="6"/>
        <v>50</v>
      </c>
      <c r="G55" s="15" t="s">
        <v>80</v>
      </c>
      <c r="H55" s="47">
        <v>17</v>
      </c>
      <c r="I55" s="47">
        <v>0</v>
      </c>
      <c r="J55" s="39">
        <v>24</v>
      </c>
      <c r="K55" s="39">
        <v>0</v>
      </c>
      <c r="L55" s="39">
        <v>9</v>
      </c>
      <c r="M55" s="39">
        <v>0</v>
      </c>
      <c r="N55" s="39">
        <f t="shared" si="7"/>
        <v>50</v>
      </c>
      <c r="O55" s="39">
        <f t="shared" si="7"/>
        <v>0</v>
      </c>
      <c r="P55" s="47">
        <f t="shared" si="8"/>
        <v>50</v>
      </c>
    </row>
    <row r="56" spans="1:16" ht="12" customHeight="1" x14ac:dyDescent="0.2">
      <c r="A56" s="37" t="s">
        <v>212</v>
      </c>
      <c r="B56" s="14" t="s">
        <v>213</v>
      </c>
      <c r="C56" s="14"/>
      <c r="D56" s="14">
        <v>1</v>
      </c>
      <c r="E56" s="14"/>
      <c r="F56" s="47">
        <f t="shared" si="6"/>
        <v>1</v>
      </c>
      <c r="G56" s="36" t="s">
        <v>214</v>
      </c>
      <c r="H56" s="47">
        <v>17</v>
      </c>
      <c r="I56" s="47">
        <v>0</v>
      </c>
      <c r="J56" s="39">
        <v>24</v>
      </c>
      <c r="K56" s="39">
        <v>10</v>
      </c>
      <c r="L56" s="39">
        <v>3</v>
      </c>
      <c r="M56" s="39"/>
      <c r="N56" s="39">
        <f t="shared" si="7"/>
        <v>44</v>
      </c>
      <c r="O56" s="39">
        <f t="shared" si="7"/>
        <v>10</v>
      </c>
      <c r="P56" s="47">
        <f t="shared" si="8"/>
        <v>54</v>
      </c>
    </row>
    <row r="57" spans="1:16" ht="12" customHeight="1" x14ac:dyDescent="0.2">
      <c r="A57" s="64" t="s">
        <v>257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</sheetData>
  <mergeCells count="59">
    <mergeCell ref="A33:P33"/>
    <mergeCell ref="A34:A36"/>
    <mergeCell ref="B34:B36"/>
    <mergeCell ref="C34:F34"/>
    <mergeCell ref="G34:G36"/>
    <mergeCell ref="H34:P34"/>
    <mergeCell ref="C35:C36"/>
    <mergeCell ref="N35:N36"/>
    <mergeCell ref="A57:P57"/>
    <mergeCell ref="D35:D36"/>
    <mergeCell ref="E35:E36"/>
    <mergeCell ref="F35:F36"/>
    <mergeCell ref="H35:I35"/>
    <mergeCell ref="J35:K35"/>
    <mergeCell ref="L35:M35"/>
    <mergeCell ref="O35:O36"/>
    <mergeCell ref="P35:P36"/>
    <mergeCell ref="L13:M14"/>
    <mergeCell ref="A19:A21"/>
    <mergeCell ref="B19:B21"/>
    <mergeCell ref="C19:F19"/>
    <mergeCell ref="G19:G21"/>
    <mergeCell ref="H19:P19"/>
    <mergeCell ref="C20:C21"/>
    <mergeCell ref="N20:N21"/>
    <mergeCell ref="O20:O21"/>
    <mergeCell ref="P20:P21"/>
    <mergeCell ref="D20:D21"/>
    <mergeCell ref="E20:E21"/>
    <mergeCell ref="F20:F21"/>
    <mergeCell ref="H20:I20"/>
    <mergeCell ref="J20:K20"/>
    <mergeCell ref="L20:M20"/>
    <mergeCell ref="H17:I17"/>
    <mergeCell ref="J17:K17"/>
    <mergeCell ref="L17:M17"/>
    <mergeCell ref="A18:P18"/>
    <mergeCell ref="H15:I15"/>
    <mergeCell ref="J15:K15"/>
    <mergeCell ref="L15:M15"/>
    <mergeCell ref="H16:I16"/>
    <mergeCell ref="J16:K16"/>
    <mergeCell ref="L16:M16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F13:F14"/>
    <mergeCell ref="N13:N14"/>
    <mergeCell ref="P13:P14"/>
    <mergeCell ref="O13:O14"/>
    <mergeCell ref="H13:I14"/>
    <mergeCell ref="J13:K14"/>
  </mergeCells>
  <pageMargins left="0.51181102362204722" right="0.51181102362204722" top="0.55118110236220474" bottom="0.55118110236220474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98"/>
  <sheetViews>
    <sheetView zoomScale="89" zoomScaleNormal="89" zoomScaleSheetLayoutView="120" workbookViewId="0"/>
  </sheetViews>
  <sheetFormatPr baseColWidth="10" defaultColWidth="12" defaultRowHeight="12.75" x14ac:dyDescent="0.2"/>
  <cols>
    <col min="1" max="1" width="35.83203125" style="1" customWidth="1"/>
    <col min="2" max="2" width="21.83203125" style="1" customWidth="1"/>
    <col min="3" max="3" width="8.6640625" style="13" customWidth="1"/>
    <col min="4" max="4" width="10.6640625" style="12" customWidth="1"/>
    <col min="5" max="5" width="10.1640625" style="12" customWidth="1"/>
    <col min="6" max="6" width="8.33203125" style="12" customWidth="1"/>
    <col min="7" max="7" width="11.33203125" style="12" customWidth="1"/>
    <col min="8" max="8" width="4.83203125" style="12" customWidth="1"/>
    <col min="9" max="9" width="4.6640625" style="12" customWidth="1"/>
    <col min="10" max="10" width="5.5" style="12" customWidth="1"/>
    <col min="11" max="11" width="5" style="12" customWidth="1"/>
    <col min="12" max="15" width="5.1640625" style="12" customWidth="1"/>
    <col min="16" max="16" width="7.83203125" style="12" customWidth="1"/>
    <col min="17" max="16384" width="12" style="1"/>
  </cols>
  <sheetData>
    <row r="1" spans="1:18" ht="12" customHeight="1" x14ac:dyDescent="0.2">
      <c r="A1" s="14"/>
      <c r="B1" s="14"/>
      <c r="C1" s="3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12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"/>
      <c r="R2" s="3"/>
    </row>
    <row r="3" spans="1:18" ht="12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"/>
      <c r="R3" s="3"/>
    </row>
    <row r="4" spans="1:18" ht="12" customHeight="1" x14ac:dyDescent="0.2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Q4" s="4"/>
      <c r="R4" s="4"/>
    </row>
    <row r="5" spans="1:18" ht="12" customHeight="1" x14ac:dyDescent="0.2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4"/>
      <c r="R5" s="4"/>
    </row>
    <row r="6" spans="1:18" ht="12" customHeight="1" x14ac:dyDescent="0.2">
      <c r="A6" s="35" t="s">
        <v>230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2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8" ht="12" customHeight="1" x14ac:dyDescent="0.2">
      <c r="A8" s="14" t="s">
        <v>3</v>
      </c>
      <c r="B8" s="14"/>
      <c r="C8" s="14"/>
      <c r="D8" s="14"/>
      <c r="E8" s="14"/>
      <c r="F8" s="14"/>
      <c r="G8" s="14"/>
      <c r="H8" s="14"/>
      <c r="I8" s="14" t="s">
        <v>4</v>
      </c>
      <c r="J8" s="14"/>
      <c r="K8" s="14"/>
      <c r="L8" s="14"/>
      <c r="M8" s="14"/>
      <c r="N8" s="14"/>
      <c r="O8" s="14"/>
    </row>
    <row r="9" spans="1:18" ht="12" customHeight="1" x14ac:dyDescent="0.2">
      <c r="A9" s="14" t="s">
        <v>5</v>
      </c>
      <c r="B9" s="14"/>
      <c r="C9" s="14"/>
      <c r="D9" s="14"/>
      <c r="E9" s="14"/>
      <c r="F9" s="14"/>
      <c r="G9" s="14"/>
      <c r="H9" s="14"/>
      <c r="I9" s="14" t="s">
        <v>201</v>
      </c>
      <c r="J9" s="14"/>
      <c r="K9" s="14"/>
      <c r="L9" s="14"/>
      <c r="M9" s="14"/>
      <c r="N9" s="14"/>
      <c r="O9" s="14"/>
    </row>
    <row r="10" spans="1:18" ht="12" customHeigh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8" ht="12" customHeight="1" x14ac:dyDescent="0.2">
      <c r="A11" s="65" t="s">
        <v>94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8" ht="12" customHeight="1" x14ac:dyDescent="0.2">
      <c r="A12" s="62" t="s">
        <v>6</v>
      </c>
      <c r="B12" s="62" t="s">
        <v>7</v>
      </c>
      <c r="C12" s="62" t="s">
        <v>8</v>
      </c>
      <c r="D12" s="62"/>
      <c r="E12" s="62"/>
      <c r="F12" s="62"/>
      <c r="G12" s="62" t="s">
        <v>9</v>
      </c>
      <c r="H12" s="62" t="s">
        <v>10</v>
      </c>
      <c r="I12" s="62"/>
      <c r="J12" s="62"/>
      <c r="K12" s="62"/>
      <c r="L12" s="62"/>
      <c r="M12" s="62"/>
      <c r="N12" s="62"/>
      <c r="O12" s="62"/>
      <c r="P12" s="62"/>
    </row>
    <row r="13" spans="1:18" ht="12" customHeight="1" x14ac:dyDescent="0.2">
      <c r="A13" s="62"/>
      <c r="B13" s="62"/>
      <c r="C13" s="62" t="s">
        <v>197</v>
      </c>
      <c r="D13" s="62" t="s">
        <v>198</v>
      </c>
      <c r="E13" s="62" t="s">
        <v>199</v>
      </c>
      <c r="F13" s="62" t="s">
        <v>49</v>
      </c>
      <c r="G13" s="62"/>
      <c r="H13" s="62" t="s">
        <v>197</v>
      </c>
      <c r="I13" s="62"/>
      <c r="J13" s="62" t="s">
        <v>198</v>
      </c>
      <c r="K13" s="62"/>
      <c r="L13" s="62" t="s">
        <v>200</v>
      </c>
      <c r="M13" s="62"/>
      <c r="N13" s="62" t="s">
        <v>11</v>
      </c>
      <c r="O13" s="62" t="s">
        <v>12</v>
      </c>
      <c r="P13" s="62" t="s">
        <v>49</v>
      </c>
    </row>
    <row r="14" spans="1:18" ht="12" customHeight="1" x14ac:dyDescent="0.2">
      <c r="A14" s="62"/>
      <c r="B14" s="62"/>
      <c r="C14" s="62"/>
      <c r="D14" s="62"/>
      <c r="E14" s="62"/>
      <c r="F14" s="62"/>
      <c r="G14" s="62"/>
      <c r="H14" s="15" t="s">
        <v>13</v>
      </c>
      <c r="I14" s="15" t="s">
        <v>14</v>
      </c>
      <c r="J14" s="15" t="s">
        <v>13</v>
      </c>
      <c r="K14" s="15" t="s">
        <v>14</v>
      </c>
      <c r="L14" s="15" t="s">
        <v>13</v>
      </c>
      <c r="M14" s="15" t="s">
        <v>14</v>
      </c>
      <c r="N14" s="62"/>
      <c r="O14" s="62"/>
      <c r="P14" s="62"/>
    </row>
    <row r="15" spans="1:18" ht="12" customHeight="1" x14ac:dyDescent="0.2">
      <c r="A15" s="37" t="s">
        <v>95</v>
      </c>
      <c r="B15" s="37" t="s">
        <v>96</v>
      </c>
      <c r="C15" s="38"/>
      <c r="D15" s="39" t="s">
        <v>222</v>
      </c>
      <c r="E15" s="39"/>
      <c r="F15" s="39">
        <f>SUM(C15:E15)</f>
        <v>0</v>
      </c>
      <c r="G15" s="37" t="s">
        <v>72</v>
      </c>
      <c r="H15" s="39"/>
      <c r="I15" s="39"/>
      <c r="J15" s="39"/>
      <c r="K15" s="39"/>
      <c r="L15" s="39"/>
      <c r="M15" s="39"/>
      <c r="N15" s="39">
        <f>SUM(H15,J15,L15)</f>
        <v>0</v>
      </c>
      <c r="O15" s="39">
        <f t="shared" ref="N15:O29" si="0">SUM(I15,K15,M15)</f>
        <v>0</v>
      </c>
      <c r="P15" s="39">
        <f>SUM(H15:M15)</f>
        <v>0</v>
      </c>
    </row>
    <row r="16" spans="1:18" ht="12" customHeight="1" x14ac:dyDescent="0.2">
      <c r="A16" s="37" t="s">
        <v>97</v>
      </c>
      <c r="B16" s="37" t="s">
        <v>98</v>
      </c>
      <c r="C16" s="40">
        <v>107</v>
      </c>
      <c r="D16" s="39">
        <v>684</v>
      </c>
      <c r="E16" s="39">
        <v>242</v>
      </c>
      <c r="F16" s="39">
        <f t="shared" ref="F16:F29" si="1">SUM(C16:E16)</f>
        <v>1033</v>
      </c>
      <c r="G16" s="37" t="s">
        <v>17</v>
      </c>
      <c r="H16" s="39">
        <v>117</v>
      </c>
      <c r="I16" s="39">
        <v>1</v>
      </c>
      <c r="J16" s="39">
        <v>580</v>
      </c>
      <c r="K16" s="39">
        <v>26</v>
      </c>
      <c r="L16" s="39">
        <v>246</v>
      </c>
      <c r="M16" s="39">
        <v>4</v>
      </c>
      <c r="N16" s="39">
        <f>SUM(H16,J16,L16)</f>
        <v>943</v>
      </c>
      <c r="O16" s="39">
        <f t="shared" si="0"/>
        <v>31</v>
      </c>
      <c r="P16" s="39">
        <f t="shared" ref="P16:P29" si="2">SUM(H16:M16)</f>
        <v>974</v>
      </c>
    </row>
    <row r="17" spans="1:19" ht="12" customHeight="1" x14ac:dyDescent="0.2">
      <c r="A17" s="37" t="s">
        <v>99</v>
      </c>
      <c r="B17" s="37" t="s">
        <v>100</v>
      </c>
      <c r="C17" s="38"/>
      <c r="D17" s="39"/>
      <c r="E17" s="39"/>
      <c r="F17" s="39">
        <f t="shared" si="1"/>
        <v>0</v>
      </c>
      <c r="G17" s="37" t="s">
        <v>17</v>
      </c>
      <c r="H17" s="39"/>
      <c r="I17" s="39"/>
      <c r="J17" s="39"/>
      <c r="K17" s="39"/>
      <c r="L17" s="39"/>
      <c r="M17" s="39"/>
      <c r="N17" s="39">
        <f t="shared" si="0"/>
        <v>0</v>
      </c>
      <c r="O17" s="39">
        <f t="shared" si="0"/>
        <v>0</v>
      </c>
      <c r="P17" s="39">
        <f t="shared" si="2"/>
        <v>0</v>
      </c>
    </row>
    <row r="18" spans="1:19" ht="12" customHeight="1" x14ac:dyDescent="0.2">
      <c r="A18" s="37" t="s">
        <v>101</v>
      </c>
      <c r="B18" s="37" t="s">
        <v>102</v>
      </c>
      <c r="C18" s="38"/>
      <c r="D18" s="39"/>
      <c r="E18" s="39"/>
      <c r="F18" s="39">
        <f t="shared" si="1"/>
        <v>0</v>
      </c>
      <c r="G18" s="37" t="s">
        <v>17</v>
      </c>
      <c r="H18" s="37"/>
      <c r="I18" s="39"/>
      <c r="J18" s="39"/>
      <c r="K18" s="39"/>
      <c r="L18" s="39"/>
      <c r="M18" s="39"/>
      <c r="N18" s="39">
        <f t="shared" si="0"/>
        <v>0</v>
      </c>
      <c r="O18" s="39">
        <f t="shared" si="0"/>
        <v>0</v>
      </c>
      <c r="P18" s="39">
        <f t="shared" si="2"/>
        <v>0</v>
      </c>
    </row>
    <row r="19" spans="1:19" ht="12" customHeight="1" x14ac:dyDescent="0.2">
      <c r="A19" s="37" t="s">
        <v>35</v>
      </c>
      <c r="B19" s="37" t="s">
        <v>103</v>
      </c>
      <c r="C19" s="40">
        <v>464</v>
      </c>
      <c r="D19" s="39">
        <v>1230</v>
      </c>
      <c r="E19" s="39">
        <v>809</v>
      </c>
      <c r="F19" s="39">
        <f>SUM(C19:E19)</f>
        <v>2503</v>
      </c>
      <c r="G19" s="37" t="s">
        <v>17</v>
      </c>
      <c r="H19" s="37">
        <v>355</v>
      </c>
      <c r="I19" s="39">
        <v>30</v>
      </c>
      <c r="J19" s="39">
        <v>1135</v>
      </c>
      <c r="K19" s="39">
        <v>91</v>
      </c>
      <c r="L19" s="39">
        <v>571</v>
      </c>
      <c r="M19" s="39">
        <v>35</v>
      </c>
      <c r="N19" s="39">
        <f t="shared" si="0"/>
        <v>2061</v>
      </c>
      <c r="O19" s="39">
        <f t="shared" si="0"/>
        <v>156</v>
      </c>
      <c r="P19" s="39">
        <f t="shared" si="2"/>
        <v>2217</v>
      </c>
    </row>
    <row r="20" spans="1:19" ht="12" customHeight="1" x14ac:dyDescent="0.2">
      <c r="A20" s="37" t="s">
        <v>35</v>
      </c>
      <c r="B20" s="37" t="s">
        <v>104</v>
      </c>
      <c r="C20" s="38">
        <v>32</v>
      </c>
      <c r="D20" s="39">
        <v>202</v>
      </c>
      <c r="E20" s="39">
        <v>43</v>
      </c>
      <c r="F20" s="39">
        <f t="shared" si="1"/>
        <v>277</v>
      </c>
      <c r="G20" s="37" t="s">
        <v>17</v>
      </c>
      <c r="H20" s="37">
        <v>28</v>
      </c>
      <c r="I20" s="39">
        <v>4</v>
      </c>
      <c r="J20" s="39">
        <v>195</v>
      </c>
      <c r="K20" s="39">
        <v>7</v>
      </c>
      <c r="L20" s="39">
        <v>43</v>
      </c>
      <c r="M20" s="39">
        <v>0</v>
      </c>
      <c r="N20" s="39">
        <f t="shared" si="0"/>
        <v>266</v>
      </c>
      <c r="O20" s="39">
        <f t="shared" si="0"/>
        <v>11</v>
      </c>
      <c r="P20" s="39">
        <f t="shared" si="2"/>
        <v>277</v>
      </c>
    </row>
    <row r="21" spans="1:19" ht="12" customHeight="1" x14ac:dyDescent="0.2">
      <c r="A21" s="37" t="s">
        <v>35</v>
      </c>
      <c r="B21" s="37" t="s">
        <v>105</v>
      </c>
      <c r="C21" s="38">
        <v>114</v>
      </c>
      <c r="D21" s="39">
        <v>33</v>
      </c>
      <c r="E21" s="39">
        <v>214</v>
      </c>
      <c r="F21" s="39">
        <f t="shared" si="1"/>
        <v>361</v>
      </c>
      <c r="G21" s="37" t="s">
        <v>17</v>
      </c>
      <c r="H21" s="37">
        <v>100</v>
      </c>
      <c r="I21" s="39">
        <v>13</v>
      </c>
      <c r="J21" s="39">
        <v>278</v>
      </c>
      <c r="K21" s="39">
        <v>55</v>
      </c>
      <c r="L21" s="39">
        <v>200</v>
      </c>
      <c r="M21" s="39">
        <v>21</v>
      </c>
      <c r="N21" s="39">
        <f t="shared" si="0"/>
        <v>578</v>
      </c>
      <c r="O21" s="39">
        <f t="shared" si="0"/>
        <v>89</v>
      </c>
      <c r="P21" s="39">
        <f t="shared" si="2"/>
        <v>667</v>
      </c>
    </row>
    <row r="22" spans="1:19" ht="12" customHeight="1" x14ac:dyDescent="0.2">
      <c r="A22" s="37" t="s">
        <v>106</v>
      </c>
      <c r="B22" s="37" t="s">
        <v>107</v>
      </c>
      <c r="C22" s="38"/>
      <c r="D22" s="39"/>
      <c r="E22" s="39"/>
      <c r="F22" s="39">
        <f t="shared" si="1"/>
        <v>0</v>
      </c>
      <c r="G22" s="37" t="s">
        <v>17</v>
      </c>
      <c r="H22" s="39"/>
      <c r="I22" s="39"/>
      <c r="J22" s="39"/>
      <c r="K22" s="39"/>
      <c r="L22" s="39"/>
      <c r="M22" s="39"/>
      <c r="N22" s="39">
        <f t="shared" si="0"/>
        <v>0</v>
      </c>
      <c r="O22" s="39">
        <f t="shared" si="0"/>
        <v>0</v>
      </c>
      <c r="P22" s="39">
        <f t="shared" si="2"/>
        <v>0</v>
      </c>
    </row>
    <row r="23" spans="1:19" ht="12" customHeight="1" x14ac:dyDescent="0.2">
      <c r="A23" s="37" t="s">
        <v>108</v>
      </c>
      <c r="B23" s="37" t="s">
        <v>98</v>
      </c>
      <c r="C23" s="38">
        <v>156</v>
      </c>
      <c r="D23" s="39">
        <v>156</v>
      </c>
      <c r="E23" s="39">
        <v>1</v>
      </c>
      <c r="F23" s="39">
        <f t="shared" si="1"/>
        <v>313</v>
      </c>
      <c r="G23" s="37" t="s">
        <v>17</v>
      </c>
      <c r="H23" s="37">
        <v>33</v>
      </c>
      <c r="I23" s="39">
        <v>6</v>
      </c>
      <c r="J23" s="39">
        <v>36</v>
      </c>
      <c r="K23" s="39">
        <v>3</v>
      </c>
      <c r="L23" s="39">
        <v>11</v>
      </c>
      <c r="M23" s="39">
        <v>1</v>
      </c>
      <c r="N23" s="39">
        <f t="shared" si="0"/>
        <v>80</v>
      </c>
      <c r="O23" s="39">
        <f t="shared" si="0"/>
        <v>10</v>
      </c>
      <c r="P23" s="39">
        <f t="shared" si="2"/>
        <v>90</v>
      </c>
    </row>
    <row r="24" spans="1:19" ht="12" customHeight="1" x14ac:dyDescent="0.2">
      <c r="A24" s="37" t="s">
        <v>33</v>
      </c>
      <c r="B24" s="37" t="s">
        <v>109</v>
      </c>
      <c r="C24" s="38">
        <v>10</v>
      </c>
      <c r="D24" s="39">
        <v>32</v>
      </c>
      <c r="E24" s="39">
        <v>43</v>
      </c>
      <c r="F24" s="39">
        <f t="shared" si="1"/>
        <v>85</v>
      </c>
      <c r="G24" s="37" t="s">
        <v>17</v>
      </c>
      <c r="H24" s="37">
        <v>18</v>
      </c>
      <c r="I24" s="39">
        <v>0</v>
      </c>
      <c r="J24" s="39">
        <v>146</v>
      </c>
      <c r="K24" s="39">
        <v>38</v>
      </c>
      <c r="L24" s="39">
        <v>112</v>
      </c>
      <c r="M24" s="39">
        <v>15</v>
      </c>
      <c r="N24" s="39">
        <f t="shared" si="0"/>
        <v>276</v>
      </c>
      <c r="O24" s="39">
        <f t="shared" si="0"/>
        <v>53</v>
      </c>
      <c r="P24" s="39">
        <f t="shared" si="2"/>
        <v>329</v>
      </c>
    </row>
    <row r="25" spans="1:19" ht="12" customHeight="1" x14ac:dyDescent="0.2">
      <c r="A25" s="37" t="s">
        <v>33</v>
      </c>
      <c r="B25" s="37" t="s">
        <v>110</v>
      </c>
      <c r="C25" s="38">
        <v>1</v>
      </c>
      <c r="D25" s="39"/>
      <c r="E25" s="39">
        <v>7</v>
      </c>
      <c r="F25" s="39">
        <f t="shared" si="1"/>
        <v>8</v>
      </c>
      <c r="G25" s="37" t="s">
        <v>17</v>
      </c>
      <c r="H25" s="37">
        <v>27</v>
      </c>
      <c r="I25" s="39"/>
      <c r="J25" s="39"/>
      <c r="K25" s="39"/>
      <c r="L25" s="39">
        <v>180</v>
      </c>
      <c r="M25" s="39">
        <v>33</v>
      </c>
      <c r="N25" s="39">
        <f t="shared" si="0"/>
        <v>207</v>
      </c>
      <c r="O25" s="39">
        <f t="shared" si="0"/>
        <v>33</v>
      </c>
      <c r="P25" s="39">
        <f t="shared" si="2"/>
        <v>240</v>
      </c>
    </row>
    <row r="26" spans="1:19" ht="12" customHeight="1" x14ac:dyDescent="0.2">
      <c r="A26" s="37" t="s">
        <v>33</v>
      </c>
      <c r="B26" s="37" t="s">
        <v>74</v>
      </c>
      <c r="C26" s="38"/>
      <c r="D26" s="39">
        <v>3</v>
      </c>
      <c r="E26" s="39">
        <v>1</v>
      </c>
      <c r="F26" s="39">
        <f t="shared" si="1"/>
        <v>4</v>
      </c>
      <c r="G26" s="37" t="s">
        <v>17</v>
      </c>
      <c r="H26" s="39"/>
      <c r="I26" s="39"/>
      <c r="J26" s="39">
        <v>59</v>
      </c>
      <c r="K26" s="39">
        <v>8</v>
      </c>
      <c r="L26" s="39">
        <v>19</v>
      </c>
      <c r="M26" s="39">
        <v>5</v>
      </c>
      <c r="N26" s="39">
        <f t="shared" si="0"/>
        <v>78</v>
      </c>
      <c r="O26" s="39">
        <f t="shared" si="0"/>
        <v>13</v>
      </c>
      <c r="P26" s="39">
        <f t="shared" si="2"/>
        <v>91</v>
      </c>
    </row>
    <row r="27" spans="1:19" ht="12" customHeight="1" x14ac:dyDescent="0.2">
      <c r="A27" s="37" t="s">
        <v>33</v>
      </c>
      <c r="B27" s="37" t="s">
        <v>111</v>
      </c>
      <c r="C27" s="38"/>
      <c r="D27" s="39"/>
      <c r="E27" s="39">
        <v>7</v>
      </c>
      <c r="F27" s="39">
        <f t="shared" si="1"/>
        <v>7</v>
      </c>
      <c r="G27" s="37" t="s">
        <v>17</v>
      </c>
      <c r="H27" s="39"/>
      <c r="I27" s="39"/>
      <c r="J27" s="39"/>
      <c r="K27" s="39"/>
      <c r="L27" s="39">
        <v>72</v>
      </c>
      <c r="M27" s="39">
        <v>65</v>
      </c>
      <c r="N27" s="39">
        <f t="shared" si="0"/>
        <v>72</v>
      </c>
      <c r="O27" s="39">
        <f t="shared" si="0"/>
        <v>65</v>
      </c>
      <c r="P27" s="39">
        <f t="shared" si="2"/>
        <v>137</v>
      </c>
      <c r="R27" s="8"/>
      <c r="S27" s="9"/>
    </row>
    <row r="28" spans="1:19" ht="12" customHeight="1" x14ac:dyDescent="0.2">
      <c r="A28" s="37" t="s">
        <v>33</v>
      </c>
      <c r="B28" s="37" t="s">
        <v>112</v>
      </c>
      <c r="C28" s="38">
        <v>12</v>
      </c>
      <c r="D28" s="39">
        <v>59</v>
      </c>
      <c r="E28" s="39">
        <v>59</v>
      </c>
      <c r="F28" s="39">
        <f t="shared" si="1"/>
        <v>130</v>
      </c>
      <c r="G28" s="37" t="s">
        <v>17</v>
      </c>
      <c r="H28" s="37">
        <v>12</v>
      </c>
      <c r="I28" s="39">
        <v>0</v>
      </c>
      <c r="J28" s="39">
        <v>99</v>
      </c>
      <c r="K28" s="39">
        <v>13</v>
      </c>
      <c r="L28" s="39">
        <v>62</v>
      </c>
      <c r="M28" s="39">
        <v>25</v>
      </c>
      <c r="N28" s="39">
        <f t="shared" si="0"/>
        <v>173</v>
      </c>
      <c r="O28" s="39">
        <f t="shared" si="0"/>
        <v>38</v>
      </c>
      <c r="P28" s="39">
        <f t="shared" si="2"/>
        <v>211</v>
      </c>
    </row>
    <row r="29" spans="1:19" ht="12" customHeight="1" x14ac:dyDescent="0.2">
      <c r="A29" s="37" t="s">
        <v>33</v>
      </c>
      <c r="B29" s="37" t="s">
        <v>113</v>
      </c>
      <c r="C29" s="38">
        <v>3</v>
      </c>
      <c r="D29" s="39">
        <v>4</v>
      </c>
      <c r="E29" s="39">
        <v>11</v>
      </c>
      <c r="F29" s="39">
        <f t="shared" si="1"/>
        <v>18</v>
      </c>
      <c r="G29" s="37" t="s">
        <v>17</v>
      </c>
      <c r="H29" s="37">
        <v>51</v>
      </c>
      <c r="I29" s="39">
        <v>0</v>
      </c>
      <c r="J29" s="39">
        <v>109</v>
      </c>
      <c r="K29" s="39">
        <v>30</v>
      </c>
      <c r="L29" s="39">
        <v>237</v>
      </c>
      <c r="M29" s="39">
        <v>302</v>
      </c>
      <c r="N29" s="39">
        <f t="shared" si="0"/>
        <v>397</v>
      </c>
      <c r="O29" s="39">
        <f t="shared" si="0"/>
        <v>332</v>
      </c>
      <c r="P29" s="39">
        <f t="shared" si="2"/>
        <v>729</v>
      </c>
    </row>
    <row r="30" spans="1:19" ht="12" customHeight="1" x14ac:dyDescent="0.2">
      <c r="A30" s="65" t="s">
        <v>114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9" ht="12" customHeight="1" x14ac:dyDescent="0.2">
      <c r="A31" s="62" t="s">
        <v>6</v>
      </c>
      <c r="B31" s="62" t="s">
        <v>7</v>
      </c>
      <c r="C31" s="62" t="s">
        <v>8</v>
      </c>
      <c r="D31" s="62"/>
      <c r="E31" s="62"/>
      <c r="F31" s="62"/>
      <c r="G31" s="62" t="s">
        <v>9</v>
      </c>
      <c r="H31" s="15"/>
      <c r="I31" s="62" t="s">
        <v>10</v>
      </c>
      <c r="J31" s="62"/>
      <c r="K31" s="62"/>
      <c r="L31" s="62"/>
      <c r="M31" s="62"/>
      <c r="N31" s="62"/>
      <c r="O31" s="62"/>
      <c r="P31" s="62"/>
    </row>
    <row r="32" spans="1:19" ht="12" customHeight="1" x14ac:dyDescent="0.2">
      <c r="A32" s="62"/>
      <c r="B32" s="62"/>
      <c r="C32" s="62" t="s">
        <v>197</v>
      </c>
      <c r="D32" s="62" t="s">
        <v>198</v>
      </c>
      <c r="E32" s="62" t="s">
        <v>199</v>
      </c>
      <c r="F32" s="62" t="s">
        <v>49</v>
      </c>
      <c r="G32" s="62"/>
      <c r="H32" s="62" t="s">
        <v>197</v>
      </c>
      <c r="I32" s="62"/>
      <c r="J32" s="62" t="s">
        <v>198</v>
      </c>
      <c r="K32" s="62"/>
      <c r="L32" s="62" t="s">
        <v>200</v>
      </c>
      <c r="M32" s="62"/>
      <c r="N32" s="62" t="s">
        <v>11</v>
      </c>
      <c r="O32" s="62" t="s">
        <v>12</v>
      </c>
      <c r="P32" s="62" t="s">
        <v>49</v>
      </c>
    </row>
    <row r="33" spans="1:22" ht="12" customHeight="1" x14ac:dyDescent="0.2">
      <c r="A33" s="62"/>
      <c r="B33" s="62"/>
      <c r="C33" s="62"/>
      <c r="D33" s="62"/>
      <c r="E33" s="62"/>
      <c r="F33" s="62"/>
      <c r="G33" s="62"/>
      <c r="H33" s="15" t="s">
        <v>13</v>
      </c>
      <c r="I33" s="15" t="s">
        <v>14</v>
      </c>
      <c r="J33" s="15" t="s">
        <v>13</v>
      </c>
      <c r="K33" s="15" t="s">
        <v>14</v>
      </c>
      <c r="L33" s="15" t="s">
        <v>13</v>
      </c>
      <c r="M33" s="15" t="s">
        <v>14</v>
      </c>
      <c r="N33" s="62"/>
      <c r="O33" s="62"/>
      <c r="P33" s="62"/>
    </row>
    <row r="34" spans="1:22" ht="12" customHeight="1" x14ac:dyDescent="0.2">
      <c r="A34" s="37" t="s">
        <v>115</v>
      </c>
      <c r="B34" s="37" t="s">
        <v>116</v>
      </c>
      <c r="C34" s="38">
        <v>108</v>
      </c>
      <c r="D34" s="39">
        <v>98</v>
      </c>
      <c r="E34" s="39">
        <v>108</v>
      </c>
      <c r="F34" s="39">
        <f t="shared" ref="F34:F66" si="3">SUM(C34:E34)</f>
        <v>314</v>
      </c>
      <c r="G34" s="37" t="s">
        <v>117</v>
      </c>
      <c r="H34" s="39">
        <v>0</v>
      </c>
      <c r="I34" s="39">
        <v>0</v>
      </c>
      <c r="J34" s="39"/>
      <c r="K34" s="39"/>
      <c r="L34" s="39"/>
      <c r="M34" s="39"/>
      <c r="N34" s="39">
        <f t="shared" ref="N34:O65" si="4">SUM(H34,J34,L34)</f>
        <v>0</v>
      </c>
      <c r="O34" s="39">
        <f t="shared" si="4"/>
        <v>0</v>
      </c>
      <c r="P34" s="39">
        <f t="shared" ref="P34:P66" si="5">SUM(H34:M34)</f>
        <v>0</v>
      </c>
      <c r="V34" s="1" t="s">
        <v>118</v>
      </c>
    </row>
    <row r="35" spans="1:22" ht="12" customHeight="1" x14ac:dyDescent="0.2">
      <c r="A35" s="37" t="s">
        <v>119</v>
      </c>
      <c r="B35" s="37" t="s">
        <v>116</v>
      </c>
      <c r="C35" s="38">
        <v>180</v>
      </c>
      <c r="D35" s="39">
        <v>165</v>
      </c>
      <c r="E35" s="39">
        <v>180</v>
      </c>
      <c r="F35" s="39">
        <f t="shared" si="3"/>
        <v>525</v>
      </c>
      <c r="G35" s="37" t="s">
        <v>117</v>
      </c>
      <c r="H35" s="39">
        <v>0</v>
      </c>
      <c r="I35" s="39">
        <v>0</v>
      </c>
      <c r="J35" s="39"/>
      <c r="K35" s="39"/>
      <c r="L35" s="39"/>
      <c r="M35" s="39"/>
      <c r="N35" s="39">
        <f t="shared" si="4"/>
        <v>0</v>
      </c>
      <c r="O35" s="39">
        <f t="shared" si="4"/>
        <v>0</v>
      </c>
      <c r="P35" s="39">
        <f t="shared" si="5"/>
        <v>0</v>
      </c>
    </row>
    <row r="36" spans="1:22" ht="12" customHeight="1" x14ac:dyDescent="0.2">
      <c r="A36" s="37" t="s">
        <v>120</v>
      </c>
      <c r="B36" s="37" t="s">
        <v>116</v>
      </c>
      <c r="C36" s="38">
        <v>230</v>
      </c>
      <c r="D36" s="39">
        <v>216</v>
      </c>
      <c r="E36" s="39">
        <v>230</v>
      </c>
      <c r="F36" s="39">
        <f t="shared" si="3"/>
        <v>676</v>
      </c>
      <c r="G36" s="37" t="s">
        <v>117</v>
      </c>
      <c r="H36" s="39">
        <v>0</v>
      </c>
      <c r="I36" s="39">
        <v>0</v>
      </c>
      <c r="J36" s="39"/>
      <c r="K36" s="39"/>
      <c r="L36" s="39"/>
      <c r="M36" s="39"/>
      <c r="N36" s="39">
        <f t="shared" si="4"/>
        <v>0</v>
      </c>
      <c r="O36" s="39">
        <f t="shared" si="4"/>
        <v>0</v>
      </c>
      <c r="P36" s="39">
        <f t="shared" si="5"/>
        <v>0</v>
      </c>
    </row>
    <row r="37" spans="1:22" ht="12" customHeight="1" x14ac:dyDescent="0.2">
      <c r="A37" s="37" t="s">
        <v>121</v>
      </c>
      <c r="B37" s="37" t="s">
        <v>116</v>
      </c>
      <c r="C37" s="38">
        <v>2</v>
      </c>
      <c r="D37" s="39">
        <v>2</v>
      </c>
      <c r="E37" s="39">
        <v>2</v>
      </c>
      <c r="F37" s="39">
        <f t="shared" si="3"/>
        <v>6</v>
      </c>
      <c r="G37" s="37" t="s">
        <v>117</v>
      </c>
      <c r="H37" s="39">
        <v>0</v>
      </c>
      <c r="I37" s="39">
        <v>0</v>
      </c>
      <c r="J37" s="39"/>
      <c r="K37" s="39"/>
      <c r="L37" s="39"/>
      <c r="M37" s="39"/>
      <c r="N37" s="39">
        <f t="shared" si="4"/>
        <v>0</v>
      </c>
      <c r="O37" s="39">
        <f t="shared" si="4"/>
        <v>0</v>
      </c>
      <c r="P37" s="39">
        <f t="shared" si="5"/>
        <v>0</v>
      </c>
    </row>
    <row r="38" spans="1:22" ht="12" customHeight="1" x14ac:dyDescent="0.2">
      <c r="A38" s="37" t="s">
        <v>122</v>
      </c>
      <c r="B38" s="37" t="s">
        <v>116</v>
      </c>
      <c r="C38" s="38">
        <v>1</v>
      </c>
      <c r="D38" s="39">
        <v>1</v>
      </c>
      <c r="E38" s="39">
        <v>1</v>
      </c>
      <c r="F38" s="39">
        <f t="shared" si="3"/>
        <v>3</v>
      </c>
      <c r="G38" s="37" t="s">
        <v>123</v>
      </c>
      <c r="H38" s="39">
        <v>0</v>
      </c>
      <c r="I38" s="39">
        <v>0</v>
      </c>
      <c r="J38" s="39"/>
      <c r="K38" s="39"/>
      <c r="L38" s="39"/>
      <c r="M38" s="39"/>
      <c r="N38" s="39">
        <f t="shared" si="4"/>
        <v>0</v>
      </c>
      <c r="O38" s="39">
        <f t="shared" si="4"/>
        <v>0</v>
      </c>
      <c r="P38" s="39">
        <f t="shared" si="5"/>
        <v>0</v>
      </c>
    </row>
    <row r="39" spans="1:22" ht="12" customHeight="1" x14ac:dyDescent="0.2">
      <c r="A39" s="37" t="s">
        <v>124</v>
      </c>
      <c r="B39" s="37" t="s">
        <v>116</v>
      </c>
      <c r="C39" s="38">
        <v>2</v>
      </c>
      <c r="D39" s="39">
        <v>2</v>
      </c>
      <c r="E39" s="39">
        <v>2</v>
      </c>
      <c r="F39" s="39">
        <f t="shared" si="3"/>
        <v>6</v>
      </c>
      <c r="G39" s="37" t="s">
        <v>117</v>
      </c>
      <c r="H39" s="39">
        <v>0</v>
      </c>
      <c r="I39" s="39">
        <v>0</v>
      </c>
      <c r="J39" s="39"/>
      <c r="K39" s="39"/>
      <c r="L39" s="39"/>
      <c r="M39" s="39"/>
      <c r="N39" s="39">
        <f t="shared" si="4"/>
        <v>0</v>
      </c>
      <c r="O39" s="39">
        <f t="shared" si="4"/>
        <v>0</v>
      </c>
      <c r="P39" s="39">
        <f t="shared" si="5"/>
        <v>0</v>
      </c>
    </row>
    <row r="40" spans="1:22" ht="12" customHeight="1" x14ac:dyDescent="0.2">
      <c r="A40" s="37" t="s">
        <v>125</v>
      </c>
      <c r="B40" s="37" t="s">
        <v>126</v>
      </c>
      <c r="C40" s="38">
        <v>300</v>
      </c>
      <c r="D40" s="39">
        <v>325</v>
      </c>
      <c r="E40" s="39">
        <v>195</v>
      </c>
      <c r="F40" s="39">
        <f t="shared" si="3"/>
        <v>820</v>
      </c>
      <c r="G40" s="37" t="s">
        <v>127</v>
      </c>
      <c r="H40" s="39">
        <v>0</v>
      </c>
      <c r="I40" s="39">
        <v>0</v>
      </c>
      <c r="J40" s="39"/>
      <c r="K40" s="39"/>
      <c r="L40" s="39"/>
      <c r="M40" s="39"/>
      <c r="N40" s="39">
        <f t="shared" si="4"/>
        <v>0</v>
      </c>
      <c r="O40" s="39">
        <f t="shared" si="4"/>
        <v>0</v>
      </c>
      <c r="P40" s="39">
        <f t="shared" si="5"/>
        <v>0</v>
      </c>
    </row>
    <row r="41" spans="1:22" ht="12" customHeight="1" x14ac:dyDescent="0.2">
      <c r="A41" s="37" t="s">
        <v>128</v>
      </c>
      <c r="B41" s="37" t="s">
        <v>126</v>
      </c>
      <c r="C41" s="38">
        <v>3995</v>
      </c>
      <c r="D41" s="39">
        <v>5556</v>
      </c>
      <c r="E41" s="39">
        <v>3704</v>
      </c>
      <c r="F41" s="39">
        <f t="shared" si="3"/>
        <v>13255</v>
      </c>
      <c r="G41" s="37" t="s">
        <v>127</v>
      </c>
      <c r="H41" s="39">
        <v>0</v>
      </c>
      <c r="I41" s="39">
        <v>0</v>
      </c>
      <c r="J41" s="39"/>
      <c r="K41" s="39"/>
      <c r="L41" s="39"/>
      <c r="M41" s="39"/>
      <c r="N41" s="39">
        <f t="shared" si="4"/>
        <v>0</v>
      </c>
      <c r="O41" s="39">
        <f t="shared" si="4"/>
        <v>0</v>
      </c>
      <c r="P41" s="39">
        <f t="shared" si="5"/>
        <v>0</v>
      </c>
    </row>
    <row r="42" spans="1:22" ht="12" customHeight="1" x14ac:dyDescent="0.2">
      <c r="A42" s="37" t="s">
        <v>129</v>
      </c>
      <c r="B42" s="37" t="s">
        <v>126</v>
      </c>
      <c r="C42" s="38">
        <v>535569</v>
      </c>
      <c r="D42" s="39">
        <v>469668</v>
      </c>
      <c r="E42" s="39">
        <v>500254</v>
      </c>
      <c r="F42" s="39">
        <f t="shared" si="3"/>
        <v>1505491</v>
      </c>
      <c r="G42" s="37" t="s">
        <v>127</v>
      </c>
      <c r="H42" s="39">
        <v>0</v>
      </c>
      <c r="I42" s="39">
        <v>0</v>
      </c>
      <c r="J42" s="39"/>
      <c r="K42" s="39"/>
      <c r="L42" s="39"/>
      <c r="M42" s="39"/>
      <c r="N42" s="39">
        <f t="shared" si="4"/>
        <v>0</v>
      </c>
      <c r="O42" s="39">
        <f t="shared" si="4"/>
        <v>0</v>
      </c>
      <c r="P42" s="39">
        <f t="shared" si="5"/>
        <v>0</v>
      </c>
    </row>
    <row r="43" spans="1:22" ht="12" customHeight="1" x14ac:dyDescent="0.2">
      <c r="A43" s="37" t="s">
        <v>130</v>
      </c>
      <c r="B43" s="37" t="s">
        <v>126</v>
      </c>
      <c r="C43" s="38">
        <v>99</v>
      </c>
      <c r="D43" s="39">
        <v>80</v>
      </c>
      <c r="E43" s="39">
        <v>42</v>
      </c>
      <c r="F43" s="39">
        <f t="shared" si="3"/>
        <v>221</v>
      </c>
      <c r="G43" s="37" t="s">
        <v>127</v>
      </c>
      <c r="H43" s="39">
        <v>0</v>
      </c>
      <c r="I43" s="39">
        <v>0</v>
      </c>
      <c r="J43" s="39"/>
      <c r="K43" s="39"/>
      <c r="L43" s="39"/>
      <c r="M43" s="39"/>
      <c r="N43" s="39">
        <f t="shared" si="4"/>
        <v>0</v>
      </c>
      <c r="O43" s="39">
        <f t="shared" si="4"/>
        <v>0</v>
      </c>
      <c r="P43" s="39">
        <f t="shared" si="5"/>
        <v>0</v>
      </c>
    </row>
    <row r="44" spans="1:22" ht="12" customHeight="1" x14ac:dyDescent="0.2">
      <c r="A44" s="37" t="s">
        <v>131</v>
      </c>
      <c r="B44" s="37" t="s">
        <v>126</v>
      </c>
      <c r="C44" s="38">
        <v>58</v>
      </c>
      <c r="D44" s="39">
        <v>34</v>
      </c>
      <c r="E44" s="39">
        <v>28</v>
      </c>
      <c r="F44" s="39">
        <f t="shared" si="3"/>
        <v>120</v>
      </c>
      <c r="G44" s="37" t="s">
        <v>127</v>
      </c>
      <c r="H44" s="39">
        <v>0</v>
      </c>
      <c r="I44" s="39">
        <v>0</v>
      </c>
      <c r="J44" s="39"/>
      <c r="K44" s="39"/>
      <c r="L44" s="39"/>
      <c r="M44" s="39"/>
      <c r="N44" s="39">
        <f t="shared" si="4"/>
        <v>0</v>
      </c>
      <c r="O44" s="39">
        <f t="shared" si="4"/>
        <v>0</v>
      </c>
      <c r="P44" s="39">
        <f t="shared" si="5"/>
        <v>0</v>
      </c>
    </row>
    <row r="45" spans="1:22" ht="12" customHeight="1" x14ac:dyDescent="0.2">
      <c r="A45" s="37" t="s">
        <v>132</v>
      </c>
      <c r="B45" s="37" t="s">
        <v>126</v>
      </c>
      <c r="C45" s="38">
        <v>269008</v>
      </c>
      <c r="D45" s="39">
        <v>162546</v>
      </c>
      <c r="E45" s="39">
        <v>150464</v>
      </c>
      <c r="F45" s="39">
        <f t="shared" si="3"/>
        <v>582018</v>
      </c>
      <c r="G45" s="37" t="s">
        <v>127</v>
      </c>
      <c r="H45" s="39">
        <v>0</v>
      </c>
      <c r="I45" s="39">
        <v>0</v>
      </c>
      <c r="J45" s="39"/>
      <c r="K45" s="39"/>
      <c r="L45" s="39"/>
      <c r="M45" s="39"/>
      <c r="N45" s="39">
        <f t="shared" si="4"/>
        <v>0</v>
      </c>
      <c r="O45" s="39">
        <f t="shared" si="4"/>
        <v>0</v>
      </c>
      <c r="P45" s="39">
        <f t="shared" si="5"/>
        <v>0</v>
      </c>
    </row>
    <row r="46" spans="1:22" ht="12" customHeight="1" x14ac:dyDescent="0.2">
      <c r="A46" s="37" t="s">
        <v>133</v>
      </c>
      <c r="B46" s="37" t="s">
        <v>134</v>
      </c>
      <c r="C46" s="41">
        <v>229953.68</v>
      </c>
      <c r="D46" s="42">
        <v>286347.40000000002</v>
      </c>
      <c r="E46" s="43">
        <v>142213348.71000001</v>
      </c>
      <c r="F46" s="39">
        <f t="shared" si="3"/>
        <v>142729649.79000002</v>
      </c>
      <c r="G46" s="37" t="s">
        <v>117</v>
      </c>
      <c r="H46" s="39">
        <v>0</v>
      </c>
      <c r="I46" s="39">
        <v>0</v>
      </c>
      <c r="J46" s="39"/>
      <c r="K46" s="39"/>
      <c r="L46" s="39"/>
      <c r="M46" s="39"/>
      <c r="N46" s="39">
        <f t="shared" si="4"/>
        <v>0</v>
      </c>
      <c r="O46" s="39">
        <f t="shared" si="4"/>
        <v>0</v>
      </c>
      <c r="P46" s="39">
        <f t="shared" si="5"/>
        <v>0</v>
      </c>
    </row>
    <row r="47" spans="1:22" ht="12" customHeight="1" x14ac:dyDescent="0.2">
      <c r="A47" s="37" t="s">
        <v>135</v>
      </c>
      <c r="B47" s="37" t="s">
        <v>136</v>
      </c>
      <c r="C47" s="41">
        <v>59876.5</v>
      </c>
      <c r="D47" s="42">
        <v>23403715.600000001</v>
      </c>
      <c r="E47" s="42">
        <v>231411487</v>
      </c>
      <c r="F47" s="39">
        <f t="shared" si="3"/>
        <v>254875079.09999999</v>
      </c>
      <c r="G47" s="37" t="s">
        <v>117</v>
      </c>
      <c r="H47" s="39">
        <v>0</v>
      </c>
      <c r="I47" s="39">
        <v>0</v>
      </c>
      <c r="J47" s="39"/>
      <c r="K47" s="39"/>
      <c r="L47" s="39"/>
      <c r="M47" s="39"/>
      <c r="N47" s="39">
        <f t="shared" si="4"/>
        <v>0</v>
      </c>
      <c r="O47" s="39">
        <f t="shared" si="4"/>
        <v>0</v>
      </c>
      <c r="P47" s="39">
        <f t="shared" si="5"/>
        <v>0</v>
      </c>
    </row>
    <row r="48" spans="1:22" ht="12" customHeight="1" x14ac:dyDescent="0.2">
      <c r="A48" s="37" t="s">
        <v>137</v>
      </c>
      <c r="B48" s="37" t="s">
        <v>134</v>
      </c>
      <c r="C48" s="41">
        <v>115466.53</v>
      </c>
      <c r="D48" s="42">
        <v>8627734.5099999998</v>
      </c>
      <c r="E48" s="42">
        <v>45067292.810000002</v>
      </c>
      <c r="F48" s="39">
        <f t="shared" si="3"/>
        <v>53810493.850000001</v>
      </c>
      <c r="G48" s="37" t="s">
        <v>117</v>
      </c>
      <c r="H48" s="39">
        <v>0</v>
      </c>
      <c r="I48" s="39">
        <v>0</v>
      </c>
      <c r="J48" s="39"/>
      <c r="K48" s="39"/>
      <c r="L48" s="39"/>
      <c r="M48" s="39"/>
      <c r="N48" s="39">
        <f t="shared" si="4"/>
        <v>0</v>
      </c>
      <c r="O48" s="39">
        <f t="shared" si="4"/>
        <v>0</v>
      </c>
      <c r="P48" s="39">
        <f t="shared" si="5"/>
        <v>0</v>
      </c>
    </row>
    <row r="49" spans="1:16" ht="12" customHeight="1" x14ac:dyDescent="0.2">
      <c r="A49" s="37" t="s">
        <v>138</v>
      </c>
      <c r="B49" s="37" t="s">
        <v>30</v>
      </c>
      <c r="C49" s="41">
        <v>2982</v>
      </c>
      <c r="D49" s="42">
        <v>3277</v>
      </c>
      <c r="E49" s="39">
        <v>3376</v>
      </c>
      <c r="F49" s="39">
        <f t="shared" si="3"/>
        <v>9635</v>
      </c>
      <c r="G49" s="37" t="s">
        <v>127</v>
      </c>
      <c r="H49" s="39">
        <v>0</v>
      </c>
      <c r="I49" s="39">
        <v>0</v>
      </c>
      <c r="J49" s="39"/>
      <c r="K49" s="39"/>
      <c r="L49" s="39"/>
      <c r="M49" s="39"/>
      <c r="N49" s="39">
        <f t="shared" si="4"/>
        <v>0</v>
      </c>
      <c r="O49" s="39">
        <f t="shared" si="4"/>
        <v>0</v>
      </c>
      <c r="P49" s="39">
        <f t="shared" si="5"/>
        <v>0</v>
      </c>
    </row>
    <row r="50" spans="1:16" ht="12" customHeight="1" x14ac:dyDescent="0.2">
      <c r="A50" s="37" t="s">
        <v>139</v>
      </c>
      <c r="B50" s="37" t="s">
        <v>140</v>
      </c>
      <c r="C50" s="41">
        <v>2273</v>
      </c>
      <c r="D50" s="39">
        <v>2854</v>
      </c>
      <c r="E50" s="39">
        <v>2174</v>
      </c>
      <c r="F50" s="39">
        <f t="shared" si="3"/>
        <v>7301</v>
      </c>
      <c r="G50" s="37" t="s">
        <v>117</v>
      </c>
      <c r="H50" s="39">
        <v>0</v>
      </c>
      <c r="I50" s="39">
        <v>0</v>
      </c>
      <c r="J50" s="39"/>
      <c r="K50" s="39"/>
      <c r="L50" s="39"/>
      <c r="M50" s="39"/>
      <c r="N50" s="39">
        <f t="shared" si="4"/>
        <v>0</v>
      </c>
      <c r="O50" s="39">
        <f t="shared" si="4"/>
        <v>0</v>
      </c>
      <c r="P50" s="39">
        <f t="shared" si="5"/>
        <v>0</v>
      </c>
    </row>
    <row r="51" spans="1:16" ht="12" customHeight="1" x14ac:dyDescent="0.2">
      <c r="A51" s="37" t="s">
        <v>141</v>
      </c>
      <c r="B51" s="37" t="s">
        <v>140</v>
      </c>
      <c r="C51" s="44">
        <v>99334.399999999994</v>
      </c>
      <c r="D51" s="43">
        <v>84777.02</v>
      </c>
      <c r="E51" s="43">
        <v>85596</v>
      </c>
      <c r="F51" s="42">
        <f t="shared" si="3"/>
        <v>269707.42</v>
      </c>
      <c r="G51" s="37" t="s">
        <v>117</v>
      </c>
      <c r="H51" s="39">
        <v>0</v>
      </c>
      <c r="I51" s="39">
        <v>0</v>
      </c>
      <c r="J51" s="39"/>
      <c r="K51" s="39"/>
      <c r="L51" s="39"/>
      <c r="M51" s="39"/>
      <c r="N51" s="39">
        <f t="shared" si="4"/>
        <v>0</v>
      </c>
      <c r="O51" s="39">
        <f t="shared" si="4"/>
        <v>0</v>
      </c>
      <c r="P51" s="39">
        <f t="shared" si="5"/>
        <v>0</v>
      </c>
    </row>
    <row r="52" spans="1:16" ht="12" customHeight="1" x14ac:dyDescent="0.2">
      <c r="A52" s="37" t="s">
        <v>142</v>
      </c>
      <c r="B52" s="37" t="s">
        <v>134</v>
      </c>
      <c r="C52" s="41">
        <v>386.63</v>
      </c>
      <c r="D52" s="42">
        <v>914.14</v>
      </c>
      <c r="E52" s="42">
        <v>444.12</v>
      </c>
      <c r="F52" s="39">
        <f t="shared" si="3"/>
        <v>1744.8899999999999</v>
      </c>
      <c r="G52" s="37" t="s">
        <v>117</v>
      </c>
      <c r="H52" s="39">
        <v>0</v>
      </c>
      <c r="I52" s="39">
        <v>0</v>
      </c>
      <c r="J52" s="39"/>
      <c r="K52" s="39"/>
      <c r="L52" s="39"/>
      <c r="M52" s="39"/>
      <c r="N52" s="39">
        <f t="shared" si="4"/>
        <v>0</v>
      </c>
      <c r="O52" s="39">
        <f t="shared" si="4"/>
        <v>0</v>
      </c>
      <c r="P52" s="39">
        <f t="shared" si="5"/>
        <v>0</v>
      </c>
    </row>
    <row r="53" spans="1:16" ht="12" customHeight="1" x14ac:dyDescent="0.2">
      <c r="A53" s="37" t="s">
        <v>143</v>
      </c>
      <c r="B53" s="37" t="s">
        <v>30</v>
      </c>
      <c r="C53" s="38">
        <v>1222</v>
      </c>
      <c r="D53" s="39">
        <v>571</v>
      </c>
      <c r="E53" s="39">
        <v>618</v>
      </c>
      <c r="F53" s="39">
        <f t="shared" si="3"/>
        <v>2411</v>
      </c>
      <c r="G53" s="37" t="s">
        <v>117</v>
      </c>
      <c r="H53" s="39">
        <v>0</v>
      </c>
      <c r="I53" s="39">
        <v>0</v>
      </c>
      <c r="J53" s="39"/>
      <c r="K53" s="39"/>
      <c r="L53" s="39"/>
      <c r="M53" s="39"/>
      <c r="N53" s="39">
        <f t="shared" si="4"/>
        <v>0</v>
      </c>
      <c r="O53" s="39">
        <f t="shared" si="4"/>
        <v>0</v>
      </c>
      <c r="P53" s="39">
        <f t="shared" si="5"/>
        <v>0</v>
      </c>
    </row>
    <row r="54" spans="1:16" ht="12" customHeight="1" x14ac:dyDescent="0.2">
      <c r="A54" s="37" t="s">
        <v>144</v>
      </c>
      <c r="B54" s="37" t="s">
        <v>30</v>
      </c>
      <c r="C54" s="38">
        <v>212</v>
      </c>
      <c r="D54" s="39">
        <v>187</v>
      </c>
      <c r="E54" s="39">
        <v>208</v>
      </c>
      <c r="F54" s="39">
        <f t="shared" si="3"/>
        <v>607</v>
      </c>
      <c r="G54" s="37" t="s">
        <v>117</v>
      </c>
      <c r="H54" s="39">
        <v>0</v>
      </c>
      <c r="I54" s="39">
        <v>0</v>
      </c>
      <c r="J54" s="39"/>
      <c r="K54" s="39"/>
      <c r="L54" s="39"/>
      <c r="M54" s="39"/>
      <c r="N54" s="39">
        <f t="shared" si="4"/>
        <v>0</v>
      </c>
      <c r="O54" s="39">
        <f t="shared" si="4"/>
        <v>0</v>
      </c>
      <c r="P54" s="39">
        <f t="shared" si="5"/>
        <v>0</v>
      </c>
    </row>
    <row r="55" spans="1:16" ht="12" customHeight="1" x14ac:dyDescent="0.2">
      <c r="A55" s="37" t="s">
        <v>145</v>
      </c>
      <c r="B55" s="37" t="s">
        <v>30</v>
      </c>
      <c r="C55" s="38">
        <v>44</v>
      </c>
      <c r="D55" s="39">
        <v>57</v>
      </c>
      <c r="E55" s="39">
        <v>78</v>
      </c>
      <c r="F55" s="39">
        <f t="shared" si="3"/>
        <v>179</v>
      </c>
      <c r="G55" s="37" t="s">
        <v>117</v>
      </c>
      <c r="H55" s="39">
        <v>0</v>
      </c>
      <c r="I55" s="39">
        <v>0</v>
      </c>
      <c r="J55" s="39"/>
      <c r="K55" s="39"/>
      <c r="L55" s="39"/>
      <c r="M55" s="39"/>
      <c r="N55" s="39">
        <f t="shared" si="4"/>
        <v>0</v>
      </c>
      <c r="O55" s="39">
        <f t="shared" si="4"/>
        <v>0</v>
      </c>
      <c r="P55" s="39">
        <f t="shared" si="5"/>
        <v>0</v>
      </c>
    </row>
    <row r="56" spans="1:16" ht="12" customHeight="1" x14ac:dyDescent="0.2">
      <c r="A56" s="37" t="s">
        <v>146</v>
      </c>
      <c r="B56" s="37" t="s">
        <v>147</v>
      </c>
      <c r="C56" s="38">
        <v>1362</v>
      </c>
      <c r="D56" s="39">
        <v>1328</v>
      </c>
      <c r="E56" s="39">
        <v>1017</v>
      </c>
      <c r="F56" s="39">
        <f t="shared" si="3"/>
        <v>3707</v>
      </c>
      <c r="G56" s="37" t="s">
        <v>117</v>
      </c>
      <c r="H56" s="39">
        <v>0</v>
      </c>
      <c r="I56" s="39">
        <v>0</v>
      </c>
      <c r="J56" s="39"/>
      <c r="K56" s="39"/>
      <c r="L56" s="39"/>
      <c r="M56" s="39"/>
      <c r="N56" s="39">
        <f t="shared" si="4"/>
        <v>0</v>
      </c>
      <c r="O56" s="39">
        <f t="shared" si="4"/>
        <v>0</v>
      </c>
      <c r="P56" s="39">
        <f t="shared" si="5"/>
        <v>0</v>
      </c>
    </row>
    <row r="57" spans="1:16" ht="12" customHeight="1" x14ac:dyDescent="0.2">
      <c r="A57" s="37" t="s">
        <v>148</v>
      </c>
      <c r="B57" s="37" t="s">
        <v>147</v>
      </c>
      <c r="C57" s="38">
        <v>2136</v>
      </c>
      <c r="D57" s="39">
        <v>2520</v>
      </c>
      <c r="E57" s="39">
        <v>1512</v>
      </c>
      <c r="F57" s="39">
        <f t="shared" si="3"/>
        <v>6168</v>
      </c>
      <c r="G57" s="37" t="s">
        <v>117</v>
      </c>
      <c r="H57" s="39">
        <v>0</v>
      </c>
      <c r="I57" s="39">
        <v>0</v>
      </c>
      <c r="J57" s="39"/>
      <c r="K57" s="39"/>
      <c r="L57" s="39"/>
      <c r="M57" s="39"/>
      <c r="N57" s="39">
        <f t="shared" si="4"/>
        <v>0</v>
      </c>
      <c r="O57" s="39">
        <f t="shared" si="4"/>
        <v>0</v>
      </c>
      <c r="P57" s="39">
        <f t="shared" si="5"/>
        <v>0</v>
      </c>
    </row>
    <row r="58" spans="1:16" ht="12" customHeight="1" x14ac:dyDescent="0.2">
      <c r="A58" s="37" t="s">
        <v>149</v>
      </c>
      <c r="B58" s="37" t="s">
        <v>147</v>
      </c>
      <c r="C58" s="38">
        <v>4006</v>
      </c>
      <c r="D58" s="39">
        <v>2530</v>
      </c>
      <c r="E58" s="39">
        <v>3182</v>
      </c>
      <c r="F58" s="39">
        <f t="shared" si="3"/>
        <v>9718</v>
      </c>
      <c r="G58" s="37" t="s">
        <v>117</v>
      </c>
      <c r="H58" s="39">
        <v>0</v>
      </c>
      <c r="I58" s="39">
        <v>0</v>
      </c>
      <c r="J58" s="39"/>
      <c r="K58" s="39"/>
      <c r="L58" s="39"/>
      <c r="M58" s="39"/>
      <c r="N58" s="39">
        <f t="shared" si="4"/>
        <v>0</v>
      </c>
      <c r="O58" s="39">
        <f t="shared" si="4"/>
        <v>0</v>
      </c>
      <c r="P58" s="39">
        <f t="shared" si="5"/>
        <v>0</v>
      </c>
    </row>
    <row r="59" spans="1:16" ht="12" customHeight="1" x14ac:dyDescent="0.2">
      <c r="A59" s="37" t="s">
        <v>202</v>
      </c>
      <c r="B59" s="37" t="s">
        <v>147</v>
      </c>
      <c r="C59" s="38">
        <v>1201</v>
      </c>
      <c r="D59" s="39">
        <v>1121</v>
      </c>
      <c r="E59" s="39">
        <v>919</v>
      </c>
      <c r="F59" s="39">
        <f t="shared" si="3"/>
        <v>3241</v>
      </c>
      <c r="G59" s="37" t="s">
        <v>117</v>
      </c>
      <c r="H59" s="39">
        <v>0</v>
      </c>
      <c r="I59" s="39">
        <v>0</v>
      </c>
      <c r="J59" s="39"/>
      <c r="K59" s="39"/>
      <c r="L59" s="39"/>
      <c r="M59" s="39"/>
      <c r="N59" s="39">
        <f t="shared" si="4"/>
        <v>0</v>
      </c>
      <c r="O59" s="39">
        <f t="shared" si="4"/>
        <v>0</v>
      </c>
      <c r="P59" s="39">
        <f t="shared" si="5"/>
        <v>0</v>
      </c>
    </row>
    <row r="60" spans="1:16" ht="12" customHeight="1" x14ac:dyDescent="0.2">
      <c r="A60" s="37" t="s">
        <v>150</v>
      </c>
      <c r="B60" s="37" t="s">
        <v>151</v>
      </c>
      <c r="C60" s="38">
        <v>71</v>
      </c>
      <c r="D60" s="39">
        <v>1121</v>
      </c>
      <c r="E60" s="39">
        <v>1301</v>
      </c>
      <c r="F60" s="39">
        <f t="shared" si="3"/>
        <v>2493</v>
      </c>
      <c r="G60" s="37" t="s">
        <v>117</v>
      </c>
      <c r="H60" s="39">
        <v>0</v>
      </c>
      <c r="I60" s="39">
        <v>0</v>
      </c>
      <c r="J60" s="39"/>
      <c r="K60" s="39"/>
      <c r="L60" s="39"/>
      <c r="M60" s="39"/>
      <c r="N60" s="39">
        <f t="shared" si="4"/>
        <v>0</v>
      </c>
      <c r="O60" s="39">
        <f t="shared" si="4"/>
        <v>0</v>
      </c>
      <c r="P60" s="39">
        <f t="shared" si="5"/>
        <v>0</v>
      </c>
    </row>
    <row r="61" spans="1:16" ht="12" customHeight="1" x14ac:dyDescent="0.2">
      <c r="A61" s="37" t="s">
        <v>152</v>
      </c>
      <c r="B61" s="37" t="s">
        <v>153</v>
      </c>
      <c r="C61" s="38">
        <v>33</v>
      </c>
      <c r="D61" s="39">
        <v>36</v>
      </c>
      <c r="E61" s="39">
        <v>37</v>
      </c>
      <c r="F61" s="39">
        <f t="shared" si="3"/>
        <v>106</v>
      </c>
      <c r="G61" s="37" t="s">
        <v>117</v>
      </c>
      <c r="H61" s="39">
        <v>0</v>
      </c>
      <c r="I61" s="39">
        <v>0</v>
      </c>
      <c r="J61" s="39"/>
      <c r="K61" s="39"/>
      <c r="L61" s="39"/>
      <c r="M61" s="39"/>
      <c r="N61" s="39">
        <f t="shared" si="4"/>
        <v>0</v>
      </c>
      <c r="O61" s="39">
        <f t="shared" si="4"/>
        <v>0</v>
      </c>
      <c r="P61" s="39">
        <f t="shared" si="5"/>
        <v>0</v>
      </c>
    </row>
    <row r="62" spans="1:16" ht="12" customHeight="1" x14ac:dyDescent="0.2">
      <c r="A62" s="37" t="s">
        <v>154</v>
      </c>
      <c r="B62" s="37" t="s">
        <v>155</v>
      </c>
      <c r="C62" s="38">
        <v>439</v>
      </c>
      <c r="D62" s="39">
        <v>517</v>
      </c>
      <c r="E62" s="39">
        <v>448</v>
      </c>
      <c r="F62" s="39">
        <f t="shared" si="3"/>
        <v>1404</v>
      </c>
      <c r="G62" s="37" t="s">
        <v>117</v>
      </c>
      <c r="H62" s="39">
        <v>0</v>
      </c>
      <c r="I62" s="39">
        <v>0</v>
      </c>
      <c r="J62" s="39"/>
      <c r="K62" s="39"/>
      <c r="L62" s="39"/>
      <c r="M62" s="39"/>
      <c r="N62" s="39">
        <f t="shared" si="4"/>
        <v>0</v>
      </c>
      <c r="O62" s="39">
        <f t="shared" si="4"/>
        <v>0</v>
      </c>
      <c r="P62" s="39">
        <f t="shared" si="5"/>
        <v>0</v>
      </c>
    </row>
    <row r="63" spans="1:16" ht="12" customHeight="1" x14ac:dyDescent="0.2">
      <c r="A63" s="37" t="s">
        <v>156</v>
      </c>
      <c r="B63" s="37" t="s">
        <v>157</v>
      </c>
      <c r="C63" s="38">
        <v>13</v>
      </c>
      <c r="D63" s="39">
        <v>1</v>
      </c>
      <c r="E63" s="39">
        <v>12</v>
      </c>
      <c r="F63" s="39">
        <f t="shared" si="3"/>
        <v>26</v>
      </c>
      <c r="G63" s="37" t="s">
        <v>117</v>
      </c>
      <c r="H63" s="39">
        <v>0</v>
      </c>
      <c r="I63" s="39">
        <v>0</v>
      </c>
      <c r="J63" s="39"/>
      <c r="K63" s="39"/>
      <c r="L63" s="39"/>
      <c r="M63" s="39"/>
      <c r="N63" s="39">
        <f t="shared" si="4"/>
        <v>0</v>
      </c>
      <c r="O63" s="39">
        <f t="shared" si="4"/>
        <v>0</v>
      </c>
      <c r="P63" s="39">
        <f t="shared" si="5"/>
        <v>0</v>
      </c>
    </row>
    <row r="64" spans="1:16" ht="12" customHeight="1" x14ac:dyDescent="0.2">
      <c r="A64" s="37" t="s">
        <v>158</v>
      </c>
      <c r="B64" s="37" t="s">
        <v>159</v>
      </c>
      <c r="C64" s="38">
        <v>8</v>
      </c>
      <c r="D64" s="39">
        <v>24</v>
      </c>
      <c r="E64" s="39">
        <v>18</v>
      </c>
      <c r="F64" s="39">
        <f t="shared" si="3"/>
        <v>50</v>
      </c>
      <c r="G64" s="37" t="s">
        <v>117</v>
      </c>
      <c r="H64" s="39">
        <v>0</v>
      </c>
      <c r="I64" s="39">
        <v>0</v>
      </c>
      <c r="J64" s="39"/>
      <c r="K64" s="39"/>
      <c r="L64" s="39"/>
      <c r="M64" s="39"/>
      <c r="N64" s="39">
        <f t="shared" si="4"/>
        <v>0</v>
      </c>
      <c r="O64" s="39">
        <f t="shared" si="4"/>
        <v>0</v>
      </c>
      <c r="P64" s="39">
        <f t="shared" si="5"/>
        <v>0</v>
      </c>
    </row>
    <row r="65" spans="1:16" ht="12" customHeight="1" x14ac:dyDescent="0.2">
      <c r="A65" s="37" t="s">
        <v>160</v>
      </c>
      <c r="B65" s="37" t="s">
        <v>159</v>
      </c>
      <c r="C65" s="38">
        <v>5</v>
      </c>
      <c r="D65" s="39">
        <v>7</v>
      </c>
      <c r="E65" s="39">
        <v>0</v>
      </c>
      <c r="F65" s="39">
        <f t="shared" si="3"/>
        <v>12</v>
      </c>
      <c r="G65" s="37" t="s">
        <v>117</v>
      </c>
      <c r="H65" s="39">
        <v>0</v>
      </c>
      <c r="I65" s="39">
        <v>0</v>
      </c>
      <c r="J65" s="39"/>
      <c r="K65" s="39"/>
      <c r="L65" s="39"/>
      <c r="M65" s="39"/>
      <c r="N65" s="39">
        <f t="shared" si="4"/>
        <v>0</v>
      </c>
      <c r="O65" s="39">
        <f t="shared" si="4"/>
        <v>0</v>
      </c>
      <c r="P65" s="39">
        <f t="shared" si="5"/>
        <v>0</v>
      </c>
    </row>
    <row r="66" spans="1:16" ht="12" customHeight="1" x14ac:dyDescent="0.2">
      <c r="A66" s="37" t="s">
        <v>33</v>
      </c>
      <c r="B66" s="37" t="s">
        <v>161</v>
      </c>
      <c r="C66" s="38">
        <v>0</v>
      </c>
      <c r="D66" s="39"/>
      <c r="E66" s="39">
        <v>2</v>
      </c>
      <c r="F66" s="39">
        <f t="shared" si="3"/>
        <v>2</v>
      </c>
      <c r="G66" s="37" t="s">
        <v>117</v>
      </c>
      <c r="H66" s="39">
        <v>0</v>
      </c>
      <c r="I66" s="39">
        <v>0</v>
      </c>
      <c r="J66" s="39"/>
      <c r="K66" s="39"/>
      <c r="L66" s="39"/>
      <c r="M66" s="39"/>
      <c r="N66" s="39">
        <f t="shared" ref="N66:O66" si="6">SUM(H66,J66,L66)</f>
        <v>0</v>
      </c>
      <c r="O66" s="39">
        <f t="shared" si="6"/>
        <v>0</v>
      </c>
      <c r="P66" s="39">
        <f t="shared" si="5"/>
        <v>0</v>
      </c>
    </row>
    <row r="67" spans="1:16" ht="12" customHeight="1" x14ac:dyDescent="0.2">
      <c r="A67" s="14"/>
      <c r="B67" s="14"/>
      <c r="C67" s="3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" customHeight="1" x14ac:dyDescent="0.2">
      <c r="A68" s="14"/>
      <c r="B68" s="14"/>
      <c r="C68" s="3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" customHeight="1" x14ac:dyDescent="0.2">
      <c r="A69" s="14"/>
      <c r="B69" s="14"/>
      <c r="C69" s="3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" customHeight="1" x14ac:dyDescent="0.2">
      <c r="A70" s="14"/>
      <c r="B70" s="14"/>
      <c r="C70" s="3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" customHeight="1" x14ac:dyDescent="0.2">
      <c r="A71" s="14"/>
      <c r="B71" s="14"/>
      <c r="C71" s="3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" customHeight="1" x14ac:dyDescent="0.2">
      <c r="A72" s="14"/>
      <c r="B72" s="14"/>
      <c r="C72" s="3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" customHeight="1" x14ac:dyDescent="0.2">
      <c r="A73" s="14"/>
      <c r="B73" s="14"/>
      <c r="C73" s="3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" customHeight="1" x14ac:dyDescent="0.2">
      <c r="A74" s="14"/>
      <c r="B74" s="14"/>
      <c r="C74" s="3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" customHeight="1" x14ac:dyDescent="0.2">
      <c r="A75" s="14"/>
      <c r="B75" s="14"/>
      <c r="C75" s="3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" customHeight="1" x14ac:dyDescent="0.2">
      <c r="A76" s="14"/>
      <c r="B76" s="14"/>
      <c r="C76" s="3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" customHeight="1" x14ac:dyDescent="0.2">
      <c r="A77" s="14"/>
      <c r="B77" s="14"/>
      <c r="C77" s="3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" customHeight="1" x14ac:dyDescent="0.2">
      <c r="A78" s="14"/>
      <c r="B78" s="14"/>
      <c r="C78" s="3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" customHeight="1" x14ac:dyDescent="0.2">
      <c r="A79" s="14"/>
      <c r="B79" s="14"/>
      <c r="C79" s="3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" customHeight="1" x14ac:dyDescent="0.2">
      <c r="A80" s="14"/>
      <c r="B80" s="14"/>
      <c r="C80" s="3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" customHeight="1" x14ac:dyDescent="0.2">
      <c r="A81" s="14"/>
      <c r="B81" s="14"/>
      <c r="C81" s="3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" customHeight="1" x14ac:dyDescent="0.2">
      <c r="A82" s="14"/>
      <c r="B82" s="14"/>
      <c r="C82" s="3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" customHeight="1" x14ac:dyDescent="0.2">
      <c r="A83" s="14"/>
      <c r="B83" s="14"/>
      <c r="C83" s="3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" customHeight="1" x14ac:dyDescent="0.2">
      <c r="A84" s="14"/>
      <c r="B84" s="14"/>
      <c r="C84" s="3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" customHeight="1" x14ac:dyDescent="0.2">
      <c r="A85" s="14"/>
      <c r="B85" s="14"/>
      <c r="C85" s="3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" customHeight="1" x14ac:dyDescent="0.2">
      <c r="A86" s="14"/>
      <c r="B86" s="14"/>
      <c r="C86" s="3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" customHeight="1" x14ac:dyDescent="0.2">
      <c r="A87" s="14"/>
      <c r="B87" s="14"/>
      <c r="C87" s="3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" customHeight="1" x14ac:dyDescent="0.2">
      <c r="A88" s="14"/>
      <c r="B88" s="14"/>
      <c r="C88" s="3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" customHeight="1" x14ac:dyDescent="0.2">
      <c r="A89" s="14"/>
      <c r="B89" s="14"/>
      <c r="C89" s="3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" customHeight="1" x14ac:dyDescent="0.2">
      <c r="A90" s="14"/>
      <c r="B90" s="14"/>
      <c r="C90" s="3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" customHeight="1" x14ac:dyDescent="0.2">
      <c r="A91" s="14"/>
      <c r="B91" s="14"/>
      <c r="C91" s="3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" customHeight="1" x14ac:dyDescent="0.2">
      <c r="A92" s="14"/>
      <c r="B92" s="14"/>
      <c r="C92" s="3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" customHeight="1" x14ac:dyDescent="0.2">
      <c r="A93" s="14"/>
      <c r="B93" s="14"/>
      <c r="C93" s="3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" customHeight="1" x14ac:dyDescent="0.2">
      <c r="A94" s="14"/>
      <c r="B94" s="14"/>
      <c r="C94" s="3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" customHeight="1" x14ac:dyDescent="0.2">
      <c r="A95" s="14"/>
      <c r="B95" s="14"/>
      <c r="C95" s="3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" customHeight="1" x14ac:dyDescent="0.2">
      <c r="A96" s="14"/>
      <c r="B96" s="14"/>
      <c r="C96" s="3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2" customHeight="1" x14ac:dyDescent="0.2">
      <c r="A97" s="14"/>
      <c r="B97" s="14"/>
      <c r="C97" s="3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2" customHeight="1" x14ac:dyDescent="0.2">
      <c r="A98" s="14"/>
      <c r="B98" s="14"/>
      <c r="C98" s="3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</sheetData>
  <mergeCells count="33">
    <mergeCell ref="D32:D33"/>
    <mergeCell ref="P32:P33"/>
    <mergeCell ref="F32:F33"/>
    <mergeCell ref="H32:I32"/>
    <mergeCell ref="J32:K32"/>
    <mergeCell ref="L32:M32"/>
    <mergeCell ref="N32:N33"/>
    <mergeCell ref="O32:O33"/>
    <mergeCell ref="A10:P10"/>
    <mergeCell ref="A11:P11"/>
    <mergeCell ref="A12:A14"/>
    <mergeCell ref="B12:B14"/>
    <mergeCell ref="C12:F12"/>
    <mergeCell ref="G12:G14"/>
    <mergeCell ref="E32:E33"/>
    <mergeCell ref="O13:O14"/>
    <mergeCell ref="A30:P30"/>
    <mergeCell ref="A31:A33"/>
    <mergeCell ref="B31:B33"/>
    <mergeCell ref="C31:F31"/>
    <mergeCell ref="G31:G33"/>
    <mergeCell ref="I31:P31"/>
    <mergeCell ref="C32:C33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</mergeCells>
  <printOptions horizontalCentered="1"/>
  <pageMargins left="0" right="0" top="0.35433070866141736" bottom="0.35433070866141736" header="0.31496062992125984" footer="0.31496062992125984"/>
  <pageSetup scale="71"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O63"/>
  <sheetViews>
    <sheetView tabSelected="1" zoomScale="71" zoomScaleNormal="71" zoomScaleSheetLayoutView="130" workbookViewId="0">
      <selection activeCell="A8" sqref="A8"/>
    </sheetView>
  </sheetViews>
  <sheetFormatPr baseColWidth="10" defaultColWidth="9.33203125" defaultRowHeight="12.75" x14ac:dyDescent="0.2"/>
  <cols>
    <col min="1" max="1" width="21" style="1" customWidth="1"/>
    <col min="2" max="2" width="16" style="1" customWidth="1"/>
    <col min="3" max="3" width="12.5" style="1" customWidth="1"/>
    <col min="4" max="4" width="12.1640625" style="1" customWidth="1"/>
    <col min="5" max="5" width="7" style="1" customWidth="1"/>
    <col min="6" max="6" width="8" style="1" customWidth="1"/>
    <col min="7" max="7" width="10.33203125" style="1" customWidth="1"/>
    <col min="8" max="8" width="7.33203125" style="1" customWidth="1"/>
    <col min="9" max="9" width="7.83203125" style="1" customWidth="1"/>
    <col min="10" max="10" width="6.1640625" style="1" customWidth="1"/>
    <col min="11" max="11" width="5.83203125" style="1" customWidth="1"/>
    <col min="12" max="15" width="5.5" style="1" customWidth="1"/>
    <col min="16" max="16" width="8" style="1" customWidth="1"/>
    <col min="17" max="16384" width="9.33203125" style="1"/>
  </cols>
  <sheetData>
    <row r="2" spans="1:16" ht="12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2" customHeight="1" x14ac:dyDescent="0.2">
      <c r="A4" s="16" t="s">
        <v>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2" customHeight="1" x14ac:dyDescent="0.2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2" customHeight="1" x14ac:dyDescent="0.2">
      <c r="A6" s="33" t="s">
        <v>230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ht="12" customHeight="1" x14ac:dyDescent="0.2">
      <c r="A8" s="17" t="s">
        <v>3</v>
      </c>
      <c r="B8" s="17"/>
      <c r="C8" s="17"/>
      <c r="D8" s="17"/>
      <c r="E8" s="17"/>
      <c r="F8" s="17"/>
      <c r="G8" s="17"/>
      <c r="H8" s="17"/>
      <c r="I8" s="17" t="s">
        <v>4</v>
      </c>
      <c r="J8" s="17"/>
      <c r="K8" s="17"/>
      <c r="L8" s="17"/>
      <c r="M8" s="17"/>
      <c r="N8" s="17"/>
      <c r="O8" s="17"/>
    </row>
    <row r="9" spans="1:16" ht="12" customHeight="1" x14ac:dyDescent="0.2">
      <c r="A9" s="17" t="s">
        <v>5</v>
      </c>
      <c r="B9" s="17"/>
      <c r="C9" s="17"/>
      <c r="D9" s="17"/>
      <c r="E9" s="17"/>
      <c r="F9" s="17"/>
      <c r="G9" s="17"/>
      <c r="H9" s="17"/>
      <c r="I9" s="17" t="s">
        <v>201</v>
      </c>
      <c r="J9" s="17"/>
      <c r="K9" s="17"/>
      <c r="L9" s="17"/>
      <c r="M9" s="17"/>
      <c r="N9" s="17"/>
      <c r="O9" s="17"/>
    </row>
    <row r="10" spans="1:16" ht="12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2" customHeight="1" x14ac:dyDescent="0.2">
      <c r="A11" s="72" t="s">
        <v>162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" customHeight="1" x14ac:dyDescent="0.2">
      <c r="A12" s="70" t="s">
        <v>6</v>
      </c>
      <c r="B12" s="70" t="s">
        <v>7</v>
      </c>
      <c r="C12" s="70" t="s">
        <v>8</v>
      </c>
      <c r="D12" s="70"/>
      <c r="E12" s="70"/>
      <c r="F12" s="70"/>
      <c r="G12" s="70" t="s">
        <v>9</v>
      </c>
      <c r="H12" s="70" t="s">
        <v>10</v>
      </c>
      <c r="I12" s="70"/>
      <c r="J12" s="70"/>
      <c r="K12" s="70"/>
      <c r="L12" s="70"/>
      <c r="M12" s="70"/>
      <c r="N12" s="70"/>
      <c r="O12" s="70"/>
      <c r="P12" s="70"/>
    </row>
    <row r="13" spans="1:16" ht="12" customHeight="1" x14ac:dyDescent="0.2">
      <c r="A13" s="70"/>
      <c r="B13" s="70"/>
      <c r="C13" s="70" t="s">
        <v>197</v>
      </c>
      <c r="D13" s="70" t="s">
        <v>198</v>
      </c>
      <c r="E13" s="70" t="s">
        <v>199</v>
      </c>
      <c r="F13" s="70" t="s">
        <v>49</v>
      </c>
      <c r="G13" s="70"/>
      <c r="H13" s="70" t="s">
        <v>197</v>
      </c>
      <c r="I13" s="70"/>
      <c r="J13" s="70" t="s">
        <v>198</v>
      </c>
      <c r="K13" s="70"/>
      <c r="L13" s="70" t="s">
        <v>200</v>
      </c>
      <c r="M13" s="70"/>
      <c r="N13" s="70" t="s">
        <v>11</v>
      </c>
      <c r="O13" s="70" t="s">
        <v>12</v>
      </c>
      <c r="P13" s="70" t="s">
        <v>49</v>
      </c>
    </row>
    <row r="14" spans="1:16" ht="12" customHeight="1" x14ac:dyDescent="0.2">
      <c r="A14" s="70"/>
      <c r="B14" s="70"/>
      <c r="C14" s="70"/>
      <c r="D14" s="70"/>
      <c r="E14" s="70"/>
      <c r="F14" s="70"/>
      <c r="G14" s="70"/>
      <c r="H14" s="19" t="s">
        <v>13</v>
      </c>
      <c r="I14" s="19" t="s">
        <v>14</v>
      </c>
      <c r="J14" s="19" t="s">
        <v>13</v>
      </c>
      <c r="K14" s="19" t="s">
        <v>14</v>
      </c>
      <c r="L14" s="19" t="s">
        <v>13</v>
      </c>
      <c r="M14" s="19" t="s">
        <v>14</v>
      </c>
      <c r="N14" s="70"/>
      <c r="O14" s="70"/>
      <c r="P14" s="70"/>
    </row>
    <row r="15" spans="1:16" ht="12" customHeight="1" x14ac:dyDescent="0.2">
      <c r="A15" s="18" t="s">
        <v>163</v>
      </c>
      <c r="B15" s="18" t="s">
        <v>164</v>
      </c>
      <c r="C15" s="20">
        <v>14130</v>
      </c>
      <c r="D15" s="20">
        <v>12360</v>
      </c>
      <c r="E15" s="20">
        <v>13129</v>
      </c>
      <c r="F15" s="20">
        <f t="shared" ref="F15:F30" si="0">SUM(C15:E15)</f>
        <v>39619</v>
      </c>
      <c r="G15" s="18" t="s">
        <v>17</v>
      </c>
      <c r="H15" s="21">
        <v>10974</v>
      </c>
      <c r="I15" s="20">
        <v>1280</v>
      </c>
      <c r="J15" s="20">
        <v>9064</v>
      </c>
      <c r="K15" s="20">
        <v>1564</v>
      </c>
      <c r="L15" s="20">
        <v>10094</v>
      </c>
      <c r="M15" s="20">
        <v>1596</v>
      </c>
      <c r="N15" s="22">
        <f t="shared" ref="N15:O30" si="1">SUM(H15,J15,L15)</f>
        <v>30132</v>
      </c>
      <c r="O15" s="20">
        <f t="shared" si="1"/>
        <v>4440</v>
      </c>
      <c r="P15" s="23">
        <f>SUM(H15:M15)</f>
        <v>34572</v>
      </c>
    </row>
    <row r="16" spans="1:16" ht="12" customHeight="1" x14ac:dyDescent="0.2">
      <c r="A16" s="18" t="s">
        <v>205</v>
      </c>
      <c r="B16" s="18" t="s">
        <v>164</v>
      </c>
      <c r="C16" s="20">
        <v>22313</v>
      </c>
      <c r="D16" s="20">
        <v>22244</v>
      </c>
      <c r="E16" s="20">
        <v>22742</v>
      </c>
      <c r="F16" s="20">
        <f t="shared" si="0"/>
        <v>67299</v>
      </c>
      <c r="G16" s="18" t="s">
        <v>17</v>
      </c>
      <c r="H16" s="21">
        <v>19900</v>
      </c>
      <c r="I16" s="20">
        <v>2075</v>
      </c>
      <c r="J16" s="20">
        <v>19949</v>
      </c>
      <c r="K16" s="20">
        <v>2399</v>
      </c>
      <c r="L16" s="20">
        <v>20677</v>
      </c>
      <c r="M16" s="20">
        <v>2153</v>
      </c>
      <c r="N16" s="22">
        <f t="shared" si="1"/>
        <v>60526</v>
      </c>
      <c r="O16" s="20">
        <f t="shared" si="1"/>
        <v>6627</v>
      </c>
      <c r="P16" s="23">
        <f>SUM(H16:M16)</f>
        <v>67153</v>
      </c>
    </row>
    <row r="17" spans="1:509" ht="12" customHeight="1" x14ac:dyDescent="0.2">
      <c r="A17" s="18" t="s">
        <v>165</v>
      </c>
      <c r="B17" s="18" t="s">
        <v>166</v>
      </c>
      <c r="C17" s="20">
        <v>229</v>
      </c>
      <c r="D17" s="20">
        <v>478</v>
      </c>
      <c r="E17" s="20">
        <v>304</v>
      </c>
      <c r="F17" s="20">
        <f t="shared" si="0"/>
        <v>1011</v>
      </c>
      <c r="G17" s="18" t="s">
        <v>17</v>
      </c>
      <c r="H17" s="21">
        <v>1493</v>
      </c>
      <c r="I17" s="20">
        <v>181</v>
      </c>
      <c r="J17" s="20">
        <v>1963</v>
      </c>
      <c r="K17" s="20">
        <v>305</v>
      </c>
      <c r="L17" s="20">
        <v>2822</v>
      </c>
      <c r="M17" s="20">
        <v>356</v>
      </c>
      <c r="N17" s="20">
        <f t="shared" si="1"/>
        <v>6278</v>
      </c>
      <c r="O17" s="20">
        <f t="shared" si="1"/>
        <v>842</v>
      </c>
      <c r="P17" s="23">
        <f t="shared" ref="P17:P30" si="2">SUM(H17:M17)</f>
        <v>7120</v>
      </c>
    </row>
    <row r="18" spans="1:509" ht="12" customHeight="1" x14ac:dyDescent="0.2">
      <c r="A18" s="18" t="s">
        <v>210</v>
      </c>
      <c r="B18" s="18" t="s">
        <v>166</v>
      </c>
      <c r="C18" s="20">
        <v>285</v>
      </c>
      <c r="D18" s="20">
        <v>334</v>
      </c>
      <c r="E18" s="20">
        <v>417</v>
      </c>
      <c r="F18" s="20">
        <f t="shared" si="0"/>
        <v>1036</v>
      </c>
      <c r="G18" s="18" t="s">
        <v>17</v>
      </c>
      <c r="H18" s="21">
        <v>2856</v>
      </c>
      <c r="I18" s="20">
        <v>529</v>
      </c>
      <c r="J18" s="20">
        <v>4077</v>
      </c>
      <c r="K18" s="20">
        <v>732</v>
      </c>
      <c r="L18" s="20">
        <v>4979</v>
      </c>
      <c r="M18" s="20">
        <v>772</v>
      </c>
      <c r="N18" s="20">
        <f t="shared" si="1"/>
        <v>11912</v>
      </c>
      <c r="O18" s="20">
        <f t="shared" si="1"/>
        <v>2033</v>
      </c>
      <c r="P18" s="23">
        <f t="shared" si="2"/>
        <v>13945</v>
      </c>
    </row>
    <row r="19" spans="1:509" ht="12" customHeight="1" x14ac:dyDescent="0.2">
      <c r="A19" s="18" t="s">
        <v>188</v>
      </c>
      <c r="B19" s="18" t="s">
        <v>207</v>
      </c>
      <c r="C19" s="20">
        <v>40</v>
      </c>
      <c r="D19" s="20">
        <v>19</v>
      </c>
      <c r="E19" s="20">
        <v>41</v>
      </c>
      <c r="F19" s="20">
        <f t="shared" si="0"/>
        <v>100</v>
      </c>
      <c r="G19" s="18" t="s">
        <v>17</v>
      </c>
      <c r="H19" s="21">
        <v>86</v>
      </c>
      <c r="I19" s="20">
        <v>11</v>
      </c>
      <c r="J19" s="20">
        <v>67</v>
      </c>
      <c r="K19" s="20">
        <v>6</v>
      </c>
      <c r="L19" s="20">
        <v>60</v>
      </c>
      <c r="M19" s="20">
        <v>2</v>
      </c>
      <c r="N19" s="20">
        <f t="shared" si="1"/>
        <v>213</v>
      </c>
      <c r="O19" s="20">
        <f t="shared" si="1"/>
        <v>19</v>
      </c>
      <c r="P19" s="23">
        <f t="shared" si="2"/>
        <v>232</v>
      </c>
    </row>
    <row r="20" spans="1:509" ht="12" customHeight="1" x14ac:dyDescent="0.2">
      <c r="A20" s="18" t="s">
        <v>167</v>
      </c>
      <c r="B20" s="18" t="s">
        <v>168</v>
      </c>
      <c r="C20" s="20">
        <v>5</v>
      </c>
      <c r="D20" s="20">
        <v>4</v>
      </c>
      <c r="E20" s="20">
        <v>6</v>
      </c>
      <c r="F20" s="20">
        <f t="shared" si="0"/>
        <v>15</v>
      </c>
      <c r="G20" s="18" t="s">
        <v>17</v>
      </c>
      <c r="H20" s="20">
        <v>136</v>
      </c>
      <c r="I20" s="20">
        <v>27</v>
      </c>
      <c r="J20" s="20">
        <v>147</v>
      </c>
      <c r="K20" s="20">
        <v>22</v>
      </c>
      <c r="L20" s="20">
        <v>113</v>
      </c>
      <c r="M20" s="20">
        <v>30</v>
      </c>
      <c r="N20" s="20">
        <f t="shared" si="1"/>
        <v>396</v>
      </c>
      <c r="O20" s="20">
        <f t="shared" si="1"/>
        <v>79</v>
      </c>
      <c r="P20" s="23">
        <f t="shared" si="2"/>
        <v>475</v>
      </c>
    </row>
    <row r="21" spans="1:509" ht="12" customHeight="1" x14ac:dyDescent="0.2">
      <c r="A21" s="18" t="s">
        <v>169</v>
      </c>
      <c r="B21" s="18" t="s">
        <v>170</v>
      </c>
      <c r="C21" s="20">
        <v>53</v>
      </c>
      <c r="D21" s="20">
        <v>72</v>
      </c>
      <c r="E21" s="20">
        <v>5</v>
      </c>
      <c r="F21" s="20">
        <f t="shared" si="0"/>
        <v>130</v>
      </c>
      <c r="G21" s="18" t="s">
        <v>17</v>
      </c>
      <c r="H21" s="21">
        <v>748</v>
      </c>
      <c r="I21" s="20">
        <v>657</v>
      </c>
      <c r="J21" s="20">
        <v>1474</v>
      </c>
      <c r="K21" s="20">
        <v>861</v>
      </c>
      <c r="L21" s="20">
        <v>96</v>
      </c>
      <c r="M21" s="20">
        <v>405</v>
      </c>
      <c r="N21" s="20">
        <f t="shared" si="1"/>
        <v>2318</v>
      </c>
      <c r="O21" s="20">
        <f t="shared" si="1"/>
        <v>1923</v>
      </c>
      <c r="P21" s="23">
        <f t="shared" si="2"/>
        <v>4241</v>
      </c>
    </row>
    <row r="22" spans="1:509" s="10" customFormat="1" ht="12" customHeight="1" x14ac:dyDescent="0.2">
      <c r="A22" s="18" t="s">
        <v>171</v>
      </c>
      <c r="B22" s="18" t="s">
        <v>74</v>
      </c>
      <c r="C22" s="20">
        <v>1</v>
      </c>
      <c r="D22" s="20">
        <v>10</v>
      </c>
      <c r="E22" s="20">
        <v>5</v>
      </c>
      <c r="F22" s="20">
        <f t="shared" si="0"/>
        <v>16</v>
      </c>
      <c r="G22" s="18" t="s">
        <v>17</v>
      </c>
      <c r="H22" s="21">
        <v>45</v>
      </c>
      <c r="I22" s="20">
        <v>15</v>
      </c>
      <c r="J22" s="20">
        <v>195</v>
      </c>
      <c r="K22" s="20">
        <v>70</v>
      </c>
      <c r="L22" s="20">
        <v>79</v>
      </c>
      <c r="M22" s="20">
        <v>49</v>
      </c>
      <c r="N22" s="20">
        <f t="shared" si="1"/>
        <v>319</v>
      </c>
      <c r="O22" s="20">
        <f t="shared" si="1"/>
        <v>134</v>
      </c>
      <c r="P22" s="23">
        <f t="shared" si="2"/>
        <v>453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</row>
    <row r="23" spans="1:509" s="10" customFormat="1" ht="12" customHeight="1" x14ac:dyDescent="0.2">
      <c r="A23" s="18" t="s">
        <v>172</v>
      </c>
      <c r="B23" s="18" t="s">
        <v>74</v>
      </c>
      <c r="C23" s="20">
        <v>13</v>
      </c>
      <c r="D23" s="20">
        <v>9</v>
      </c>
      <c r="E23" s="20">
        <v>10</v>
      </c>
      <c r="F23" s="20">
        <f t="shared" si="0"/>
        <v>32</v>
      </c>
      <c r="G23" s="18" t="s">
        <v>56</v>
      </c>
      <c r="H23" s="21">
        <v>399</v>
      </c>
      <c r="I23" s="20">
        <v>65</v>
      </c>
      <c r="J23" s="20">
        <v>292</v>
      </c>
      <c r="K23" s="20">
        <v>45</v>
      </c>
      <c r="L23" s="20">
        <v>204</v>
      </c>
      <c r="M23" s="20">
        <v>41</v>
      </c>
      <c r="N23" s="20">
        <f t="shared" si="1"/>
        <v>895</v>
      </c>
      <c r="O23" s="20">
        <f t="shared" si="1"/>
        <v>151</v>
      </c>
      <c r="P23" s="23">
        <f t="shared" si="2"/>
        <v>1046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</row>
    <row r="24" spans="1:509" s="10" customFormat="1" ht="12" customHeight="1" x14ac:dyDescent="0.2">
      <c r="A24" s="18" t="s">
        <v>184</v>
      </c>
      <c r="B24" s="18" t="s">
        <v>182</v>
      </c>
      <c r="C24" s="20">
        <v>18</v>
      </c>
      <c r="D24" s="20">
        <v>19</v>
      </c>
      <c r="E24" s="20">
        <v>21</v>
      </c>
      <c r="F24" s="20">
        <f t="shared" si="0"/>
        <v>58</v>
      </c>
      <c r="G24" s="18" t="s">
        <v>185</v>
      </c>
      <c r="H24" s="21">
        <v>168</v>
      </c>
      <c r="I24" s="20">
        <v>36</v>
      </c>
      <c r="J24" s="20">
        <v>124</v>
      </c>
      <c r="K24" s="20">
        <v>32</v>
      </c>
      <c r="L24" s="20">
        <v>291</v>
      </c>
      <c r="M24" s="20">
        <v>59</v>
      </c>
      <c r="N24" s="20">
        <f t="shared" si="1"/>
        <v>583</v>
      </c>
      <c r="O24" s="20">
        <f t="shared" si="1"/>
        <v>127</v>
      </c>
      <c r="P24" s="23">
        <f t="shared" si="2"/>
        <v>710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</row>
    <row r="25" spans="1:509" s="10" customFormat="1" ht="12" customHeight="1" x14ac:dyDescent="0.2">
      <c r="A25" s="18" t="s">
        <v>183</v>
      </c>
      <c r="B25" s="18" t="s">
        <v>182</v>
      </c>
      <c r="C25" s="20">
        <v>17</v>
      </c>
      <c r="D25" s="20">
        <v>22</v>
      </c>
      <c r="E25" s="20">
        <v>27</v>
      </c>
      <c r="F25" s="20">
        <f t="shared" si="0"/>
        <v>66</v>
      </c>
      <c r="G25" s="18" t="s">
        <v>17</v>
      </c>
      <c r="H25" s="21">
        <v>208</v>
      </c>
      <c r="I25" s="20">
        <v>92</v>
      </c>
      <c r="J25" s="20">
        <v>278</v>
      </c>
      <c r="K25" s="20">
        <v>89</v>
      </c>
      <c r="L25" s="20">
        <v>242</v>
      </c>
      <c r="M25" s="20">
        <v>112</v>
      </c>
      <c r="N25" s="20">
        <f t="shared" si="1"/>
        <v>728</v>
      </c>
      <c r="O25" s="20">
        <f t="shared" si="1"/>
        <v>293</v>
      </c>
      <c r="P25" s="23">
        <f t="shared" si="2"/>
        <v>1021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</row>
    <row r="26" spans="1:509" s="10" customFormat="1" ht="12" customHeight="1" x14ac:dyDescent="0.2">
      <c r="A26" s="18" t="s">
        <v>173</v>
      </c>
      <c r="B26" s="18" t="s">
        <v>173</v>
      </c>
      <c r="C26" s="20">
        <v>2074</v>
      </c>
      <c r="D26" s="20">
        <v>1465</v>
      </c>
      <c r="E26" s="20">
        <v>1638</v>
      </c>
      <c r="F26" s="20">
        <f t="shared" si="0"/>
        <v>5177</v>
      </c>
      <c r="G26" s="18" t="s">
        <v>17</v>
      </c>
      <c r="H26" s="21">
        <v>1951</v>
      </c>
      <c r="I26" s="20">
        <v>186</v>
      </c>
      <c r="J26" s="20">
        <v>1360</v>
      </c>
      <c r="K26" s="20">
        <v>130</v>
      </c>
      <c r="L26" s="20">
        <v>1516</v>
      </c>
      <c r="M26" s="20">
        <v>194</v>
      </c>
      <c r="N26" s="20">
        <f t="shared" si="1"/>
        <v>4827</v>
      </c>
      <c r="O26" s="20">
        <f t="shared" si="1"/>
        <v>510</v>
      </c>
      <c r="P26" s="23">
        <f t="shared" si="2"/>
        <v>5337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</row>
    <row r="27" spans="1:509" s="10" customFormat="1" ht="12" customHeight="1" x14ac:dyDescent="0.2">
      <c r="A27" s="18" t="s">
        <v>229</v>
      </c>
      <c r="B27" s="18" t="s">
        <v>208</v>
      </c>
      <c r="C27" s="20">
        <v>683</v>
      </c>
      <c r="D27" s="20">
        <v>709</v>
      </c>
      <c r="E27" s="20">
        <v>818</v>
      </c>
      <c r="F27" s="20">
        <f t="shared" si="0"/>
        <v>2210</v>
      </c>
      <c r="G27" s="18" t="s">
        <v>17</v>
      </c>
      <c r="H27" s="21">
        <v>1782</v>
      </c>
      <c r="I27" s="20">
        <v>206</v>
      </c>
      <c r="J27" s="20">
        <v>2252</v>
      </c>
      <c r="K27" s="20">
        <v>197</v>
      </c>
      <c r="L27" s="20">
        <v>2347</v>
      </c>
      <c r="M27" s="20">
        <v>224</v>
      </c>
      <c r="N27" s="20">
        <f t="shared" si="1"/>
        <v>6381</v>
      </c>
      <c r="O27" s="20">
        <f t="shared" si="1"/>
        <v>627</v>
      </c>
      <c r="P27" s="23">
        <f t="shared" si="2"/>
        <v>7008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</row>
    <row r="28" spans="1:509" s="10" customFormat="1" ht="12" customHeight="1" x14ac:dyDescent="0.2">
      <c r="A28" s="18" t="s">
        <v>186</v>
      </c>
      <c r="B28" s="18" t="s">
        <v>209</v>
      </c>
      <c r="C28" s="20">
        <v>307</v>
      </c>
      <c r="D28" s="20">
        <v>210</v>
      </c>
      <c r="E28" s="20">
        <v>326</v>
      </c>
      <c r="F28" s="20">
        <f t="shared" si="0"/>
        <v>843</v>
      </c>
      <c r="G28" s="18" t="s">
        <v>17</v>
      </c>
      <c r="H28" s="21">
        <v>637</v>
      </c>
      <c r="I28" s="20">
        <v>141</v>
      </c>
      <c r="J28" s="20">
        <v>603</v>
      </c>
      <c r="K28" s="20">
        <v>132</v>
      </c>
      <c r="L28" s="20">
        <v>791</v>
      </c>
      <c r="M28" s="20">
        <v>80</v>
      </c>
      <c r="N28" s="20">
        <f t="shared" si="1"/>
        <v>2031</v>
      </c>
      <c r="O28" s="20">
        <f t="shared" si="1"/>
        <v>353</v>
      </c>
      <c r="P28" s="23">
        <f t="shared" si="2"/>
        <v>2384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</row>
    <row r="29" spans="1:509" ht="12" customHeight="1" x14ac:dyDescent="0.2">
      <c r="A29" s="18" t="s">
        <v>187</v>
      </c>
      <c r="B29" s="18" t="s">
        <v>206</v>
      </c>
      <c r="C29" s="20">
        <v>296</v>
      </c>
      <c r="D29" s="20">
        <v>353</v>
      </c>
      <c r="E29" s="20">
        <v>268</v>
      </c>
      <c r="F29" s="20">
        <f t="shared" si="0"/>
        <v>917</v>
      </c>
      <c r="G29" s="18" t="s">
        <v>43</v>
      </c>
      <c r="H29" s="21">
        <v>276</v>
      </c>
      <c r="I29" s="20">
        <v>352</v>
      </c>
      <c r="J29" s="20">
        <v>440</v>
      </c>
      <c r="K29" s="20">
        <v>576</v>
      </c>
      <c r="L29" s="20">
        <v>332</v>
      </c>
      <c r="M29" s="20">
        <v>334</v>
      </c>
      <c r="N29" s="20">
        <f t="shared" si="1"/>
        <v>1048</v>
      </c>
      <c r="O29" s="20">
        <f t="shared" si="1"/>
        <v>1262</v>
      </c>
      <c r="P29" s="23">
        <f t="shared" si="2"/>
        <v>2310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</row>
    <row r="30" spans="1:509" ht="12" customHeight="1" x14ac:dyDescent="0.2">
      <c r="A30" s="18" t="s">
        <v>228</v>
      </c>
      <c r="B30" s="18" t="s">
        <v>206</v>
      </c>
      <c r="C30" s="20">
        <v>501</v>
      </c>
      <c r="D30" s="20">
        <v>543</v>
      </c>
      <c r="E30" s="20">
        <v>482</v>
      </c>
      <c r="F30" s="20">
        <f t="shared" si="0"/>
        <v>1526</v>
      </c>
      <c r="G30" s="18" t="s">
        <v>43</v>
      </c>
      <c r="H30" s="21">
        <v>483</v>
      </c>
      <c r="I30" s="20">
        <v>412</v>
      </c>
      <c r="J30" s="20">
        <v>436</v>
      </c>
      <c r="K30" s="20">
        <v>566</v>
      </c>
      <c r="L30" s="20">
        <v>359</v>
      </c>
      <c r="M30" s="20">
        <v>376</v>
      </c>
      <c r="N30" s="20">
        <f t="shared" si="1"/>
        <v>1278</v>
      </c>
      <c r="O30" s="20">
        <f t="shared" si="1"/>
        <v>1354</v>
      </c>
      <c r="P30" s="23">
        <f t="shared" si="2"/>
        <v>2632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</row>
    <row r="31" spans="1:509" ht="12" customHeight="1" x14ac:dyDescent="0.2">
      <c r="A31" s="72" t="s">
        <v>174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</row>
    <row r="32" spans="1:509" ht="12" customHeight="1" x14ac:dyDescent="0.2">
      <c r="A32" s="70" t="s">
        <v>6</v>
      </c>
      <c r="B32" s="70" t="s">
        <v>7</v>
      </c>
      <c r="C32" s="70" t="s">
        <v>8</v>
      </c>
      <c r="D32" s="70"/>
      <c r="E32" s="70"/>
      <c r="F32" s="70"/>
      <c r="G32" s="70" t="s">
        <v>9</v>
      </c>
      <c r="H32" s="70" t="s">
        <v>10</v>
      </c>
      <c r="I32" s="70"/>
      <c r="J32" s="70"/>
      <c r="K32" s="70"/>
      <c r="L32" s="70"/>
      <c r="M32" s="70"/>
      <c r="N32" s="70"/>
      <c r="O32" s="70"/>
      <c r="P32" s="70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</row>
    <row r="33" spans="1:16" ht="12" customHeight="1" x14ac:dyDescent="0.2">
      <c r="A33" s="70"/>
      <c r="B33" s="70"/>
      <c r="C33" s="70" t="s">
        <v>197</v>
      </c>
      <c r="D33" s="70" t="s">
        <v>198</v>
      </c>
      <c r="E33" s="70" t="s">
        <v>199</v>
      </c>
      <c r="F33" s="70" t="s">
        <v>49</v>
      </c>
      <c r="G33" s="70"/>
      <c r="H33" s="70" t="s">
        <v>197</v>
      </c>
      <c r="I33" s="70"/>
      <c r="J33" s="70" t="s">
        <v>198</v>
      </c>
      <c r="K33" s="70"/>
      <c r="L33" s="70" t="s">
        <v>200</v>
      </c>
      <c r="M33" s="70"/>
      <c r="N33" s="70" t="s">
        <v>11</v>
      </c>
      <c r="O33" s="70" t="s">
        <v>12</v>
      </c>
      <c r="P33" s="70" t="s">
        <v>49</v>
      </c>
    </row>
    <row r="34" spans="1:16" ht="12" customHeight="1" x14ac:dyDescent="0.2">
      <c r="A34" s="70"/>
      <c r="B34" s="70"/>
      <c r="C34" s="70"/>
      <c r="D34" s="70"/>
      <c r="E34" s="70"/>
      <c r="F34" s="70"/>
      <c r="G34" s="70"/>
      <c r="H34" s="19" t="s">
        <v>13</v>
      </c>
      <c r="I34" s="19" t="s">
        <v>14</v>
      </c>
      <c r="J34" s="19" t="s">
        <v>13</v>
      </c>
      <c r="K34" s="19" t="s">
        <v>14</v>
      </c>
      <c r="L34" s="19" t="s">
        <v>13</v>
      </c>
      <c r="M34" s="19" t="s">
        <v>14</v>
      </c>
      <c r="N34" s="70"/>
      <c r="O34" s="70"/>
      <c r="P34" s="70"/>
    </row>
    <row r="35" spans="1:16" ht="12" customHeight="1" x14ac:dyDescent="0.2">
      <c r="A35" s="19" t="s">
        <v>175</v>
      </c>
      <c r="B35" s="18" t="s">
        <v>176</v>
      </c>
      <c r="C35" s="23">
        <v>2</v>
      </c>
      <c r="D35" s="23">
        <v>3</v>
      </c>
      <c r="E35" s="23">
        <v>9</v>
      </c>
      <c r="F35" s="23">
        <f>+E35+D35+C35</f>
        <v>14</v>
      </c>
      <c r="G35" s="19" t="s">
        <v>17</v>
      </c>
      <c r="H35" s="19">
        <v>42</v>
      </c>
      <c r="I35" s="23">
        <v>17</v>
      </c>
      <c r="J35" s="23">
        <v>63</v>
      </c>
      <c r="K35" s="23">
        <v>19</v>
      </c>
      <c r="L35" s="23">
        <v>62</v>
      </c>
      <c r="M35" s="23">
        <v>159</v>
      </c>
      <c r="N35" s="23">
        <f t="shared" ref="N35:O39" si="3">SUM(H35,J35,L35)</f>
        <v>167</v>
      </c>
      <c r="O35" s="23">
        <f t="shared" si="3"/>
        <v>195</v>
      </c>
      <c r="P35" s="23">
        <f t="shared" ref="P35:P39" si="4">SUM(H35:M35)</f>
        <v>362</v>
      </c>
    </row>
    <row r="36" spans="1:16" ht="12" customHeight="1" x14ac:dyDescent="0.2">
      <c r="A36" s="18" t="s">
        <v>177</v>
      </c>
      <c r="B36" s="18" t="s">
        <v>16</v>
      </c>
      <c r="C36" s="20">
        <v>15</v>
      </c>
      <c r="D36" s="20">
        <v>15</v>
      </c>
      <c r="E36" s="20">
        <v>38</v>
      </c>
      <c r="F36" s="20">
        <f>+E36+D36+C36</f>
        <v>68</v>
      </c>
      <c r="G36" s="19" t="s">
        <v>17</v>
      </c>
      <c r="H36" s="73">
        <v>63</v>
      </c>
      <c r="I36" s="73">
        <v>19</v>
      </c>
      <c r="J36" s="73">
        <v>19</v>
      </c>
      <c r="K36" s="73">
        <v>18</v>
      </c>
      <c r="L36" s="73">
        <v>2</v>
      </c>
      <c r="M36" s="73">
        <v>19</v>
      </c>
      <c r="N36" s="73">
        <f>SUM(H36,J36,L36)</f>
        <v>84</v>
      </c>
      <c r="O36" s="73">
        <f>SUM(I36,K36,M36)</f>
        <v>56</v>
      </c>
      <c r="P36" s="73">
        <f t="shared" si="4"/>
        <v>140</v>
      </c>
    </row>
    <row r="37" spans="1:16" ht="12" customHeight="1" x14ac:dyDescent="0.2">
      <c r="A37" s="18" t="s">
        <v>178</v>
      </c>
      <c r="B37" s="18" t="s">
        <v>179</v>
      </c>
      <c r="C37" s="20">
        <v>208</v>
      </c>
      <c r="D37" s="20">
        <v>0</v>
      </c>
      <c r="E37" s="20">
        <v>172</v>
      </c>
      <c r="F37" s="23">
        <f>+E37+D37+C37</f>
        <v>380</v>
      </c>
      <c r="G37" s="19" t="s">
        <v>17</v>
      </c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2" customHeight="1" x14ac:dyDescent="0.2">
      <c r="A38" s="18" t="s">
        <v>180</v>
      </c>
      <c r="B38" s="18" t="s">
        <v>179</v>
      </c>
      <c r="C38" s="20">
        <v>75</v>
      </c>
      <c r="D38" s="20">
        <v>65</v>
      </c>
      <c r="E38" s="20">
        <v>19</v>
      </c>
      <c r="F38" s="24">
        <f>+E38+D38+C38</f>
        <v>159</v>
      </c>
      <c r="G38" s="19" t="s">
        <v>17</v>
      </c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" customHeight="1" x14ac:dyDescent="0.2">
      <c r="A39" s="18" t="s">
        <v>35</v>
      </c>
      <c r="B39" s="18" t="s">
        <v>181</v>
      </c>
      <c r="C39" s="23">
        <v>6</v>
      </c>
      <c r="D39" s="20">
        <v>10</v>
      </c>
      <c r="E39" s="20">
        <v>9</v>
      </c>
      <c r="F39" s="24">
        <f>+E39+D39+C39</f>
        <v>25</v>
      </c>
      <c r="G39" s="18" t="s">
        <v>17</v>
      </c>
      <c r="H39" s="20">
        <v>20</v>
      </c>
      <c r="I39" s="20">
        <v>1</v>
      </c>
      <c r="J39" s="20">
        <v>30</v>
      </c>
      <c r="K39" s="20">
        <v>16</v>
      </c>
      <c r="L39" s="20">
        <v>30</v>
      </c>
      <c r="M39" s="20">
        <v>19</v>
      </c>
      <c r="N39" s="20">
        <f t="shared" si="3"/>
        <v>80</v>
      </c>
      <c r="O39" s="20">
        <f t="shared" si="3"/>
        <v>36</v>
      </c>
      <c r="P39" s="23">
        <f t="shared" si="4"/>
        <v>116</v>
      </c>
    </row>
    <row r="40" spans="1:16" ht="12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" customHeight="1" x14ac:dyDescent="0.2">
      <c r="A41" s="69" t="s">
        <v>250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" customHeight="1" x14ac:dyDescent="0.2">
      <c r="A42" s="70" t="s">
        <v>231</v>
      </c>
      <c r="B42" s="70" t="s">
        <v>232</v>
      </c>
      <c r="C42" s="70" t="s">
        <v>233</v>
      </c>
      <c r="D42" s="70" t="s">
        <v>234</v>
      </c>
      <c r="E42" s="71" t="s">
        <v>235</v>
      </c>
      <c r="F42" s="71"/>
      <c r="G42" s="71"/>
      <c r="H42" s="70" t="s">
        <v>236</v>
      </c>
      <c r="I42" s="70" t="s">
        <v>237</v>
      </c>
      <c r="J42" s="70" t="s">
        <v>238</v>
      </c>
      <c r="K42" s="70"/>
      <c r="L42" s="70"/>
      <c r="M42" s="70"/>
      <c r="N42" s="70"/>
      <c r="O42" s="70"/>
      <c r="P42" s="70"/>
    </row>
    <row r="43" spans="1:16" ht="12" customHeight="1" x14ac:dyDescent="0.2">
      <c r="A43" s="70"/>
      <c r="B43" s="70"/>
      <c r="C43" s="70"/>
      <c r="D43" s="70"/>
      <c r="E43" s="71"/>
      <c r="F43" s="71"/>
      <c r="G43" s="71"/>
      <c r="H43" s="70"/>
      <c r="I43" s="70"/>
      <c r="J43" s="70" t="s">
        <v>197</v>
      </c>
      <c r="K43" s="70"/>
      <c r="L43" s="70" t="s">
        <v>198</v>
      </c>
      <c r="M43" s="70"/>
      <c r="N43" s="70" t="s">
        <v>200</v>
      </c>
      <c r="O43" s="70"/>
      <c r="P43" s="19" t="s">
        <v>261</v>
      </c>
    </row>
    <row r="44" spans="1:16" ht="12" customHeight="1" x14ac:dyDescent="0.2">
      <c r="A44" s="70"/>
      <c r="B44" s="70"/>
      <c r="C44" s="70"/>
      <c r="D44" s="70"/>
      <c r="E44" s="19" t="s">
        <v>197</v>
      </c>
      <c r="F44" s="19" t="s">
        <v>198</v>
      </c>
      <c r="G44" s="19" t="s">
        <v>200</v>
      </c>
      <c r="H44" s="70"/>
      <c r="I44" s="70"/>
      <c r="J44" s="19" t="s">
        <v>239</v>
      </c>
      <c r="K44" s="19" t="s">
        <v>240</v>
      </c>
      <c r="L44" s="19" t="s">
        <v>239</v>
      </c>
      <c r="M44" s="19" t="s">
        <v>240</v>
      </c>
      <c r="N44" s="19" t="s">
        <v>239</v>
      </c>
      <c r="O44" s="19" t="s">
        <v>240</v>
      </c>
      <c r="P44" s="19" t="s">
        <v>263</v>
      </c>
    </row>
    <row r="45" spans="1:16" ht="12" customHeight="1" x14ac:dyDescent="0.2">
      <c r="A45" s="19" t="s">
        <v>242</v>
      </c>
      <c r="B45" s="19" t="s">
        <v>243</v>
      </c>
      <c r="C45" s="19">
        <v>100</v>
      </c>
      <c r="D45" s="19">
        <f>SUM(E45:G45)</f>
        <v>13</v>
      </c>
      <c r="E45" s="19">
        <v>5</v>
      </c>
      <c r="F45" s="19">
        <v>8</v>
      </c>
      <c r="G45" s="19">
        <v>0</v>
      </c>
      <c r="H45" s="25">
        <f>(D45/C45)*100</f>
        <v>13</v>
      </c>
      <c r="I45" s="26">
        <f>C45*115/400</f>
        <v>28.75</v>
      </c>
      <c r="J45" s="27">
        <v>0</v>
      </c>
      <c r="K45" s="27">
        <v>0</v>
      </c>
      <c r="L45" s="28">
        <v>0</v>
      </c>
      <c r="M45" s="28">
        <v>0</v>
      </c>
      <c r="N45" s="25">
        <v>0</v>
      </c>
      <c r="O45" s="25">
        <v>0</v>
      </c>
      <c r="P45" s="27">
        <f>SUM(J45:O45)</f>
        <v>0</v>
      </c>
    </row>
    <row r="46" spans="1:16" ht="12" customHeight="1" x14ac:dyDescent="0.2">
      <c r="A46" s="19" t="s">
        <v>244</v>
      </c>
      <c r="B46" s="19" t="s">
        <v>243</v>
      </c>
      <c r="C46" s="19">
        <v>50</v>
      </c>
      <c r="D46" s="19">
        <f>SUM(E46:G46)</f>
        <v>0</v>
      </c>
      <c r="E46" s="19">
        <v>0</v>
      </c>
      <c r="F46" s="19">
        <v>0</v>
      </c>
      <c r="G46" s="19"/>
      <c r="H46" s="25">
        <f t="shared" ref="H46:H49" si="5">(D46/C46)*100</f>
        <v>0</v>
      </c>
      <c r="I46" s="26">
        <f>+C46*(14)/150</f>
        <v>4.666666666666667</v>
      </c>
      <c r="J46" s="27">
        <v>0</v>
      </c>
      <c r="K46" s="27">
        <v>0</v>
      </c>
      <c r="L46" s="25">
        <v>0</v>
      </c>
      <c r="M46" s="25">
        <v>0</v>
      </c>
      <c r="N46" s="25">
        <v>0</v>
      </c>
      <c r="O46" s="25"/>
      <c r="P46" s="27">
        <f t="shared" ref="P46:P49" si="6">SUM(J46:O46)</f>
        <v>0</v>
      </c>
    </row>
    <row r="47" spans="1:16" ht="12" customHeight="1" x14ac:dyDescent="0.2">
      <c r="A47" s="19" t="s">
        <v>245</v>
      </c>
      <c r="B47" s="19" t="s">
        <v>243</v>
      </c>
      <c r="C47" s="19">
        <v>55</v>
      </c>
      <c r="D47" s="19">
        <f t="shared" ref="D47:D49" si="7">SUM(E47:G47)</f>
        <v>150</v>
      </c>
      <c r="E47" s="19">
        <v>150</v>
      </c>
      <c r="F47" s="19">
        <v>0</v>
      </c>
      <c r="G47" s="19">
        <v>0</v>
      </c>
      <c r="H47" s="25">
        <f t="shared" si="5"/>
        <v>272.72727272727269</v>
      </c>
      <c r="I47" s="26">
        <f>+C47*(25)/200</f>
        <v>6.875</v>
      </c>
      <c r="J47" s="19">
        <v>0</v>
      </c>
      <c r="K47" s="19">
        <v>0</v>
      </c>
      <c r="L47" s="29">
        <v>0</v>
      </c>
      <c r="M47" s="29">
        <v>0</v>
      </c>
      <c r="N47" s="25">
        <v>0</v>
      </c>
      <c r="O47" s="25">
        <v>0</v>
      </c>
      <c r="P47" s="27">
        <f t="shared" si="6"/>
        <v>0</v>
      </c>
    </row>
    <row r="48" spans="1:16" ht="12" customHeight="1" x14ac:dyDescent="0.2">
      <c r="A48" s="30" t="s">
        <v>246</v>
      </c>
      <c r="B48" s="19" t="s">
        <v>247</v>
      </c>
      <c r="C48" s="31">
        <v>5</v>
      </c>
      <c r="D48" s="19">
        <f t="shared" si="7"/>
        <v>7</v>
      </c>
      <c r="E48" s="19">
        <v>1</v>
      </c>
      <c r="F48" s="16">
        <v>6</v>
      </c>
      <c r="G48" s="16">
        <v>0</v>
      </c>
      <c r="H48" s="25">
        <f t="shared" si="5"/>
        <v>140</v>
      </c>
      <c r="I48" s="26">
        <f>+C48*(5)/15</f>
        <v>1.6666666666666667</v>
      </c>
      <c r="J48" s="16">
        <v>2</v>
      </c>
      <c r="K48" s="16">
        <v>0</v>
      </c>
      <c r="L48" s="32">
        <v>0</v>
      </c>
      <c r="M48" s="32">
        <v>6</v>
      </c>
      <c r="N48" s="32">
        <v>0</v>
      </c>
      <c r="O48" s="32">
        <v>0</v>
      </c>
      <c r="P48" s="27">
        <f t="shared" si="6"/>
        <v>8</v>
      </c>
    </row>
    <row r="49" spans="1:16" ht="12" customHeight="1" x14ac:dyDescent="0.2">
      <c r="A49" s="30" t="s">
        <v>248</v>
      </c>
      <c r="B49" s="19" t="s">
        <v>249</v>
      </c>
      <c r="C49" s="31">
        <v>15</v>
      </c>
      <c r="D49" s="19">
        <f t="shared" si="7"/>
        <v>10</v>
      </c>
      <c r="E49" s="19">
        <v>10</v>
      </c>
      <c r="F49" s="16">
        <v>0</v>
      </c>
      <c r="G49" s="16">
        <v>0</v>
      </c>
      <c r="H49" s="25">
        <f t="shared" si="5"/>
        <v>66.666666666666657</v>
      </c>
      <c r="I49" s="26">
        <f>+C49*(42)/70</f>
        <v>9</v>
      </c>
      <c r="J49" s="16">
        <v>0</v>
      </c>
      <c r="K49" s="16">
        <v>0</v>
      </c>
      <c r="L49" s="32">
        <v>0</v>
      </c>
      <c r="M49" s="32">
        <v>0</v>
      </c>
      <c r="N49" s="32">
        <v>0</v>
      </c>
      <c r="O49" s="32">
        <v>0</v>
      </c>
      <c r="P49" s="27">
        <f t="shared" si="6"/>
        <v>0</v>
      </c>
    </row>
    <row r="50" spans="1:16" ht="12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54">
    <mergeCell ref="P36:P38"/>
    <mergeCell ref="H36:H38"/>
    <mergeCell ref="I36:I38"/>
    <mergeCell ref="J36:J38"/>
    <mergeCell ref="K36:K38"/>
    <mergeCell ref="O33:O34"/>
    <mergeCell ref="L36:L38"/>
    <mergeCell ref="M36:M38"/>
    <mergeCell ref="N36:N38"/>
    <mergeCell ref="O36:O38"/>
    <mergeCell ref="O13:O14"/>
    <mergeCell ref="F33:F34"/>
    <mergeCell ref="H33:I33"/>
    <mergeCell ref="J33:K33"/>
    <mergeCell ref="L33:M33"/>
    <mergeCell ref="N33:N34"/>
    <mergeCell ref="A31:P31"/>
    <mergeCell ref="A32:A34"/>
    <mergeCell ref="B32:B34"/>
    <mergeCell ref="C32:F32"/>
    <mergeCell ref="G32:G34"/>
    <mergeCell ref="H32:P32"/>
    <mergeCell ref="C33:C34"/>
    <mergeCell ref="D33:D34"/>
    <mergeCell ref="E33:E34"/>
    <mergeCell ref="P33:P34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A41:P41"/>
    <mergeCell ref="H42:H44"/>
    <mergeCell ref="I42:I44"/>
    <mergeCell ref="J42:P42"/>
    <mergeCell ref="J43:K43"/>
    <mergeCell ref="L43:M43"/>
    <mergeCell ref="N43:O43"/>
    <mergeCell ref="A42:A44"/>
    <mergeCell ref="B42:B44"/>
    <mergeCell ref="C42:C44"/>
    <mergeCell ref="D42:D44"/>
    <mergeCell ref="E42:G4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Keiry Alcantara</dc:creator>
  <cp:lastModifiedBy>Rafaela Villar</cp:lastModifiedBy>
  <cp:lastPrinted>2023-08-08T13:45:31Z</cp:lastPrinted>
  <dcterms:created xsi:type="dcterms:W3CDTF">2023-01-18T12:41:37Z</dcterms:created>
  <dcterms:modified xsi:type="dcterms:W3CDTF">2023-08-17T15:04:08Z</dcterms:modified>
</cp:coreProperties>
</file>