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el valdez.AgriAd2\Desktop\Acceso a la informacion, nuevo formato\ejecucion nuevo formato\AÑO 2023\JUNIO 2023\"/>
    </mc:Choice>
  </mc:AlternateContent>
  <xr:revisionPtr revIDLastSave="0" documentId="13_ncr:1_{4664B440-DAAC-490F-8214-99F299C5868B}" xr6:coauthVersionLast="47" xr6:coauthVersionMax="47" xr10:uidLastSave="{00000000-0000-0000-0000-000000000000}"/>
  <bookViews>
    <workbookView xWindow="-120" yWindow="-120" windowWidth="20730" windowHeight="11160" xr2:uid="{6BC034DD-DEB4-476B-9A9C-E2308D660C01}"/>
  </bookViews>
  <sheets>
    <sheet name="P1 Presup. aprobado JUNIO" sheetId="1" r:id="rId1"/>
    <sheet name="P2Presup.aprobado Ejec. JUNIO" sheetId="2" r:id="rId2"/>
    <sheet name="P3 Ejecucion JUNI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3" l="1"/>
  <c r="M76" i="3"/>
  <c r="L76" i="3"/>
  <c r="K76" i="3"/>
  <c r="J76" i="3"/>
  <c r="I76" i="3"/>
  <c r="H76" i="3"/>
  <c r="G76" i="3"/>
  <c r="F76" i="3"/>
  <c r="E76" i="3"/>
  <c r="D76" i="3"/>
  <c r="C76" i="3"/>
  <c r="B76" i="3"/>
  <c r="N75" i="3"/>
  <c r="N74" i="3"/>
  <c r="M73" i="3"/>
  <c r="L73" i="3"/>
  <c r="K73" i="3"/>
  <c r="J73" i="3"/>
  <c r="I73" i="3"/>
  <c r="H73" i="3"/>
  <c r="G73" i="3"/>
  <c r="F73" i="3"/>
  <c r="E73" i="3"/>
  <c r="D73" i="3"/>
  <c r="C73" i="3"/>
  <c r="B73" i="3"/>
  <c r="N73" i="3" s="1"/>
  <c r="N72" i="3"/>
  <c r="N71" i="3"/>
  <c r="M70" i="3"/>
  <c r="L70" i="3"/>
  <c r="K70" i="3"/>
  <c r="J70" i="3"/>
  <c r="I70" i="3"/>
  <c r="H70" i="3"/>
  <c r="G70" i="3"/>
  <c r="F70" i="3"/>
  <c r="E70" i="3"/>
  <c r="D70" i="3"/>
  <c r="C70" i="3"/>
  <c r="B70" i="3"/>
  <c r="N69" i="3"/>
  <c r="N68" i="3"/>
  <c r="N67" i="3"/>
  <c r="N66" i="3"/>
  <c r="M65" i="3"/>
  <c r="L65" i="3"/>
  <c r="K65" i="3"/>
  <c r="J65" i="3"/>
  <c r="I65" i="3"/>
  <c r="H65" i="3"/>
  <c r="G65" i="3"/>
  <c r="F65" i="3"/>
  <c r="E65" i="3"/>
  <c r="D65" i="3"/>
  <c r="C65" i="3"/>
  <c r="B65" i="3"/>
  <c r="N64" i="3"/>
  <c r="N63" i="3"/>
  <c r="M62" i="3"/>
  <c r="L62" i="3"/>
  <c r="K62" i="3"/>
  <c r="J62" i="3"/>
  <c r="I62" i="3"/>
  <c r="H62" i="3"/>
  <c r="G62" i="3"/>
  <c r="F62" i="3"/>
  <c r="E62" i="3"/>
  <c r="D62" i="3"/>
  <c r="C62" i="3"/>
  <c r="B62" i="3"/>
  <c r="N62" i="3" s="1"/>
  <c r="N61" i="3"/>
  <c r="N60" i="3"/>
  <c r="N59" i="3"/>
  <c r="N58" i="3"/>
  <c r="M57" i="3"/>
  <c r="L57" i="3"/>
  <c r="K57" i="3"/>
  <c r="J57" i="3"/>
  <c r="I57" i="3"/>
  <c r="H57" i="3"/>
  <c r="G57" i="3"/>
  <c r="F57" i="3"/>
  <c r="E57" i="3"/>
  <c r="D57" i="3"/>
  <c r="C57" i="3"/>
  <c r="B57" i="3"/>
  <c r="N57" i="3" s="1"/>
  <c r="N56" i="3"/>
  <c r="N55" i="3"/>
  <c r="N54" i="3"/>
  <c r="N53" i="3"/>
  <c r="N52" i="3"/>
  <c r="N51" i="3"/>
  <c r="N50" i="3"/>
  <c r="N49" i="3"/>
  <c r="N48" i="3"/>
  <c r="M47" i="3"/>
  <c r="L47" i="3"/>
  <c r="K47" i="3"/>
  <c r="J47" i="3"/>
  <c r="I47" i="3"/>
  <c r="H47" i="3"/>
  <c r="G47" i="3"/>
  <c r="F47" i="3"/>
  <c r="E47" i="3"/>
  <c r="D47" i="3"/>
  <c r="C47" i="3"/>
  <c r="B47" i="3"/>
  <c r="N46" i="3"/>
  <c r="N45" i="3"/>
  <c r="N44" i="3"/>
  <c r="N43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N40" i="3"/>
  <c r="N39" i="3"/>
  <c r="N38" i="3"/>
  <c r="N37" i="3"/>
  <c r="N36" i="3"/>
  <c r="N35" i="3"/>
  <c r="M34" i="3"/>
  <c r="L34" i="3"/>
  <c r="K34" i="3"/>
  <c r="J34" i="3"/>
  <c r="I34" i="3"/>
  <c r="H34" i="3"/>
  <c r="G34" i="3"/>
  <c r="F34" i="3"/>
  <c r="E34" i="3"/>
  <c r="D34" i="3"/>
  <c r="C34" i="3"/>
  <c r="B34" i="3"/>
  <c r="N33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F25" i="3"/>
  <c r="E25" i="3"/>
  <c r="D25" i="3"/>
  <c r="C25" i="3"/>
  <c r="B25" i="3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N12" i="3"/>
  <c r="M11" i="3"/>
  <c r="L11" i="3"/>
  <c r="L78" i="3" s="1"/>
  <c r="K11" i="3"/>
  <c r="J11" i="3"/>
  <c r="I11" i="3"/>
  <c r="H11" i="3"/>
  <c r="G11" i="3"/>
  <c r="F11" i="3"/>
  <c r="E11" i="3"/>
  <c r="D11" i="3"/>
  <c r="C11" i="3"/>
  <c r="B11" i="3"/>
  <c r="O79" i="2"/>
  <c r="P78" i="2"/>
  <c r="P77" i="2"/>
  <c r="P76" i="2"/>
  <c r="P75" i="2"/>
  <c r="O74" i="2"/>
  <c r="N74" i="2"/>
  <c r="M74" i="2"/>
  <c r="L74" i="2"/>
  <c r="K74" i="2"/>
  <c r="J74" i="2"/>
  <c r="I74" i="2"/>
  <c r="H74" i="2"/>
  <c r="G74" i="2"/>
  <c r="F74" i="2"/>
  <c r="E74" i="2"/>
  <c r="D74" i="2"/>
  <c r="P74" i="2" s="1"/>
  <c r="C74" i="2"/>
  <c r="B74" i="2"/>
  <c r="P73" i="2"/>
  <c r="P72" i="2"/>
  <c r="O71" i="2"/>
  <c r="N71" i="2"/>
  <c r="M71" i="2"/>
  <c r="L71" i="2"/>
  <c r="K71" i="2"/>
  <c r="J71" i="2"/>
  <c r="I71" i="2"/>
  <c r="H71" i="2"/>
  <c r="G71" i="2"/>
  <c r="F71" i="2"/>
  <c r="E71" i="2"/>
  <c r="D71" i="2"/>
  <c r="P71" i="2" s="1"/>
  <c r="C71" i="2"/>
  <c r="B71" i="2"/>
  <c r="P70" i="2"/>
  <c r="P69" i="2"/>
  <c r="P68" i="2"/>
  <c r="P67" i="2"/>
  <c r="O66" i="2"/>
  <c r="N66" i="2"/>
  <c r="M66" i="2"/>
  <c r="L66" i="2"/>
  <c r="K66" i="2"/>
  <c r="J66" i="2"/>
  <c r="I66" i="2"/>
  <c r="H66" i="2"/>
  <c r="G66" i="2"/>
  <c r="F66" i="2"/>
  <c r="E66" i="2"/>
  <c r="D66" i="2"/>
  <c r="P66" i="2" s="1"/>
  <c r="C66" i="2"/>
  <c r="B66" i="2"/>
  <c r="P65" i="2"/>
  <c r="P64" i="2"/>
  <c r="O63" i="2"/>
  <c r="N63" i="2"/>
  <c r="M63" i="2"/>
  <c r="L63" i="2"/>
  <c r="K63" i="2"/>
  <c r="J63" i="2"/>
  <c r="I63" i="2"/>
  <c r="H63" i="2"/>
  <c r="G63" i="2"/>
  <c r="F63" i="2"/>
  <c r="E63" i="2"/>
  <c r="D63" i="2"/>
  <c r="P63" i="2" s="1"/>
  <c r="C63" i="2"/>
  <c r="B63" i="2"/>
  <c r="P62" i="2"/>
  <c r="P61" i="2"/>
  <c r="P60" i="2"/>
  <c r="P59" i="2"/>
  <c r="O58" i="2"/>
  <c r="N58" i="2"/>
  <c r="M58" i="2"/>
  <c r="L58" i="2"/>
  <c r="K58" i="2"/>
  <c r="J58" i="2"/>
  <c r="I58" i="2"/>
  <c r="H58" i="2"/>
  <c r="G58" i="2"/>
  <c r="F58" i="2"/>
  <c r="E58" i="2"/>
  <c r="D58" i="2"/>
  <c r="P58" i="2" s="1"/>
  <c r="C58" i="2"/>
  <c r="B58" i="2"/>
  <c r="P57" i="2"/>
  <c r="P56" i="2"/>
  <c r="P55" i="2"/>
  <c r="P54" i="2"/>
  <c r="P53" i="2"/>
  <c r="P52" i="2"/>
  <c r="P51" i="2"/>
  <c r="P50" i="2"/>
  <c r="P49" i="2"/>
  <c r="O48" i="2"/>
  <c r="N48" i="2"/>
  <c r="M48" i="2"/>
  <c r="L48" i="2"/>
  <c r="K48" i="2"/>
  <c r="J48" i="2"/>
  <c r="I48" i="2"/>
  <c r="H48" i="2"/>
  <c r="G48" i="2"/>
  <c r="F48" i="2"/>
  <c r="E48" i="2"/>
  <c r="D48" i="2"/>
  <c r="P48" i="2" s="1"/>
  <c r="C48" i="2"/>
  <c r="B48" i="2"/>
  <c r="P47" i="2"/>
  <c r="P46" i="2"/>
  <c r="P45" i="2"/>
  <c r="P44" i="2"/>
  <c r="O43" i="2"/>
  <c r="N43" i="2"/>
  <c r="M43" i="2"/>
  <c r="L43" i="2"/>
  <c r="K43" i="2"/>
  <c r="J43" i="2"/>
  <c r="I43" i="2"/>
  <c r="H43" i="2"/>
  <c r="G43" i="2"/>
  <c r="F43" i="2"/>
  <c r="E43" i="2"/>
  <c r="D43" i="2"/>
  <c r="P43" i="2" s="1"/>
  <c r="C43" i="2"/>
  <c r="B43" i="2"/>
  <c r="P42" i="2"/>
  <c r="P41" i="2"/>
  <c r="P40" i="2"/>
  <c r="P39" i="2"/>
  <c r="P38" i="2"/>
  <c r="P37" i="2"/>
  <c r="P36" i="2"/>
  <c r="O35" i="2"/>
  <c r="N35" i="2"/>
  <c r="M35" i="2"/>
  <c r="L35" i="2"/>
  <c r="K35" i="2"/>
  <c r="K79" i="2" s="1"/>
  <c r="J35" i="2"/>
  <c r="I35" i="2"/>
  <c r="H35" i="2"/>
  <c r="G35" i="2"/>
  <c r="G79" i="2" s="1"/>
  <c r="F35" i="2"/>
  <c r="E35" i="2"/>
  <c r="D35" i="2"/>
  <c r="P35" i="2" s="1"/>
  <c r="C35" i="2"/>
  <c r="C79" i="2" s="1"/>
  <c r="B35" i="2"/>
  <c r="P34" i="2"/>
  <c r="P33" i="2"/>
  <c r="P32" i="2"/>
  <c r="P31" i="2"/>
  <c r="P30" i="2"/>
  <c r="P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 s="1"/>
  <c r="C26" i="2"/>
  <c r="B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D16" i="2"/>
  <c r="P16" i="2" s="1"/>
  <c r="C16" i="2"/>
  <c r="B16" i="2"/>
  <c r="P15" i="2"/>
  <c r="P14" i="2"/>
  <c r="P13" i="2"/>
  <c r="O12" i="2"/>
  <c r="N12" i="2"/>
  <c r="N79" i="2" s="1"/>
  <c r="M12" i="2"/>
  <c r="M79" i="2" s="1"/>
  <c r="L12" i="2"/>
  <c r="L79" i="2" s="1"/>
  <c r="K12" i="2"/>
  <c r="J12" i="2"/>
  <c r="J79" i="2" s="1"/>
  <c r="I12" i="2"/>
  <c r="I79" i="2" s="1"/>
  <c r="H12" i="2"/>
  <c r="H79" i="2" s="1"/>
  <c r="G12" i="2"/>
  <c r="F12" i="2"/>
  <c r="F79" i="2" s="1"/>
  <c r="E12" i="2"/>
  <c r="E79" i="2" s="1"/>
  <c r="D12" i="2"/>
  <c r="P12" i="2" s="1"/>
  <c r="C12" i="2"/>
  <c r="B12" i="2"/>
  <c r="B79" i="2" s="1"/>
  <c r="C79" i="1"/>
  <c r="B79" i="1"/>
  <c r="C74" i="1"/>
  <c r="B74" i="1"/>
  <c r="C71" i="1"/>
  <c r="B71" i="1"/>
  <c r="C66" i="1"/>
  <c r="B66" i="1"/>
  <c r="C63" i="1"/>
  <c r="B63" i="1"/>
  <c r="C58" i="1"/>
  <c r="B58" i="1"/>
  <c r="C48" i="1"/>
  <c r="B48" i="1"/>
  <c r="C43" i="1"/>
  <c r="B43" i="1"/>
  <c r="C35" i="1"/>
  <c r="B35" i="1"/>
  <c r="C26" i="1"/>
  <c r="B26" i="1"/>
  <c r="C16" i="1"/>
  <c r="B16" i="1"/>
  <c r="C12" i="1"/>
  <c r="B12" i="1"/>
  <c r="E78" i="3" l="1"/>
  <c r="I78" i="3"/>
  <c r="M78" i="3"/>
  <c r="N15" i="3"/>
  <c r="N65" i="3"/>
  <c r="N70" i="3"/>
  <c r="N76" i="3"/>
  <c r="B78" i="3"/>
  <c r="F78" i="3"/>
  <c r="J78" i="3"/>
  <c r="N25" i="3"/>
  <c r="N34" i="3"/>
  <c r="N47" i="3"/>
  <c r="D78" i="3"/>
  <c r="H78" i="3"/>
  <c r="C78" i="3"/>
  <c r="G78" i="3"/>
  <c r="K78" i="3"/>
  <c r="N11" i="3"/>
  <c r="P79" i="2"/>
  <c r="D79" i="2"/>
  <c r="N78" i="3" l="1"/>
</calcChain>
</file>

<file path=xl/sharedStrings.xml><?xml version="1.0" encoding="utf-8"?>
<sst xmlns="http://schemas.openxmlformats.org/spreadsheetml/2006/main" count="263" uniqueCount="135">
  <si>
    <t>MINISTERIO DE AGRICULTURA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</si>
  <si>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</si>
  <si>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</si>
  <si>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</si>
  <si>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</si>
  <si>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</si>
  <si>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</si>
  <si>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</si>
  <si>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</si>
  <si>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</si>
  <si>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</si>
  <si>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</si>
  <si>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</si>
  <si>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</si>
  <si>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</si>
  <si>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</si>
  <si>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</si>
  <si>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</si>
  <si>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</si>
  <si>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</si>
  <si>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</si>
  <si>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</si>
  <si>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</si>
  <si>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</si>
  <si>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</si>
  <si>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</si>
  <si>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</si>
  <si>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</si>
  <si>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</si>
  <si>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</si>
  <si>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</si>
  <si>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</si>
  <si>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</si>
  <si>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</si>
  <si>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</si>
  <si>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</si>
  <si>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</si>
  <si>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</si>
  <si>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</si>
  <si>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</si>
  <si>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</si>
  <si>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</si>
  <si>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2.5.5-TRANSFERENCIAS DE CAPITAL A INSTITUCIONES PÚBLICAS FINANCIERAS</t>
  </si>
  <si>
    <t xml:space="preserve"> 2.5.9-TRANSFERENCIAS DE CAPITAL A OTRAS INSTITUCIONES PÚBLICAS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</si>
  <si>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</si>
  <si>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</si>
  <si>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</si>
  <si>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</si>
  <si>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</si>
  <si>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</si>
  <si>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</si>
  <si>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</si>
  <si>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</si>
  <si>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</si>
  <si>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</si>
  <si>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</si>
  <si>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</si>
  <si>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</si>
  <si>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</si>
  <si>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</si>
  <si>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</si>
  <si>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</si>
  <si>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</si>
  <si>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</si>
  <si>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</si>
  <si>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</si>
  <si>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</si>
  <si>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</si>
  <si>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</si>
  <si>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</si>
  <si>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</si>
  <si>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</si>
  <si>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</si>
  <si>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</si>
  <si>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</si>
  <si>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</si>
  <si>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</si>
  <si>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</si>
  <si>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</si>
  <si>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</si>
  <si>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2023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</si>
  <si>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</si>
  <si>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</si>
  <si>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</si>
  <si>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</si>
  <si>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</si>
  <si>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</si>
  <si>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</si>
  <si>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</si>
  <si>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</si>
  <si>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</si>
  <si>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</si>
  <si>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</si>
  <si>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</si>
  <si>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</si>
  <si>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</si>
  <si>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</si>
  <si>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</si>
  <si>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</si>
  <si>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 xml:space="preserve">      2.5.5-TRANSFERENCIAS DE CAPITAL A INSTITUCIONES PÚBLICAS FINANCIERAS</t>
  </si>
  <si>
    <t xml:space="preserve">      2.5.9-TRANSFERENCIAS DE CAPITAL A OTRAS INSTITUCIONES PÚBLICAS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</si>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</sst>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22"/>
      <color rgb="FF000000"/>
      <name val="Algerian"/>
      <family val="5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8">
    <xf numFmtId="0" fontId="0" fillId="0" borderId="0" xfId="0"/>
    <xf numFmtId="0" fontId="4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top" wrapText="1" readingOrder="1"/>
    </xf>
    <xf numFmtId="0" fontId="8" fillId="0" borderId="0" xfId="0" applyFont="1" applyAlignment="1">
      <alignment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0" fillId="3" borderId="0" xfId="0" applyFill="1"/>
    <xf numFmtId="43" fontId="10" fillId="0" borderId="7" xfId="2" applyFont="1" applyBorder="1" applyAlignment="1">
      <alignment horizontal="right"/>
    </xf>
    <xf numFmtId="43" fontId="10" fillId="0" borderId="9" xfId="2" applyFont="1" applyBorder="1" applyAlignment="1">
      <alignment horizontal="right"/>
    </xf>
    <xf numFmtId="43" fontId="10" fillId="0" borderId="16" xfId="2" applyFont="1" applyBorder="1" applyAlignment="1">
      <alignment horizontal="right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43" fontId="10" fillId="0" borderId="37" xfId="2" applyFont="1" applyBorder="1" applyAlignment="1">
      <alignment horizontal="right"/>
    </xf>
    <xf numFmtId="43" fontId="10" fillId="0" borderId="0" xfId="2" applyFont="1" applyAlignment="1">
      <alignment horizontal="right"/>
    </xf>
    <xf numFmtId="43" fontId="10" fillId="0" borderId="20" xfId="2" applyFont="1" applyBorder="1" applyAlignment="1">
      <alignment horizontal="right"/>
    </xf>
    <xf numFmtId="43" fontId="10" fillId="0" borderId="38" xfId="2" applyFont="1" applyBorder="1" applyAlignment="1">
      <alignment horizontal="right"/>
    </xf>
    <xf numFmtId="43" fontId="10" fillId="0" borderId="39" xfId="2" applyFont="1" applyBorder="1" applyAlignment="1">
      <alignment horizontal="right"/>
    </xf>
    <xf numFmtId="43" fontId="10" fillId="0" borderId="41" xfId="2" applyFont="1" applyBorder="1" applyAlignment="1">
      <alignment horizontal="right"/>
    </xf>
    <xf numFmtId="43" fontId="10" fillId="0" borderId="40" xfId="2" applyFont="1" applyBorder="1" applyAlignment="1">
      <alignment horizontal="right"/>
    </xf>
    <xf numFmtId="43" fontId="10" fillId="0" borderId="26" xfId="2" applyFont="1" applyBorder="1" applyAlignment="1">
      <alignment horizontal="right"/>
    </xf>
    <xf numFmtId="43" fontId="10" fillId="0" borderId="42" xfId="2" applyFont="1" applyBorder="1" applyAlignment="1">
      <alignment horizontal="right"/>
    </xf>
    <xf numFmtId="43" fontId="10" fillId="0" borderId="43" xfId="2" applyFont="1" applyBorder="1" applyAlignment="1">
      <alignment horizontal="right"/>
    </xf>
    <xf numFmtId="43" fontId="10" fillId="0" borderId="44" xfId="2" applyFont="1" applyBorder="1" applyAlignment="1">
      <alignment horizontal="right"/>
    </xf>
    <xf numFmtId="43" fontId="10" fillId="0" borderId="45" xfId="2" applyFont="1" applyBorder="1" applyAlignment="1">
      <alignment horizontal="right"/>
    </xf>
    <xf numFmtId="43" fontId="10" fillId="0" borderId="0" xfId="2" applyFont="1" applyBorder="1" applyAlignment="1">
      <alignment horizontal="right"/>
    </xf>
    <xf numFmtId="43" fontId="10" fillId="0" borderId="47" xfId="2" applyFont="1" applyBorder="1" applyAlignment="1">
      <alignment horizontal="right"/>
    </xf>
    <xf numFmtId="43" fontId="10" fillId="0" borderId="48" xfId="2" applyFont="1" applyBorder="1" applyAlignment="1">
      <alignment horizontal="right"/>
    </xf>
    <xf numFmtId="43" fontId="10" fillId="0" borderId="49" xfId="2" applyFont="1" applyBorder="1" applyAlignment="1">
      <alignment horizontal="right"/>
    </xf>
    <xf numFmtId="43" fontId="10" fillId="0" borderId="46" xfId="2" applyFont="1" applyBorder="1" applyAlignment="1">
      <alignment horizontal="right"/>
    </xf>
    <xf numFmtId="43" fontId="10" fillId="0" borderId="36" xfId="2" applyFont="1" applyBorder="1" applyAlignment="1">
      <alignment horizontal="right"/>
    </xf>
    <xf numFmtId="43" fontId="10" fillId="0" borderId="50" xfId="2" applyFont="1" applyBorder="1" applyAlignment="1">
      <alignment horizontal="right"/>
    </xf>
    <xf numFmtId="43" fontId="10" fillId="0" borderId="52" xfId="2" applyFont="1" applyBorder="1" applyAlignment="1">
      <alignment horizontal="right"/>
    </xf>
    <xf numFmtId="43" fontId="10" fillId="0" borderId="51" xfId="2" applyFont="1" applyBorder="1" applyAlignment="1">
      <alignment horizontal="right"/>
    </xf>
    <xf numFmtId="43" fontId="10" fillId="0" borderId="54" xfId="2" applyFont="1" applyBorder="1" applyAlignment="1">
      <alignment horizontal="right"/>
    </xf>
    <xf numFmtId="0" fontId="2" fillId="5" borderId="2" xfId="0" applyFont="1" applyFill="1" applyBorder="1" applyAlignment="1">
      <alignment horizontal="center" vertical="center"/>
    </xf>
    <xf numFmtId="43" fontId="3" fillId="7" borderId="0" xfId="1" applyFont="1" applyFill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43" fontId="2" fillId="2" borderId="19" xfId="1" applyFont="1" applyFill="1" applyBorder="1" applyAlignment="1">
      <alignment horizontal="center" vertical="center" wrapText="1"/>
    </xf>
    <xf numFmtId="43" fontId="2" fillId="2" borderId="25" xfId="1" applyFont="1" applyFill="1" applyBorder="1" applyAlignment="1">
      <alignment horizontal="center" vertical="center" wrapText="1"/>
    </xf>
    <xf numFmtId="43" fontId="2" fillId="2" borderId="20" xfId="1" applyFont="1" applyFill="1" applyBorder="1" applyAlignment="1">
      <alignment horizontal="center" vertical="center" wrapText="1"/>
    </xf>
    <xf numFmtId="43" fontId="2" fillId="2" borderId="26" xfId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164" fontId="12" fillId="0" borderId="0" xfId="0" applyNumberFormat="1" applyFont="1"/>
    <xf numFmtId="0" fontId="12" fillId="0" borderId="0" xfId="0" applyFont="1" applyAlignment="1">
      <alignment horizontal="left" indent="1"/>
    </xf>
    <xf numFmtId="43" fontId="12" fillId="4" borderId="31" xfId="0" applyNumberFormat="1" applyFont="1" applyFill="1" applyBorder="1"/>
    <xf numFmtId="43" fontId="12" fillId="4" borderId="33" xfId="0" applyNumberFormat="1" applyFont="1" applyFill="1" applyBorder="1"/>
    <xf numFmtId="43" fontId="12" fillId="4" borderId="6" xfId="0" applyNumberFormat="1" applyFont="1" applyFill="1" applyBorder="1"/>
    <xf numFmtId="0" fontId="13" fillId="0" borderId="0" xfId="0" applyFont="1" applyAlignment="1">
      <alignment horizontal="left" indent="2"/>
    </xf>
    <xf numFmtId="43" fontId="14" fillId="0" borderId="57" xfId="2" applyFont="1" applyBorder="1" applyAlignment="1">
      <alignment horizontal="right"/>
    </xf>
    <xf numFmtId="43" fontId="14" fillId="0" borderId="0" xfId="2" applyFont="1" applyAlignment="1">
      <alignment horizontal="right"/>
    </xf>
    <xf numFmtId="43" fontId="14" fillId="0" borderId="20" xfId="2" applyFont="1" applyBorder="1" applyAlignment="1">
      <alignment horizontal="right"/>
    </xf>
    <xf numFmtId="43" fontId="14" fillId="0" borderId="38" xfId="2" applyFont="1" applyBorder="1" applyAlignment="1">
      <alignment horizontal="right"/>
    </xf>
    <xf numFmtId="43" fontId="14" fillId="0" borderId="0" xfId="2" applyFont="1" applyBorder="1" applyAlignment="1">
      <alignment horizontal="right"/>
    </xf>
    <xf numFmtId="43" fontId="13" fillId="3" borderId="13" xfId="0" applyNumberFormat="1" applyFont="1" applyFill="1" applyBorder="1"/>
    <xf numFmtId="43" fontId="14" fillId="0" borderId="58" xfId="2" applyFont="1" applyBorder="1" applyAlignment="1">
      <alignment horizontal="right"/>
    </xf>
    <xf numFmtId="43" fontId="14" fillId="0" borderId="40" xfId="2" applyFont="1" applyBorder="1" applyAlignment="1">
      <alignment horizontal="right"/>
    </xf>
    <xf numFmtId="43" fontId="14" fillId="0" borderId="41" xfId="2" applyFont="1" applyBorder="1" applyAlignment="1">
      <alignment horizontal="right"/>
    </xf>
    <xf numFmtId="43" fontId="13" fillId="3" borderId="10" xfId="0" applyNumberFormat="1" applyFont="1" applyFill="1" applyBorder="1"/>
    <xf numFmtId="43" fontId="14" fillId="0" borderId="7" xfId="2" applyFont="1" applyBorder="1" applyAlignment="1">
      <alignment horizontal="right"/>
    </xf>
    <xf numFmtId="43" fontId="14" fillId="0" borderId="36" xfId="2" applyFont="1" applyBorder="1" applyAlignment="1">
      <alignment horizontal="right"/>
    </xf>
    <xf numFmtId="43" fontId="14" fillId="0" borderId="42" xfId="2" applyFont="1" applyBorder="1" applyAlignment="1">
      <alignment horizontal="right"/>
    </xf>
    <xf numFmtId="43" fontId="14" fillId="0" borderId="26" xfId="2" applyFont="1" applyBorder="1" applyAlignment="1">
      <alignment horizontal="right"/>
    </xf>
    <xf numFmtId="43" fontId="14" fillId="0" borderId="43" xfId="2" applyFont="1" applyBorder="1" applyAlignment="1">
      <alignment horizontal="right"/>
    </xf>
    <xf numFmtId="43" fontId="14" fillId="0" borderId="44" xfId="2" applyFont="1" applyBorder="1" applyAlignment="1">
      <alignment horizontal="right"/>
    </xf>
    <xf numFmtId="43" fontId="13" fillId="3" borderId="8" xfId="0" applyNumberFormat="1" applyFont="1" applyFill="1" applyBorder="1"/>
    <xf numFmtId="43" fontId="12" fillId="4" borderId="32" xfId="0" applyNumberFormat="1" applyFont="1" applyFill="1" applyBorder="1"/>
    <xf numFmtId="43" fontId="14" fillId="0" borderId="37" xfId="2" applyFont="1" applyBorder="1" applyAlignment="1">
      <alignment horizontal="right"/>
    </xf>
    <xf numFmtId="43" fontId="14" fillId="0" borderId="45" xfId="2" applyFont="1" applyBorder="1" applyAlignment="1">
      <alignment horizontal="right"/>
    </xf>
    <xf numFmtId="43" fontId="13" fillId="3" borderId="12" xfId="0" applyNumberFormat="1" applyFont="1" applyFill="1" applyBorder="1"/>
    <xf numFmtId="43" fontId="13" fillId="3" borderId="11" xfId="0" applyNumberFormat="1" applyFont="1" applyFill="1" applyBorder="1"/>
    <xf numFmtId="43" fontId="12" fillId="4" borderId="34" xfId="0" applyNumberFormat="1" applyFont="1" applyFill="1" applyBorder="1"/>
    <xf numFmtId="43" fontId="14" fillId="0" borderId="25" xfId="2" applyFont="1" applyBorder="1" applyAlignment="1">
      <alignment horizontal="right"/>
    </xf>
    <xf numFmtId="43" fontId="14" fillId="0" borderId="19" xfId="2" applyFont="1" applyBorder="1" applyAlignment="1">
      <alignment horizontal="right"/>
    </xf>
    <xf numFmtId="43" fontId="14" fillId="0" borderId="49" xfId="2" applyFont="1" applyBorder="1" applyAlignment="1">
      <alignment horizontal="right"/>
    </xf>
    <xf numFmtId="43" fontId="14" fillId="0" borderId="39" xfId="2" applyFont="1" applyBorder="1" applyAlignment="1">
      <alignment horizontal="right"/>
    </xf>
    <xf numFmtId="43" fontId="14" fillId="0" borderId="48" xfId="2" applyFont="1" applyBorder="1" applyAlignment="1">
      <alignment horizontal="right"/>
    </xf>
    <xf numFmtId="49" fontId="14" fillId="0" borderId="0" xfId="0" applyNumberFormat="1" applyFont="1"/>
    <xf numFmtId="165" fontId="13" fillId="0" borderId="41" xfId="0" applyNumberFormat="1" applyFont="1" applyBorder="1" applyAlignment="1">
      <alignment vertical="center" wrapText="1"/>
    </xf>
    <xf numFmtId="43" fontId="14" fillId="0" borderId="59" xfId="2" applyFont="1" applyBorder="1" applyAlignment="1">
      <alignment horizontal="right"/>
    </xf>
    <xf numFmtId="165" fontId="13" fillId="0" borderId="44" xfId="0" applyNumberFormat="1" applyFont="1" applyBorder="1" applyAlignment="1">
      <alignment vertical="center" wrapText="1"/>
    </xf>
    <xf numFmtId="165" fontId="13" fillId="0" borderId="44" xfId="0" applyNumberFormat="1" applyFont="1" applyBorder="1" applyAlignment="1">
      <alignment horizontal="right" vertical="center" wrapText="1"/>
    </xf>
    <xf numFmtId="165" fontId="13" fillId="0" borderId="51" xfId="0" applyNumberFormat="1" applyFont="1" applyBorder="1" applyAlignment="1">
      <alignment vertical="center" wrapText="1"/>
    </xf>
    <xf numFmtId="43" fontId="12" fillId="3" borderId="11" xfId="0" applyNumberFormat="1" applyFont="1" applyFill="1" applyBorder="1"/>
    <xf numFmtId="165" fontId="13" fillId="0" borderId="57" xfId="0" applyNumberFormat="1" applyFont="1" applyBorder="1" applyAlignment="1">
      <alignment vertical="center" wrapText="1"/>
    </xf>
    <xf numFmtId="165" fontId="13" fillId="0" borderId="58" xfId="0" applyNumberFormat="1" applyFont="1" applyBorder="1" applyAlignment="1">
      <alignment vertical="center" wrapText="1"/>
    </xf>
    <xf numFmtId="0" fontId="13" fillId="0" borderId="58" xfId="0" applyFont="1" applyBorder="1"/>
    <xf numFmtId="0" fontId="13" fillId="0" borderId="41" xfId="0" applyFont="1" applyBorder="1"/>
    <xf numFmtId="0" fontId="13" fillId="0" borderId="47" xfId="0" applyFont="1" applyBorder="1"/>
    <xf numFmtId="0" fontId="13" fillId="0" borderId="40" xfId="0" applyFont="1" applyBorder="1"/>
    <xf numFmtId="43" fontId="12" fillId="3" borderId="10" xfId="0" applyNumberFormat="1" applyFont="1" applyFill="1" applyBorder="1"/>
    <xf numFmtId="0" fontId="13" fillId="0" borderId="0" xfId="0" applyFont="1" applyAlignment="1">
      <alignment horizontal="left" wrapText="1" indent="2"/>
    </xf>
    <xf numFmtId="0" fontId="13" fillId="0" borderId="60" xfId="0" applyFont="1" applyBorder="1" applyAlignment="1">
      <alignment wrapText="1"/>
    </xf>
    <xf numFmtId="0" fontId="13" fillId="0" borderId="43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53" xfId="0" applyFont="1" applyBorder="1" applyAlignment="1">
      <alignment wrapText="1"/>
    </xf>
    <xf numFmtId="0" fontId="13" fillId="0" borderId="57" xfId="0" applyFont="1" applyBorder="1"/>
    <xf numFmtId="0" fontId="13" fillId="0" borderId="38" xfId="0" applyFont="1" applyBorder="1"/>
    <xf numFmtId="0" fontId="13" fillId="0" borderId="39" xfId="0" applyFont="1" applyBorder="1"/>
    <xf numFmtId="0" fontId="13" fillId="0" borderId="48" xfId="0" applyFont="1" applyBorder="1"/>
    <xf numFmtId="43" fontId="12" fillId="3" borderId="12" xfId="0" applyNumberFormat="1" applyFont="1" applyFill="1" applyBorder="1"/>
    <xf numFmtId="0" fontId="13" fillId="0" borderId="60" xfId="0" applyFont="1" applyBorder="1"/>
    <xf numFmtId="0" fontId="13" fillId="0" borderId="44" xfId="0" applyFont="1" applyBorder="1"/>
    <xf numFmtId="0" fontId="13" fillId="0" borderId="51" xfId="0" applyFont="1" applyBorder="1"/>
    <xf numFmtId="0" fontId="13" fillId="0" borderId="50" xfId="0" applyFont="1" applyBorder="1"/>
    <xf numFmtId="0" fontId="13" fillId="0" borderId="43" xfId="0" applyFont="1" applyBorder="1"/>
    <xf numFmtId="0" fontId="13" fillId="0" borderId="53" xfId="0" applyFont="1" applyBorder="1"/>
    <xf numFmtId="164" fontId="12" fillId="0" borderId="60" xfId="0" applyNumberFormat="1" applyFont="1" applyBorder="1"/>
    <xf numFmtId="164" fontId="12" fillId="0" borderId="44" xfId="0" applyNumberFormat="1" applyFont="1" applyBorder="1"/>
    <xf numFmtId="164" fontId="12" fillId="0" borderId="51" xfId="0" applyNumberFormat="1" applyFont="1" applyBorder="1"/>
    <xf numFmtId="164" fontId="12" fillId="0" borderId="43" xfId="0" applyNumberFormat="1" applyFont="1" applyBorder="1"/>
    <xf numFmtId="164" fontId="12" fillId="0" borderId="53" xfId="0" applyNumberFormat="1" applyFont="1" applyBorder="1"/>
    <xf numFmtId="43" fontId="14" fillId="0" borderId="61" xfId="2" applyFont="1" applyBorder="1" applyAlignment="1">
      <alignment horizontal="right"/>
    </xf>
    <xf numFmtId="43" fontId="14" fillId="0" borderId="51" xfId="2" applyFont="1" applyBorder="1" applyAlignment="1">
      <alignment horizontal="right"/>
    </xf>
    <xf numFmtId="43" fontId="14" fillId="0" borderId="46" xfId="2" applyFont="1" applyBorder="1" applyAlignment="1">
      <alignment horizontal="right"/>
    </xf>
    <xf numFmtId="43" fontId="12" fillId="4" borderId="5" xfId="0" applyNumberFormat="1" applyFont="1" applyFill="1" applyBorder="1"/>
    <xf numFmtId="43" fontId="12" fillId="4" borderId="35" xfId="0" applyNumberFormat="1" applyFont="1" applyFill="1" applyBorder="1"/>
    <xf numFmtId="0" fontId="13" fillId="0" borderId="25" xfId="0" applyFont="1" applyBorder="1"/>
    <xf numFmtId="0" fontId="13" fillId="0" borderId="26" xfId="0" applyFont="1" applyBorder="1"/>
    <xf numFmtId="0" fontId="13" fillId="0" borderId="36" xfId="0" applyFont="1" applyBorder="1"/>
    <xf numFmtId="0" fontId="13" fillId="0" borderId="33" xfId="0" applyFont="1" applyBorder="1"/>
    <xf numFmtId="0" fontId="13" fillId="0" borderId="0" xfId="0" applyFont="1"/>
    <xf numFmtId="43" fontId="12" fillId="3" borderId="55" xfId="0" applyNumberFormat="1" applyFont="1" applyFill="1" applyBorder="1"/>
    <xf numFmtId="0" fontId="15" fillId="2" borderId="5" xfId="0" applyFont="1" applyFill="1" applyBorder="1" applyAlignment="1">
      <alignment vertical="center"/>
    </xf>
    <xf numFmtId="43" fontId="12" fillId="2" borderId="5" xfId="1" applyFont="1" applyFill="1" applyBorder="1"/>
    <xf numFmtId="43" fontId="12" fillId="2" borderId="35" xfId="1" applyFont="1" applyFill="1" applyBorder="1"/>
    <xf numFmtId="43" fontId="12" fillId="2" borderId="32" xfId="1" applyFont="1" applyFill="1" applyBorder="1"/>
    <xf numFmtId="43" fontId="12" fillId="2" borderId="33" xfId="1" applyFont="1" applyFill="1" applyBorder="1"/>
    <xf numFmtId="43" fontId="12" fillId="5" borderId="6" xfId="0" applyNumberFormat="1" applyFont="1" applyFill="1" applyBorder="1"/>
    <xf numFmtId="0" fontId="16" fillId="0" borderId="4" xfId="0" applyFont="1" applyBorder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 indent="1"/>
    </xf>
    <xf numFmtId="43" fontId="16" fillId="4" borderId="31" xfId="0" applyNumberFormat="1" applyFont="1" applyFill="1" applyBorder="1"/>
    <xf numFmtId="43" fontId="16" fillId="4" borderId="33" xfId="0" applyNumberFormat="1" applyFont="1" applyFill="1" applyBorder="1"/>
    <xf numFmtId="43" fontId="16" fillId="4" borderId="6" xfId="0" applyNumberFormat="1" applyFont="1" applyFill="1" applyBorder="1"/>
    <xf numFmtId="0" fontId="17" fillId="0" borderId="0" xfId="0" applyFont="1" applyAlignment="1">
      <alignment horizontal="left" indent="2"/>
    </xf>
    <xf numFmtId="43" fontId="17" fillId="3" borderId="13" xfId="0" applyNumberFormat="1" applyFont="1" applyFill="1" applyBorder="1"/>
    <xf numFmtId="43" fontId="17" fillId="3" borderId="10" xfId="0" applyNumberFormat="1" applyFont="1" applyFill="1" applyBorder="1"/>
    <xf numFmtId="43" fontId="16" fillId="4" borderId="32" xfId="0" applyNumberFormat="1" applyFont="1" applyFill="1" applyBorder="1"/>
    <xf numFmtId="43" fontId="17" fillId="3" borderId="12" xfId="0" applyNumberFormat="1" applyFont="1" applyFill="1" applyBorder="1"/>
    <xf numFmtId="43" fontId="16" fillId="4" borderId="34" xfId="0" applyNumberFormat="1" applyFont="1" applyFill="1" applyBorder="1"/>
    <xf numFmtId="49" fontId="10" fillId="0" borderId="0" xfId="0" applyNumberFormat="1" applyFont="1"/>
    <xf numFmtId="165" fontId="17" fillId="0" borderId="41" xfId="0" applyNumberFormat="1" applyFont="1" applyBorder="1" applyAlignment="1">
      <alignment vertical="center" wrapText="1"/>
    </xf>
    <xf numFmtId="165" fontId="17" fillId="0" borderId="44" xfId="0" applyNumberFormat="1" applyFont="1" applyBorder="1" applyAlignment="1">
      <alignment vertical="center" wrapText="1"/>
    </xf>
    <xf numFmtId="165" fontId="17" fillId="0" borderId="44" xfId="0" applyNumberFormat="1" applyFont="1" applyBorder="1" applyAlignment="1">
      <alignment horizontal="right" vertical="center" wrapText="1"/>
    </xf>
    <xf numFmtId="165" fontId="17" fillId="0" borderId="51" xfId="0" applyNumberFormat="1" applyFont="1" applyBorder="1" applyAlignment="1">
      <alignment vertical="center" wrapText="1"/>
    </xf>
    <xf numFmtId="0" fontId="17" fillId="0" borderId="41" xfId="0" applyFont="1" applyBorder="1"/>
    <xf numFmtId="0" fontId="17" fillId="0" borderId="47" xfId="0" applyFont="1" applyBorder="1"/>
    <xf numFmtId="0" fontId="17" fillId="0" borderId="40" xfId="0" applyFont="1" applyBorder="1"/>
    <xf numFmtId="0" fontId="17" fillId="0" borderId="0" xfId="0" applyFont="1" applyAlignment="1">
      <alignment horizontal="left" wrapText="1" indent="2"/>
    </xf>
    <xf numFmtId="0" fontId="17" fillId="0" borderId="43" xfId="0" applyFont="1" applyBorder="1" applyAlignment="1">
      <alignment wrapText="1"/>
    </xf>
    <xf numFmtId="0" fontId="17" fillId="0" borderId="44" xfId="0" applyFont="1" applyBorder="1" applyAlignment="1">
      <alignment wrapText="1"/>
    </xf>
    <xf numFmtId="0" fontId="17" fillId="0" borderId="51" xfId="0" applyFont="1" applyBorder="1" applyAlignment="1">
      <alignment wrapText="1"/>
    </xf>
    <xf numFmtId="0" fontId="17" fillId="0" borderId="53" xfId="0" applyFont="1" applyBorder="1" applyAlignment="1">
      <alignment wrapText="1"/>
    </xf>
    <xf numFmtId="0" fontId="17" fillId="0" borderId="38" xfId="0" applyFont="1" applyBorder="1"/>
    <xf numFmtId="0" fontId="17" fillId="0" borderId="39" xfId="0" applyFont="1" applyBorder="1"/>
    <xf numFmtId="0" fontId="17" fillId="0" borderId="48" xfId="0" applyFont="1" applyBorder="1"/>
    <xf numFmtId="0" fontId="17" fillId="0" borderId="44" xfId="0" applyFont="1" applyBorder="1"/>
    <xf numFmtId="0" fontId="17" fillId="0" borderId="51" xfId="0" applyFont="1" applyBorder="1"/>
    <xf numFmtId="0" fontId="17" fillId="0" borderId="53" xfId="0" applyFont="1" applyBorder="1"/>
    <xf numFmtId="164" fontId="16" fillId="0" borderId="44" xfId="0" applyNumberFormat="1" applyFont="1" applyBorder="1"/>
    <xf numFmtId="164" fontId="16" fillId="0" borderId="51" xfId="0" applyNumberFormat="1" applyFont="1" applyBorder="1"/>
    <xf numFmtId="164" fontId="16" fillId="0" borderId="53" xfId="0" applyNumberFormat="1" applyFont="1" applyBorder="1"/>
    <xf numFmtId="43" fontId="16" fillId="4" borderId="5" xfId="0" applyNumberFormat="1" applyFont="1" applyFill="1" applyBorder="1"/>
    <xf numFmtId="43" fontId="16" fillId="4" borderId="35" xfId="0" applyNumberFormat="1" applyFont="1" applyFill="1" applyBorder="1"/>
    <xf numFmtId="0" fontId="17" fillId="0" borderId="26" xfId="0" applyFont="1" applyBorder="1"/>
    <xf numFmtId="0" fontId="17" fillId="0" borderId="36" xfId="0" applyFont="1" applyBorder="1"/>
    <xf numFmtId="0" fontId="17" fillId="0" borderId="33" xfId="0" applyFont="1" applyBorder="1"/>
    <xf numFmtId="0" fontId="17" fillId="0" borderId="0" xfId="0" applyFont="1"/>
    <xf numFmtId="43" fontId="14" fillId="0" borderId="9" xfId="2" applyFont="1" applyBorder="1" applyAlignment="1">
      <alignment horizontal="right"/>
    </xf>
    <xf numFmtId="43" fontId="14" fillId="0" borderId="16" xfId="2" applyFont="1" applyBorder="1" applyAlignment="1">
      <alignment horizontal="right"/>
    </xf>
    <xf numFmtId="164" fontId="13" fillId="0" borderId="9" xfId="0" applyNumberFormat="1" applyFont="1" applyBorder="1"/>
    <xf numFmtId="164" fontId="13" fillId="0" borderId="14" xfId="0" applyNumberFormat="1" applyFont="1" applyBorder="1"/>
    <xf numFmtId="164" fontId="13" fillId="0" borderId="16" xfId="0" applyNumberFormat="1" applyFont="1" applyBorder="1"/>
    <xf numFmtId="164" fontId="12" fillId="0" borderId="14" xfId="0" applyNumberFormat="1" applyFont="1" applyBorder="1"/>
    <xf numFmtId="164" fontId="16" fillId="0" borderId="7" xfId="0" applyNumberFormat="1" applyFont="1" applyBorder="1"/>
    <xf numFmtId="164" fontId="16" fillId="0" borderId="30" xfId="0" applyNumberFormat="1" applyFont="1" applyBorder="1"/>
    <xf numFmtId="165" fontId="17" fillId="0" borderId="38" xfId="0" applyNumberFormat="1" applyFont="1" applyBorder="1" applyAlignment="1">
      <alignment vertical="center" wrapText="1"/>
    </xf>
    <xf numFmtId="164" fontId="17" fillId="0" borderId="9" xfId="0" applyNumberFormat="1" applyFont="1" applyBorder="1"/>
    <xf numFmtId="164" fontId="17" fillId="0" borderId="14" xfId="0" applyNumberFormat="1" applyFont="1" applyBorder="1"/>
    <xf numFmtId="43" fontId="16" fillId="4" borderId="42" xfId="0" applyNumberFormat="1" applyFont="1" applyFill="1" applyBorder="1"/>
    <xf numFmtId="164" fontId="17" fillId="0" borderId="16" xfId="0" applyNumberFormat="1" applyFont="1" applyBorder="1"/>
    <xf numFmtId="164" fontId="16" fillId="0" borderId="14" xfId="0" applyNumberFormat="1" applyFont="1" applyBorder="1"/>
    <xf numFmtId="164" fontId="17" fillId="0" borderId="7" xfId="0" applyNumberFormat="1" applyFont="1" applyBorder="1"/>
    <xf numFmtId="43" fontId="17" fillId="3" borderId="55" xfId="0" applyNumberFormat="1" applyFont="1" applyFill="1" applyBorder="1"/>
    <xf numFmtId="0" fontId="18" fillId="6" borderId="5" xfId="0" applyFont="1" applyFill="1" applyBorder="1" applyAlignment="1">
      <alignment vertical="center"/>
    </xf>
    <xf numFmtId="43" fontId="16" fillId="6" borderId="5" xfId="1" applyFont="1" applyFill="1" applyBorder="1"/>
    <xf numFmtId="43" fontId="16" fillId="6" borderId="32" xfId="1" applyFont="1" applyFill="1" applyBorder="1"/>
    <xf numFmtId="43" fontId="16" fillId="6" borderId="33" xfId="1" applyFont="1" applyFill="1" applyBorder="1"/>
    <xf numFmtId="43" fontId="16" fillId="6" borderId="34" xfId="1" applyFont="1" applyFill="1" applyBorder="1"/>
    <xf numFmtId="43" fontId="16" fillId="6" borderId="35" xfId="1" applyFont="1" applyFill="1" applyBorder="1"/>
    <xf numFmtId="43" fontId="16" fillId="6" borderId="56" xfId="1" applyFont="1" applyFill="1" applyBorder="1"/>
    <xf numFmtId="43" fontId="14" fillId="0" borderId="8" xfId="2" applyFont="1" applyBorder="1" applyAlignment="1">
      <alignment horizontal="right"/>
    </xf>
    <xf numFmtId="43" fontId="14" fillId="0" borderId="10" xfId="2" applyFont="1" applyBorder="1" applyAlignment="1">
      <alignment horizontal="right"/>
    </xf>
    <xf numFmtId="43" fontId="14" fillId="0" borderId="11" xfId="2" applyFont="1" applyBorder="1" applyAlignment="1">
      <alignment horizontal="right"/>
    </xf>
    <xf numFmtId="43" fontId="12" fillId="4" borderId="11" xfId="0" applyNumberFormat="1" applyFont="1" applyFill="1" applyBorder="1"/>
    <xf numFmtId="43" fontId="14" fillId="0" borderId="12" xfId="2" applyFont="1" applyBorder="1" applyAlignment="1">
      <alignment horizontal="right"/>
    </xf>
    <xf numFmtId="43" fontId="14" fillId="0" borderId="13" xfId="2" applyFont="1" applyBorder="1" applyAlignment="1">
      <alignment horizontal="right"/>
    </xf>
    <xf numFmtId="0" fontId="13" fillId="0" borderId="10" xfId="0" applyFont="1" applyBorder="1"/>
    <xf numFmtId="0" fontId="13" fillId="0" borderId="15" xfId="0" applyFont="1" applyBorder="1"/>
    <xf numFmtId="0" fontId="13" fillId="0" borderId="13" xfId="0" applyFont="1" applyBorder="1"/>
    <xf numFmtId="164" fontId="12" fillId="0" borderId="15" xfId="0" applyNumberFormat="1" applyFont="1" applyBorder="1"/>
    <xf numFmtId="43" fontId="14" fillId="0" borderId="15" xfId="2" applyFont="1" applyBorder="1" applyAlignment="1">
      <alignment horizontal="right"/>
    </xf>
    <xf numFmtId="43" fontId="12" fillId="2" borderId="17" xfId="1" applyFont="1" applyFill="1" applyBorder="1"/>
    <xf numFmtId="43" fontId="12" fillId="2" borderId="18" xfId="1" applyFont="1" applyFill="1" applyBorder="1"/>
  </cellXfs>
  <cellStyles count="3">
    <cellStyle name="Millares" xfId="1" builtinId="3"/>
    <cellStyle name="Millares 2" xfId="2" xr:uid="{D3CF74EC-ACA3-454C-8369-A082455E822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142875</xdr:rowOff>
    </xdr:from>
    <xdr:to>
      <xdr:col>1</xdr:col>
      <xdr:colOff>0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9D8DCEF0-E662-48A0-924B-E2DBD55070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238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19050</xdr:rowOff>
    </xdr:from>
    <xdr:to>
      <xdr:col>0</xdr:col>
      <xdr:colOff>2819400</xdr:colOff>
      <xdr:row>3</xdr:row>
      <xdr:rowOff>247650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41D5224-C225-4561-8708-EC0557E442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40822</xdr:rowOff>
    </xdr:from>
    <xdr:to>
      <xdr:col>0</xdr:col>
      <xdr:colOff>3660321</xdr:colOff>
      <xdr:row>3</xdr:row>
      <xdr:rowOff>285750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465BFA89-ED09-4342-AA62-7A4D259651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79" y="40822"/>
          <a:ext cx="3510642" cy="987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8662-2F04-40EA-A156-70739437EE8F}">
  <dimension ref="A3:N84"/>
  <sheetViews>
    <sheetView showGridLines="0" tabSelected="1" workbookViewId="0">
      <selection sqref="A1:C83"/>
    </sheetView>
  </sheetViews>
  <sheetFormatPr baseColWidth="10" defaultColWidth="11.42578125" defaultRowHeight="15" x14ac:dyDescent="0.25"/>
  <cols>
    <col min="1" max="1" width="75.85546875" customWidth="1"/>
    <col min="2" max="2" width="17.5703125" customWidth="1"/>
    <col min="3" max="3" width="18.42578125" customWidth="1"/>
  </cols>
  <sheetData>
    <row r="3" spans="1:14" ht="28.5" customHeight="1" x14ac:dyDescent="0.25">
      <c r="A3" s="42"/>
      <c r="B3" s="43"/>
      <c r="C3" s="4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44" t="s">
        <v>0</v>
      </c>
      <c r="B4" s="45"/>
      <c r="C4" s="45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46" t="s">
        <v>1</v>
      </c>
      <c r="B5" s="47"/>
      <c r="C5" s="47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48" t="s">
        <v>2</v>
      </c>
      <c r="B6" s="49"/>
      <c r="C6" s="49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48" t="s">
        <v>3</v>
      </c>
      <c r="B7" s="49"/>
      <c r="C7" s="49"/>
      <c r="D7" s="4"/>
      <c r="E7" s="5"/>
      <c r="F7" s="5"/>
      <c r="G7" s="5"/>
      <c r="H7" s="5"/>
      <c r="I7" s="5"/>
      <c r="J7" s="5"/>
      <c r="K7" s="5"/>
      <c r="L7" s="5"/>
      <c r="M7" s="5"/>
      <c r="N7" s="5"/>
    </row>
    <row r="9" spans="1:14" ht="15" customHeight="1" x14ac:dyDescent="0.25">
      <c r="A9" s="50" t="s">
        <v>4</v>
      </c>
      <c r="B9" s="51" t="s">
        <v>5</v>
      </c>
      <c r="C9" s="51" t="s">
        <v>6</v>
      </c>
      <c r="D9" s="7"/>
    </row>
    <row r="10" spans="1:14" ht="23.25" customHeight="1" x14ac:dyDescent="0.25">
      <c r="A10" s="50"/>
      <c r="B10" s="52"/>
      <c r="C10" s="52"/>
      <c r="D10" s="7"/>
    </row>
    <row r="11" spans="1:14" ht="15.75" thickBot="1" x14ac:dyDescent="0.3">
      <c r="A11" s="64" t="s">
        <v>7</v>
      </c>
      <c r="B11" s="65"/>
      <c r="C11" s="65"/>
      <c r="D11" s="7"/>
    </row>
    <row r="12" spans="1:14" ht="15.75" thickBot="1" x14ac:dyDescent="0.3">
      <c r="A12" s="66" t="s">
        <v>8</v>
      </c>
      <c r="B12" s="138">
        <f>SUM(B13:B15)</f>
        <v>4131548810</v>
      </c>
      <c r="C12" s="69">
        <f>SUM(C13:C15)</f>
        <v>-918368351</v>
      </c>
      <c r="D12" s="7"/>
    </row>
    <row r="13" spans="1:14" x14ac:dyDescent="0.25">
      <c r="A13" s="99" t="s">
        <v>9</v>
      </c>
      <c r="B13" s="81">
        <v>3411921154</v>
      </c>
      <c r="C13" s="215">
        <v>-853873070.48000002</v>
      </c>
      <c r="D13" s="7"/>
    </row>
    <row r="14" spans="1:14" x14ac:dyDescent="0.25">
      <c r="A14" s="99" t="s">
        <v>10</v>
      </c>
      <c r="B14" s="192">
        <v>276290306</v>
      </c>
      <c r="C14" s="216">
        <v>-83577936</v>
      </c>
      <c r="D14" s="7"/>
    </row>
    <row r="15" spans="1:14" ht="15.75" thickBot="1" x14ac:dyDescent="0.3">
      <c r="A15" s="99" t="s">
        <v>11</v>
      </c>
      <c r="B15" s="81">
        <v>443337350</v>
      </c>
      <c r="C15" s="215">
        <v>19082655.48</v>
      </c>
      <c r="D15" s="7"/>
    </row>
    <row r="16" spans="1:14" ht="15.75" thickBot="1" x14ac:dyDescent="0.3">
      <c r="A16" s="66" t="s">
        <v>12</v>
      </c>
      <c r="B16" s="138">
        <f>SUM(B17:B25)</f>
        <v>726405003</v>
      </c>
      <c r="C16" s="69">
        <f>SUM(C17:C25)</f>
        <v>19969000</v>
      </c>
      <c r="D16" s="7"/>
    </row>
    <row r="17" spans="1:4" x14ac:dyDescent="0.25">
      <c r="A17" s="99" t="s">
        <v>13</v>
      </c>
      <c r="B17" s="81">
        <v>200737849</v>
      </c>
      <c r="C17" s="215">
        <v>0</v>
      </c>
      <c r="D17" s="7"/>
    </row>
    <row r="18" spans="1:4" x14ac:dyDescent="0.25">
      <c r="A18" s="99" t="s">
        <v>14</v>
      </c>
      <c r="B18" s="192">
        <v>29760900</v>
      </c>
      <c r="C18" s="216">
        <v>-1200000</v>
      </c>
      <c r="D18" s="7"/>
    </row>
    <row r="19" spans="1:4" x14ac:dyDescent="0.25">
      <c r="A19" s="99" t="s">
        <v>15</v>
      </c>
      <c r="B19" s="192">
        <v>17900000</v>
      </c>
      <c r="C19" s="216">
        <v>0</v>
      </c>
      <c r="D19" s="7"/>
    </row>
    <row r="20" spans="1:4" x14ac:dyDescent="0.25">
      <c r="A20" s="99" t="s">
        <v>16</v>
      </c>
      <c r="B20" s="192">
        <v>20112480</v>
      </c>
      <c r="C20" s="216">
        <v>-17450000</v>
      </c>
      <c r="D20" s="7"/>
    </row>
    <row r="21" spans="1:4" x14ac:dyDescent="0.25">
      <c r="A21" s="99" t="s">
        <v>17</v>
      </c>
      <c r="B21" s="192">
        <v>62910504</v>
      </c>
      <c r="C21" s="216">
        <v>9850000</v>
      </c>
    </row>
    <row r="22" spans="1:4" x14ac:dyDescent="0.25">
      <c r="A22" s="99" t="s">
        <v>18</v>
      </c>
      <c r="B22" s="192">
        <v>179278991</v>
      </c>
      <c r="C22" s="216">
        <v>8500000</v>
      </c>
    </row>
    <row r="23" spans="1:4" x14ac:dyDescent="0.25">
      <c r="A23" s="99" t="s">
        <v>19</v>
      </c>
      <c r="B23" s="192">
        <v>31390000</v>
      </c>
      <c r="C23" s="216">
        <v>17950000</v>
      </c>
    </row>
    <row r="24" spans="1:4" x14ac:dyDescent="0.25">
      <c r="A24" s="99" t="s">
        <v>20</v>
      </c>
      <c r="B24" s="192">
        <v>146866279</v>
      </c>
      <c r="C24" s="216">
        <v>2619000</v>
      </c>
    </row>
    <row r="25" spans="1:4" ht="15.75" thickBot="1" x14ac:dyDescent="0.3">
      <c r="A25" s="99" t="s">
        <v>21</v>
      </c>
      <c r="B25" s="81">
        <v>37448000</v>
      </c>
      <c r="C25" s="217">
        <v>-300000</v>
      </c>
    </row>
    <row r="26" spans="1:4" ht="15.75" thickBot="1" x14ac:dyDescent="0.3">
      <c r="A26" s="66" t="s">
        <v>22</v>
      </c>
      <c r="B26" s="138">
        <f>SUM(B27:B34)</f>
        <v>395976130</v>
      </c>
      <c r="C26" s="218">
        <f>SUM(C27:C34)</f>
        <v>-62333568</v>
      </c>
    </row>
    <row r="27" spans="1:4" x14ac:dyDescent="0.25">
      <c r="A27" s="99" t="s">
        <v>23</v>
      </c>
      <c r="B27" s="81">
        <v>10685500</v>
      </c>
      <c r="C27" s="215">
        <v>3750000</v>
      </c>
    </row>
    <row r="28" spans="1:4" x14ac:dyDescent="0.25">
      <c r="A28" s="99" t="s">
        <v>24</v>
      </c>
      <c r="B28" s="192">
        <v>5037500</v>
      </c>
      <c r="C28" s="216">
        <v>7450000</v>
      </c>
    </row>
    <row r="29" spans="1:4" x14ac:dyDescent="0.25">
      <c r="A29" s="99" t="s">
        <v>25</v>
      </c>
      <c r="B29" s="192">
        <v>3950000</v>
      </c>
      <c r="C29" s="216">
        <v>100000</v>
      </c>
    </row>
    <row r="30" spans="1:4" x14ac:dyDescent="0.25">
      <c r="A30" s="99" t="s">
        <v>26</v>
      </c>
      <c r="B30" s="192">
        <v>4200000</v>
      </c>
      <c r="C30" s="216">
        <v>-600000</v>
      </c>
    </row>
    <row r="31" spans="1:4" x14ac:dyDescent="0.25">
      <c r="A31" s="99" t="s">
        <v>27</v>
      </c>
      <c r="B31" s="192">
        <v>8235600</v>
      </c>
      <c r="C31" s="216">
        <v>1425000</v>
      </c>
    </row>
    <row r="32" spans="1:4" x14ac:dyDescent="0.25">
      <c r="A32" s="99" t="s">
        <v>28</v>
      </c>
      <c r="B32" s="192">
        <v>19741650</v>
      </c>
      <c r="C32" s="216">
        <v>5650000</v>
      </c>
    </row>
    <row r="33" spans="1:3" x14ac:dyDescent="0.25">
      <c r="A33" s="99" t="s">
        <v>29</v>
      </c>
      <c r="B33" s="192">
        <v>327670000</v>
      </c>
      <c r="C33" s="216">
        <v>-84333568</v>
      </c>
    </row>
    <row r="34" spans="1:3" ht="15.75" thickBot="1" x14ac:dyDescent="0.3">
      <c r="A34" s="99" t="s">
        <v>30</v>
      </c>
      <c r="B34" s="81">
        <v>16455880</v>
      </c>
      <c r="C34" s="215">
        <v>4225000</v>
      </c>
    </row>
    <row r="35" spans="1:3" ht="15.75" thickBot="1" x14ac:dyDescent="0.3">
      <c r="A35" s="66" t="s">
        <v>31</v>
      </c>
      <c r="B35" s="138">
        <f>SUM(B36:B42)</f>
        <v>6955947075</v>
      </c>
      <c r="C35" s="69">
        <f>SUM(C36:C42)</f>
        <v>803461919</v>
      </c>
    </row>
    <row r="36" spans="1:3" x14ac:dyDescent="0.25">
      <c r="A36" s="99" t="s">
        <v>32</v>
      </c>
      <c r="B36" s="81">
        <v>203912985</v>
      </c>
      <c r="C36" s="215">
        <v>-14606432</v>
      </c>
    </row>
    <row r="37" spans="1:3" x14ac:dyDescent="0.25">
      <c r="A37" s="99" t="s">
        <v>33</v>
      </c>
      <c r="B37" s="192">
        <v>4365764911</v>
      </c>
      <c r="C37" s="216">
        <v>-473218674</v>
      </c>
    </row>
    <row r="38" spans="1:3" x14ac:dyDescent="0.25">
      <c r="A38" s="99" t="s">
        <v>34</v>
      </c>
      <c r="B38" s="192">
        <v>1446132338</v>
      </c>
      <c r="C38" s="216">
        <v>-100000000</v>
      </c>
    </row>
    <row r="39" spans="1:3" x14ac:dyDescent="0.25">
      <c r="A39" s="99" t="s">
        <v>35</v>
      </c>
      <c r="B39" s="81">
        <v>250002253</v>
      </c>
      <c r="C39" s="216">
        <v>0</v>
      </c>
    </row>
    <row r="40" spans="1:3" x14ac:dyDescent="0.25">
      <c r="A40" s="99" t="s">
        <v>36</v>
      </c>
      <c r="B40" s="192"/>
      <c r="C40" s="216">
        <v>1101000000</v>
      </c>
    </row>
    <row r="41" spans="1:3" x14ac:dyDescent="0.25">
      <c r="A41" s="99" t="s">
        <v>37</v>
      </c>
      <c r="B41" s="192">
        <v>40000000</v>
      </c>
      <c r="C41" s="216">
        <v>-40000000</v>
      </c>
    </row>
    <row r="42" spans="1:3" ht="15.75" thickBot="1" x14ac:dyDescent="0.3">
      <c r="A42" s="99" t="s">
        <v>38</v>
      </c>
      <c r="B42" s="81">
        <v>650134588</v>
      </c>
      <c r="C42" s="215">
        <v>330287025</v>
      </c>
    </row>
    <row r="43" spans="1:3" ht="15.75" thickBot="1" x14ac:dyDescent="0.3">
      <c r="A43" s="66" t="s">
        <v>39</v>
      </c>
      <c r="B43" s="138">
        <f>SUM(B44:B45)</f>
        <v>340870834</v>
      </c>
      <c r="C43" s="69">
        <f>SUM(C44:C47)</f>
        <v>81548465.480000004</v>
      </c>
    </row>
    <row r="44" spans="1:3" x14ac:dyDescent="0.25">
      <c r="A44" s="144" t="s">
        <v>40</v>
      </c>
      <c r="B44" s="81">
        <v>192002179</v>
      </c>
      <c r="C44" s="219"/>
    </row>
    <row r="45" spans="1:3" x14ac:dyDescent="0.25">
      <c r="A45" s="144" t="s">
        <v>41</v>
      </c>
      <c r="B45" s="192">
        <v>148868655</v>
      </c>
      <c r="C45" s="215">
        <v>81548465.480000004</v>
      </c>
    </row>
    <row r="46" spans="1:3" x14ac:dyDescent="0.25">
      <c r="A46" s="99" t="s">
        <v>42</v>
      </c>
      <c r="B46" s="192"/>
      <c r="C46" s="216"/>
    </row>
    <row r="47" spans="1:3" ht="15.75" thickBot="1" x14ac:dyDescent="0.3">
      <c r="A47" s="99" t="s">
        <v>43</v>
      </c>
      <c r="B47" s="81"/>
      <c r="C47" s="217"/>
    </row>
    <row r="48" spans="1:3" ht="15.75" thickBot="1" x14ac:dyDescent="0.3">
      <c r="A48" s="66" t="s">
        <v>44</v>
      </c>
      <c r="B48" s="138">
        <f>SUM(B49:B57)</f>
        <v>606439800</v>
      </c>
      <c r="C48" s="69">
        <f>SUM(C49:C57)</f>
        <v>32240000</v>
      </c>
    </row>
    <row r="49" spans="1:3" x14ac:dyDescent="0.25">
      <c r="A49" s="99" t="s">
        <v>45</v>
      </c>
      <c r="B49" s="81">
        <v>93771907</v>
      </c>
      <c r="C49" s="215">
        <v>13671600</v>
      </c>
    </row>
    <row r="50" spans="1:3" x14ac:dyDescent="0.25">
      <c r="A50" s="99" t="s">
        <v>46</v>
      </c>
      <c r="B50" s="192">
        <v>2690000</v>
      </c>
      <c r="C50" s="216">
        <v>-1250000</v>
      </c>
    </row>
    <row r="51" spans="1:3" x14ac:dyDescent="0.25">
      <c r="A51" s="99" t="s">
        <v>47</v>
      </c>
      <c r="B51" s="192">
        <v>2883000</v>
      </c>
      <c r="C51" s="216">
        <v>1250000</v>
      </c>
    </row>
    <row r="52" spans="1:3" x14ac:dyDescent="0.25">
      <c r="A52" s="99" t="s">
        <v>48</v>
      </c>
      <c r="B52" s="192">
        <v>92680000</v>
      </c>
      <c r="C52" s="216">
        <v>-9750000</v>
      </c>
    </row>
    <row r="53" spans="1:3" x14ac:dyDescent="0.25">
      <c r="A53" s="99" t="s">
        <v>49</v>
      </c>
      <c r="B53" s="192">
        <v>95729380</v>
      </c>
      <c r="C53" s="216">
        <v>55628400</v>
      </c>
    </row>
    <row r="54" spans="1:3" x14ac:dyDescent="0.25">
      <c r="A54" s="144" t="s">
        <v>50</v>
      </c>
      <c r="B54" s="192">
        <v>50000</v>
      </c>
      <c r="C54" s="216">
        <v>0</v>
      </c>
    </row>
    <row r="55" spans="1:3" x14ac:dyDescent="0.25">
      <c r="A55" s="99" t="s">
        <v>51</v>
      </c>
      <c r="B55" s="192">
        <v>314271000</v>
      </c>
      <c r="C55" s="216">
        <v>-48000000</v>
      </c>
    </row>
    <row r="56" spans="1:3" x14ac:dyDescent="0.25">
      <c r="A56" s="99" t="s">
        <v>52</v>
      </c>
      <c r="B56" s="192">
        <v>4244513</v>
      </c>
      <c r="C56" s="216">
        <v>19300000</v>
      </c>
    </row>
    <row r="57" spans="1:3" ht="15.75" thickBot="1" x14ac:dyDescent="0.3">
      <c r="A57" s="144" t="s">
        <v>53</v>
      </c>
      <c r="B57" s="81">
        <v>120000</v>
      </c>
      <c r="C57" s="215">
        <v>1390000</v>
      </c>
    </row>
    <row r="58" spans="1:3" ht="15.75" thickBot="1" x14ac:dyDescent="0.3">
      <c r="A58" s="66" t="s">
        <v>54</v>
      </c>
      <c r="B58" s="138">
        <f>SUM(B59:B62)</f>
        <v>1121339391</v>
      </c>
      <c r="C58" s="69">
        <f>SUM(C59:C62)</f>
        <v>125031000</v>
      </c>
    </row>
    <row r="59" spans="1:3" x14ac:dyDescent="0.25">
      <c r="A59" s="70" t="s">
        <v>55</v>
      </c>
      <c r="B59" s="81">
        <v>99866195</v>
      </c>
      <c r="C59" s="220">
        <v>3000000</v>
      </c>
    </row>
    <row r="60" spans="1:3" x14ac:dyDescent="0.25">
      <c r="A60" s="70" t="s">
        <v>56</v>
      </c>
      <c r="B60" s="192">
        <v>1021473196</v>
      </c>
      <c r="C60" s="215">
        <v>122031000</v>
      </c>
    </row>
    <row r="61" spans="1:3" x14ac:dyDescent="0.25">
      <c r="A61" s="70" t="s">
        <v>57</v>
      </c>
      <c r="B61" s="194"/>
      <c r="C61" s="221"/>
    </row>
    <row r="62" spans="1:3" ht="27" thickBot="1" x14ac:dyDescent="0.3">
      <c r="A62" s="113" t="s">
        <v>58</v>
      </c>
      <c r="B62" s="195"/>
      <c r="C62" s="222"/>
    </row>
    <row r="63" spans="1:3" ht="15.75" thickBot="1" x14ac:dyDescent="0.3">
      <c r="A63" s="66" t="s">
        <v>59</v>
      </c>
      <c r="B63" s="138">
        <f>SUM(B64:B65)</f>
        <v>0</v>
      </c>
      <c r="C63" s="69">
        <f>SUM(C64:C65)</f>
        <v>0</v>
      </c>
    </row>
    <row r="64" spans="1:3" x14ac:dyDescent="0.25">
      <c r="A64" s="70" t="s">
        <v>60</v>
      </c>
      <c r="B64" s="196"/>
      <c r="C64" s="223"/>
    </row>
    <row r="65" spans="1:3" ht="15.75" thickBot="1" x14ac:dyDescent="0.3">
      <c r="A65" s="70" t="s">
        <v>61</v>
      </c>
      <c r="B65" s="195"/>
      <c r="C65" s="222"/>
    </row>
    <row r="66" spans="1:3" ht="15.75" thickBot="1" x14ac:dyDescent="0.3">
      <c r="A66" s="66" t="s">
        <v>62</v>
      </c>
      <c r="B66" s="138">
        <f>SUM(B67:B69)</f>
        <v>0</v>
      </c>
      <c r="C66" s="69">
        <f>SUM(C67:C69)</f>
        <v>0</v>
      </c>
    </row>
    <row r="67" spans="1:3" x14ac:dyDescent="0.25">
      <c r="A67" s="70" t="s">
        <v>63</v>
      </c>
      <c r="B67" s="196"/>
      <c r="C67" s="223"/>
    </row>
    <row r="68" spans="1:3" x14ac:dyDescent="0.25">
      <c r="A68" s="70" t="s">
        <v>64</v>
      </c>
      <c r="B68" s="194"/>
      <c r="C68" s="221"/>
    </row>
    <row r="69" spans="1:3" x14ac:dyDescent="0.25">
      <c r="A69" s="70" t="s">
        <v>65</v>
      </c>
      <c r="B69" s="194"/>
      <c r="C69" s="221"/>
    </row>
    <row r="70" spans="1:3" ht="15.75" thickBot="1" x14ac:dyDescent="0.3">
      <c r="A70" s="64" t="s">
        <v>66</v>
      </c>
      <c r="B70" s="197"/>
      <c r="C70" s="224"/>
    </row>
    <row r="71" spans="1:3" ht="15.75" thickBot="1" x14ac:dyDescent="0.3">
      <c r="A71" s="66" t="s">
        <v>67</v>
      </c>
      <c r="B71" s="138">
        <f>+B72+B73</f>
        <v>3000000000</v>
      </c>
      <c r="C71" s="69">
        <f>SUM(C72:C73)</f>
        <v>0</v>
      </c>
    </row>
    <row r="72" spans="1:3" x14ac:dyDescent="0.25">
      <c r="A72" s="70" t="s">
        <v>68</v>
      </c>
      <c r="B72" s="196"/>
      <c r="C72" s="223"/>
    </row>
    <row r="73" spans="1:3" ht="15.75" thickBot="1" x14ac:dyDescent="0.3">
      <c r="A73" s="70" t="s">
        <v>69</v>
      </c>
      <c r="B73" s="81">
        <v>3000000000</v>
      </c>
      <c r="C73" s="225" t="s">
        <v>70</v>
      </c>
    </row>
    <row r="74" spans="1:3" ht="15.75" thickBot="1" x14ac:dyDescent="0.3">
      <c r="A74" s="66" t="s">
        <v>71</v>
      </c>
      <c r="B74" s="138">
        <f>SUM(B75:B76)</f>
        <v>0</v>
      </c>
      <c r="C74" s="69">
        <f>SUM(C75:C76)</f>
        <v>0</v>
      </c>
    </row>
    <row r="75" spans="1:3" x14ac:dyDescent="0.25">
      <c r="A75" s="70" t="s">
        <v>72</v>
      </c>
      <c r="B75" s="193"/>
      <c r="C75" s="220"/>
    </row>
    <row r="76" spans="1:3" ht="15.75" thickBot="1" x14ac:dyDescent="0.3">
      <c r="A76" s="70" t="s">
        <v>73</v>
      </c>
      <c r="B76" s="195"/>
      <c r="C76" s="222"/>
    </row>
    <row r="77" spans="1:3" ht="15.75" thickBot="1" x14ac:dyDescent="0.3">
      <c r="A77" s="66" t="s">
        <v>74</v>
      </c>
      <c r="B77" s="138"/>
      <c r="C77" s="69"/>
    </row>
    <row r="78" spans="1:3" ht="15.75" thickBot="1" x14ac:dyDescent="0.3">
      <c r="A78" s="70" t="s">
        <v>75</v>
      </c>
      <c r="B78" s="196"/>
      <c r="C78" s="223"/>
    </row>
    <row r="79" spans="1:3" ht="15.75" thickBot="1" x14ac:dyDescent="0.3">
      <c r="A79" s="146" t="s">
        <v>76</v>
      </c>
      <c r="B79" s="226">
        <f>+B12+B16+B26+B35+B43+B48+B58+B63+B71+B74</f>
        <v>17278527043</v>
      </c>
      <c r="C79" s="227">
        <f>+C12+C16+C26+C35+C43+C48+C58+C63+C71+C74+C77</f>
        <v>81548465.480000004</v>
      </c>
    </row>
    <row r="80" spans="1:3" x14ac:dyDescent="0.25">
      <c r="A80" s="11" t="s">
        <v>77</v>
      </c>
    </row>
    <row r="81" spans="1:1" x14ac:dyDescent="0.25">
      <c r="A81" s="11"/>
    </row>
    <row r="82" spans="1:1" x14ac:dyDescent="0.25">
      <c r="A82" s="12" t="s">
        <v>78</v>
      </c>
    </row>
    <row r="83" spans="1:1" ht="30" x14ac:dyDescent="0.25">
      <c r="A83" s="13" t="s">
        <v>79</v>
      </c>
    </row>
    <row r="84" spans="1:1" x14ac:dyDescent="0.25">
      <c r="A84" s="14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9055118110236221" right="0.70866141732283472" top="0.5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A03FA-0D4C-4950-B84E-BAB613000FB4}">
  <dimension ref="A3:P83"/>
  <sheetViews>
    <sheetView showGridLines="0" topLeftCell="A57" zoomScale="95" zoomScaleNormal="95" workbookViewId="0">
      <selection sqref="A1:P83"/>
    </sheetView>
  </sheetViews>
  <sheetFormatPr baseColWidth="10" defaultColWidth="11.42578125" defaultRowHeight="15" x14ac:dyDescent="0.25"/>
  <cols>
    <col min="1" max="1" width="58.140625" customWidth="1"/>
    <col min="2" max="2" width="16.7109375" customWidth="1"/>
    <col min="3" max="3" width="15.7109375" customWidth="1"/>
    <col min="4" max="4" width="14.42578125" customWidth="1"/>
    <col min="5" max="5" width="16.28515625" customWidth="1"/>
    <col min="6" max="6" width="15.85546875" customWidth="1"/>
    <col min="7" max="7" width="15.28515625" customWidth="1"/>
    <col min="8" max="8" width="15.85546875" customWidth="1"/>
    <col min="9" max="9" width="15.42578125" customWidth="1"/>
    <col min="10" max="10" width="13" customWidth="1"/>
    <col min="11" max="11" width="10.85546875" customWidth="1"/>
    <col min="12" max="12" width="14.7109375" customWidth="1"/>
    <col min="13" max="14" width="14.5703125" customWidth="1"/>
    <col min="15" max="15" width="14.85546875" customWidth="1"/>
    <col min="16" max="16" width="22.42578125" customWidth="1"/>
    <col min="17" max="17" width="11.42578125" customWidth="1"/>
  </cols>
  <sheetData>
    <row r="3" spans="1:16" ht="28.5" customHeight="1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27.75" customHeight="1" x14ac:dyDescent="0.25">
      <c r="A4" s="53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5.75" x14ac:dyDescent="0.25">
      <c r="A5" s="46" t="s">
        <v>80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5.75" customHeight="1" x14ac:dyDescent="0.25">
      <c r="A6" s="48" t="s">
        <v>81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 customHeight="1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.75" thickBot="1" x14ac:dyDescent="0.3"/>
    <row r="9" spans="1:16" ht="25.5" customHeight="1" x14ac:dyDescent="0.25">
      <c r="A9" s="55" t="s">
        <v>4</v>
      </c>
      <c r="B9" s="57" t="s">
        <v>5</v>
      </c>
      <c r="C9" s="59" t="s">
        <v>6</v>
      </c>
      <c r="D9" s="61" t="s">
        <v>82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1:16" x14ac:dyDescent="0.25">
      <c r="A10" s="56"/>
      <c r="B10" s="58"/>
      <c r="C10" s="60"/>
      <c r="D10" s="15" t="s">
        <v>83</v>
      </c>
      <c r="E10" s="16" t="s">
        <v>84</v>
      </c>
      <c r="F10" s="16" t="s">
        <v>85</v>
      </c>
      <c r="G10" s="16" t="s">
        <v>86</v>
      </c>
      <c r="H10" s="16" t="s">
        <v>87</v>
      </c>
      <c r="I10" s="16" t="s">
        <v>88</v>
      </c>
      <c r="J10" s="16" t="s">
        <v>89</v>
      </c>
      <c r="K10" s="16" t="s">
        <v>90</v>
      </c>
      <c r="L10" s="16" t="s">
        <v>91</v>
      </c>
      <c r="M10" s="16" t="s">
        <v>92</v>
      </c>
      <c r="N10" s="16" t="s">
        <v>93</v>
      </c>
      <c r="O10" s="16" t="s">
        <v>94</v>
      </c>
      <c r="P10" s="17" t="s">
        <v>95</v>
      </c>
    </row>
    <row r="11" spans="1:16" ht="15.75" thickBot="1" x14ac:dyDescent="0.3">
      <c r="A11" s="152" t="s">
        <v>7</v>
      </c>
      <c r="B11" s="198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99"/>
    </row>
    <row r="12" spans="1:16" ht="15.75" thickBot="1" x14ac:dyDescent="0.3">
      <c r="A12" s="154" t="s">
        <v>8</v>
      </c>
      <c r="B12" s="155">
        <f>SUM(B13:B15)</f>
        <v>4131548810</v>
      </c>
      <c r="C12" s="161">
        <f>SUM(C13:C15)</f>
        <v>-918368351</v>
      </c>
      <c r="D12" s="156">
        <f>SUM(D13:D15)</f>
        <v>296007800.17000002</v>
      </c>
      <c r="E12" s="156">
        <f t="shared" ref="E12:O12" si="0">SUM(E13:E15)</f>
        <v>276276764.80000001</v>
      </c>
      <c r="F12" s="163">
        <f t="shared" si="0"/>
        <v>318853852.01999998</v>
      </c>
      <c r="G12" s="163">
        <f t="shared" si="0"/>
        <v>295447086.29000002</v>
      </c>
      <c r="H12" s="163">
        <f t="shared" si="0"/>
        <v>295526834.45000005</v>
      </c>
      <c r="I12" s="163">
        <f t="shared" si="0"/>
        <v>359810911.44</v>
      </c>
      <c r="J12" s="163">
        <f t="shared" si="0"/>
        <v>0</v>
      </c>
      <c r="K12" s="187">
        <f t="shared" si="0"/>
        <v>0</v>
      </c>
      <c r="L12" s="156">
        <f t="shared" si="0"/>
        <v>0</v>
      </c>
      <c r="M12" s="156">
        <f t="shared" si="0"/>
        <v>0</v>
      </c>
      <c r="N12" s="156">
        <f t="shared" si="0"/>
        <v>0</v>
      </c>
      <c r="O12" s="163">
        <f t="shared" si="0"/>
        <v>0</v>
      </c>
      <c r="P12" s="157">
        <f>SUM(D12:O12)</f>
        <v>1841923249.1700001</v>
      </c>
    </row>
    <row r="13" spans="1:16" x14ac:dyDescent="0.25">
      <c r="A13" s="191" t="s">
        <v>96</v>
      </c>
      <c r="B13" s="8">
        <v>3411921154</v>
      </c>
      <c r="C13" s="35">
        <v>-853873070.48000002</v>
      </c>
      <c r="D13" s="18">
        <v>258712543.25999999</v>
      </c>
      <c r="E13" s="19">
        <v>238972845.19999999</v>
      </c>
      <c r="F13" s="20">
        <v>281903935.27999997</v>
      </c>
      <c r="G13" s="19">
        <v>258443125.28</v>
      </c>
      <c r="H13" s="20">
        <v>258475649.43000001</v>
      </c>
      <c r="I13" s="19">
        <v>259802686.56999999</v>
      </c>
      <c r="J13" s="21"/>
      <c r="K13" s="22"/>
      <c r="L13" s="21"/>
      <c r="M13" s="19"/>
      <c r="N13" s="21"/>
      <c r="O13" s="19"/>
      <c r="P13" s="162">
        <f>SUM(D13:O13)</f>
        <v>1556310785.02</v>
      </c>
    </row>
    <row r="14" spans="1:16" x14ac:dyDescent="0.25">
      <c r="A14" s="191" t="s">
        <v>97</v>
      </c>
      <c r="B14" s="9">
        <v>276290306</v>
      </c>
      <c r="C14" s="24">
        <v>-83577936</v>
      </c>
      <c r="D14" s="23">
        <v>958858.83</v>
      </c>
      <c r="E14" s="23">
        <v>958858.83</v>
      </c>
      <c r="F14" s="23">
        <v>958858.83</v>
      </c>
      <c r="G14" s="24">
        <v>958858.83</v>
      </c>
      <c r="H14" s="23">
        <v>958858.83</v>
      </c>
      <c r="I14" s="23">
        <v>63882751.310000002</v>
      </c>
      <c r="J14" s="23"/>
      <c r="K14" s="24"/>
      <c r="L14" s="23"/>
      <c r="M14" s="24"/>
      <c r="N14" s="23"/>
      <c r="O14" s="23"/>
      <c r="P14" s="160">
        <f>SUM(D14:O14)</f>
        <v>68677045.460000008</v>
      </c>
    </row>
    <row r="15" spans="1:16" ht="15.75" thickBot="1" x14ac:dyDescent="0.3">
      <c r="A15" s="191" t="s">
        <v>98</v>
      </c>
      <c r="B15" s="8">
        <v>443337350</v>
      </c>
      <c r="C15" s="35">
        <v>19082655.48</v>
      </c>
      <c r="D15" s="25">
        <v>36336398.079999998</v>
      </c>
      <c r="E15" s="25">
        <v>36345060.770000003</v>
      </c>
      <c r="F15" s="26">
        <v>35991057.909999996</v>
      </c>
      <c r="G15" s="19">
        <v>36045102.18</v>
      </c>
      <c r="H15" s="25">
        <v>36092326.189999998</v>
      </c>
      <c r="I15" s="19">
        <v>36125473.560000002</v>
      </c>
      <c r="J15" s="27"/>
      <c r="K15" s="19"/>
      <c r="L15" s="28"/>
      <c r="M15" s="19"/>
      <c r="N15" s="25"/>
      <c r="O15" s="19"/>
      <c r="P15" s="159">
        <f>SUM(D15:O15)</f>
        <v>216935418.69</v>
      </c>
    </row>
    <row r="16" spans="1:16" ht="15.75" thickBot="1" x14ac:dyDescent="0.3">
      <c r="A16" s="154" t="s">
        <v>12</v>
      </c>
      <c r="B16" s="186">
        <f>SUM(B17:B25)</f>
        <v>726405003</v>
      </c>
      <c r="C16" s="161">
        <f>SUM(C17:C25)</f>
        <v>19969000</v>
      </c>
      <c r="D16" s="156">
        <f>SUM(D17:D25)</f>
        <v>36123613.780000001</v>
      </c>
      <c r="E16" s="156">
        <f t="shared" ref="E16:O16" si="1">SUM(E17:E25)</f>
        <v>47648445.420000002</v>
      </c>
      <c r="F16" s="163">
        <f t="shared" si="1"/>
        <v>46820033.109999999</v>
      </c>
      <c r="G16" s="187">
        <f t="shared" si="1"/>
        <v>61533977.339999996</v>
      </c>
      <c r="H16" s="156">
        <f t="shared" si="1"/>
        <v>54113577.079999998</v>
      </c>
      <c r="I16" s="163">
        <f t="shared" si="1"/>
        <v>63292720.439999998</v>
      </c>
      <c r="J16" s="163">
        <f t="shared" si="1"/>
        <v>0</v>
      </c>
      <c r="K16" s="187">
        <f t="shared" si="1"/>
        <v>0</v>
      </c>
      <c r="L16" s="156">
        <f t="shared" si="1"/>
        <v>0</v>
      </c>
      <c r="M16" s="161">
        <f t="shared" si="1"/>
        <v>0</v>
      </c>
      <c r="N16" s="156">
        <f t="shared" si="1"/>
        <v>0</v>
      </c>
      <c r="O16" s="163">
        <f t="shared" si="1"/>
        <v>0</v>
      </c>
      <c r="P16" s="157">
        <f>SUM(D16:O16)</f>
        <v>309532367.17000002</v>
      </c>
    </row>
    <row r="17" spans="1:16" x14ac:dyDescent="0.25">
      <c r="A17" s="164" t="s">
        <v>13</v>
      </c>
      <c r="B17" s="8">
        <v>200737849</v>
      </c>
      <c r="C17" s="35">
        <v>0</v>
      </c>
      <c r="D17" s="25">
        <v>20530567.940000001</v>
      </c>
      <c r="E17" s="25">
        <v>12017549.140000001</v>
      </c>
      <c r="F17" s="19">
        <v>28496564.09</v>
      </c>
      <c r="G17" s="29">
        <v>16548043.51</v>
      </c>
      <c r="H17" s="25">
        <v>35522006.68</v>
      </c>
      <c r="I17" s="29">
        <v>23183889.539999999</v>
      </c>
      <c r="J17" s="21"/>
      <c r="K17" s="22"/>
      <c r="L17" s="21"/>
      <c r="M17" s="19"/>
      <c r="N17" s="25"/>
      <c r="O17" s="19"/>
      <c r="P17" s="162">
        <f t="shared" ref="P17:P25" si="2">SUM(D17:O17)</f>
        <v>136298620.90000001</v>
      </c>
    </row>
    <row r="18" spans="1:16" x14ac:dyDescent="0.25">
      <c r="A18" s="164" t="s">
        <v>14</v>
      </c>
      <c r="B18" s="9">
        <v>29760900</v>
      </c>
      <c r="C18" s="24">
        <v>-1200000</v>
      </c>
      <c r="D18" s="23">
        <v>0</v>
      </c>
      <c r="E18" s="23">
        <v>234879</v>
      </c>
      <c r="F18" s="23">
        <v>177284.93</v>
      </c>
      <c r="G18" s="24">
        <v>410850.52</v>
      </c>
      <c r="H18" s="23">
        <v>5203.8</v>
      </c>
      <c r="I18" s="24">
        <v>0</v>
      </c>
      <c r="J18" s="23"/>
      <c r="K18" s="24"/>
      <c r="L18" s="23"/>
      <c r="M18" s="24"/>
      <c r="N18" s="23"/>
      <c r="O18" s="23"/>
      <c r="P18" s="160">
        <f t="shared" si="2"/>
        <v>828218.25</v>
      </c>
    </row>
    <row r="19" spans="1:16" x14ac:dyDescent="0.25">
      <c r="A19" s="164" t="s">
        <v>15</v>
      </c>
      <c r="B19" s="9">
        <v>17900000</v>
      </c>
      <c r="C19" s="24">
        <v>0</v>
      </c>
      <c r="D19" s="23">
        <v>0</v>
      </c>
      <c r="E19" s="23">
        <v>191900</v>
      </c>
      <c r="F19" s="23">
        <v>0</v>
      </c>
      <c r="G19" s="24">
        <v>6972250</v>
      </c>
      <c r="H19" s="23">
        <v>3806400</v>
      </c>
      <c r="I19" s="24">
        <v>2562400</v>
      </c>
      <c r="J19" s="23"/>
      <c r="K19" s="24"/>
      <c r="L19" s="23"/>
      <c r="M19" s="19"/>
      <c r="N19" s="23"/>
      <c r="O19" s="23"/>
      <c r="P19" s="160">
        <f t="shared" si="2"/>
        <v>13532950</v>
      </c>
    </row>
    <row r="20" spans="1:16" x14ac:dyDescent="0.25">
      <c r="A20" s="164" t="s">
        <v>16</v>
      </c>
      <c r="B20" s="9">
        <v>20112480</v>
      </c>
      <c r="C20" s="24">
        <v>-17450000</v>
      </c>
      <c r="D20" s="23">
        <v>0</v>
      </c>
      <c r="E20" s="23">
        <v>0</v>
      </c>
      <c r="F20" s="23">
        <v>0</v>
      </c>
      <c r="G20" s="24">
        <v>434511.9</v>
      </c>
      <c r="H20" s="23">
        <v>0</v>
      </c>
      <c r="I20" s="24">
        <v>0</v>
      </c>
      <c r="J20" s="23"/>
      <c r="K20" s="24"/>
      <c r="L20" s="23"/>
      <c r="M20" s="24"/>
      <c r="N20" s="23"/>
      <c r="O20" s="23"/>
      <c r="P20" s="160">
        <f t="shared" si="2"/>
        <v>434511.9</v>
      </c>
    </row>
    <row r="21" spans="1:16" x14ac:dyDescent="0.25">
      <c r="A21" s="164" t="s">
        <v>17</v>
      </c>
      <c r="B21" s="9">
        <v>62910504</v>
      </c>
      <c r="C21" s="24">
        <v>9850000</v>
      </c>
      <c r="D21" s="23">
        <v>3093045.84</v>
      </c>
      <c r="E21" s="23">
        <v>2854713.3</v>
      </c>
      <c r="F21" s="23">
        <v>3935847.22</v>
      </c>
      <c r="G21" s="24">
        <v>2293036.75</v>
      </c>
      <c r="H21" s="23">
        <v>143310</v>
      </c>
      <c r="I21" s="24">
        <v>3547904.36</v>
      </c>
      <c r="J21" s="23"/>
      <c r="K21" s="24"/>
      <c r="L21" s="23"/>
      <c r="M21" s="24"/>
      <c r="N21" s="23"/>
      <c r="O21" s="23"/>
      <c r="P21" s="160">
        <f t="shared" si="2"/>
        <v>15867857.469999999</v>
      </c>
    </row>
    <row r="22" spans="1:16" x14ac:dyDescent="0.25">
      <c r="A22" s="164" t="s">
        <v>18</v>
      </c>
      <c r="B22" s="9">
        <v>179278991</v>
      </c>
      <c r="C22" s="24">
        <v>8500000</v>
      </c>
      <c r="D22" s="23">
        <v>12500000</v>
      </c>
      <c r="E22" s="23">
        <v>31135730.18</v>
      </c>
      <c r="F22" s="23">
        <v>14170336.869999999</v>
      </c>
      <c r="G22" s="24">
        <v>26120523.329999998</v>
      </c>
      <c r="H22" s="23">
        <v>12738033.67</v>
      </c>
      <c r="I22" s="24">
        <v>12990047.369999999</v>
      </c>
      <c r="J22" s="23"/>
      <c r="K22" s="24"/>
      <c r="L22" s="23"/>
      <c r="M22" s="24"/>
      <c r="N22" s="23"/>
      <c r="O22" s="23"/>
      <c r="P22" s="159">
        <f t="shared" si="2"/>
        <v>109654671.42</v>
      </c>
    </row>
    <row r="23" spans="1:16" x14ac:dyDescent="0.25">
      <c r="A23" s="164" t="s">
        <v>19</v>
      </c>
      <c r="B23" s="9">
        <v>31390000</v>
      </c>
      <c r="C23" s="24">
        <v>17950000</v>
      </c>
      <c r="D23" s="23">
        <v>0</v>
      </c>
      <c r="E23" s="23">
        <v>89760.79</v>
      </c>
      <c r="F23" s="23">
        <v>0</v>
      </c>
      <c r="G23" s="24">
        <v>7953081.3300000001</v>
      </c>
      <c r="H23" s="23">
        <v>551642.93999999994</v>
      </c>
      <c r="I23" s="24">
        <v>20252517.289999999</v>
      </c>
      <c r="J23" s="23"/>
      <c r="K23" s="24"/>
      <c r="L23" s="23"/>
      <c r="M23" s="24"/>
      <c r="N23" s="23"/>
      <c r="O23" s="23"/>
      <c r="P23" s="160">
        <f t="shared" si="2"/>
        <v>28847002.350000001</v>
      </c>
    </row>
    <row r="24" spans="1:16" x14ac:dyDescent="0.25">
      <c r="A24" s="164" t="s">
        <v>20</v>
      </c>
      <c r="B24" s="9">
        <v>146866279</v>
      </c>
      <c r="C24" s="24">
        <v>2619000</v>
      </c>
      <c r="D24" s="23">
        <v>0</v>
      </c>
      <c r="E24" s="23">
        <v>8120</v>
      </c>
      <c r="F24" s="23">
        <v>40000</v>
      </c>
      <c r="G24" s="24">
        <v>582200</v>
      </c>
      <c r="H24" s="23">
        <v>916869.99</v>
      </c>
      <c r="I24" s="24">
        <v>8750</v>
      </c>
      <c r="J24" s="23"/>
      <c r="K24" s="24"/>
      <c r="L24" s="23"/>
      <c r="M24" s="24"/>
      <c r="N24" s="23"/>
      <c r="O24" s="23"/>
      <c r="P24" s="159">
        <f t="shared" si="2"/>
        <v>1555939.99</v>
      </c>
    </row>
    <row r="25" spans="1:16" ht="15.75" thickBot="1" x14ac:dyDescent="0.3">
      <c r="A25" s="164" t="s">
        <v>21</v>
      </c>
      <c r="B25" s="8">
        <v>37448000</v>
      </c>
      <c r="C25" s="34">
        <v>-300000</v>
      </c>
      <c r="D25" s="25">
        <v>0</v>
      </c>
      <c r="E25" s="25">
        <v>1115793.01</v>
      </c>
      <c r="F25" s="19">
        <v>0</v>
      </c>
      <c r="G25" s="19">
        <v>219480</v>
      </c>
      <c r="H25" s="25">
        <v>430110</v>
      </c>
      <c r="I25" s="30">
        <v>747211.88</v>
      </c>
      <c r="J25" s="27"/>
      <c r="K25" s="19"/>
      <c r="L25" s="28"/>
      <c r="M25" s="19"/>
      <c r="N25" s="25"/>
      <c r="O25" s="19"/>
      <c r="P25" s="159">
        <f t="shared" si="2"/>
        <v>2512594.89</v>
      </c>
    </row>
    <row r="26" spans="1:16" ht="15.75" thickBot="1" x14ac:dyDescent="0.3">
      <c r="A26" s="154" t="s">
        <v>22</v>
      </c>
      <c r="B26" s="155">
        <f>SUM(B27:B34)</f>
        <v>395976130</v>
      </c>
      <c r="C26" s="161">
        <f>SUM(C27:C34)</f>
        <v>-62333568</v>
      </c>
      <c r="D26" s="156">
        <f>SUM(D27:D34)</f>
        <v>10664922.24</v>
      </c>
      <c r="E26" s="156">
        <f t="shared" ref="E26:O26" si="3">SUM(E27:E34)</f>
        <v>30829234.460000001</v>
      </c>
      <c r="F26" s="163">
        <f t="shared" si="3"/>
        <v>22818319.369999997</v>
      </c>
      <c r="G26" s="187">
        <f t="shared" si="3"/>
        <v>19310543.02</v>
      </c>
      <c r="H26" s="156">
        <f t="shared" si="3"/>
        <v>23087545.52</v>
      </c>
      <c r="I26" s="163">
        <f t="shared" si="3"/>
        <v>32282100.809999999</v>
      </c>
      <c r="J26" s="163">
        <f t="shared" si="3"/>
        <v>0</v>
      </c>
      <c r="K26" s="187">
        <f t="shared" si="3"/>
        <v>0</v>
      </c>
      <c r="L26" s="156">
        <f t="shared" si="3"/>
        <v>0</v>
      </c>
      <c r="M26" s="161">
        <f t="shared" si="3"/>
        <v>0</v>
      </c>
      <c r="N26" s="156">
        <f t="shared" si="3"/>
        <v>0</v>
      </c>
      <c r="O26" s="163">
        <f t="shared" si="3"/>
        <v>0</v>
      </c>
      <c r="P26" s="157">
        <f>SUM(D26:O26)</f>
        <v>138992665.41999999</v>
      </c>
    </row>
    <row r="27" spans="1:16" x14ac:dyDescent="0.25">
      <c r="A27" s="164" t="s">
        <v>23</v>
      </c>
      <c r="B27" s="8">
        <v>10685500</v>
      </c>
      <c r="C27" s="35">
        <v>3750000</v>
      </c>
      <c r="D27" s="25">
        <v>0</v>
      </c>
      <c r="E27" s="25">
        <v>645470.1</v>
      </c>
      <c r="F27" s="20">
        <v>752520</v>
      </c>
      <c r="G27" s="19">
        <v>48900</v>
      </c>
      <c r="H27" s="25">
        <v>1496000.69</v>
      </c>
      <c r="I27" s="19">
        <v>162150</v>
      </c>
      <c r="J27" s="21"/>
      <c r="K27" s="22"/>
      <c r="L27" s="21"/>
      <c r="M27" s="19"/>
      <c r="N27" s="25"/>
      <c r="O27" s="19"/>
      <c r="P27" s="162">
        <f>SUM(D27:O27)</f>
        <v>3105040.79</v>
      </c>
    </row>
    <row r="28" spans="1:16" x14ac:dyDescent="0.25">
      <c r="A28" s="164" t="s">
        <v>24</v>
      </c>
      <c r="B28" s="9">
        <v>5037500</v>
      </c>
      <c r="C28" s="24">
        <v>7450000</v>
      </c>
      <c r="D28" s="23">
        <v>0</v>
      </c>
      <c r="E28" s="23">
        <v>0</v>
      </c>
      <c r="F28" s="23">
        <v>2958007.2</v>
      </c>
      <c r="G28" s="24">
        <v>103050.11</v>
      </c>
      <c r="H28" s="23">
        <v>403421.94</v>
      </c>
      <c r="I28" s="23">
        <v>112572</v>
      </c>
      <c r="J28" s="23"/>
      <c r="K28" s="24"/>
      <c r="L28" s="23"/>
      <c r="M28" s="24"/>
      <c r="N28" s="23"/>
      <c r="O28" s="23"/>
      <c r="P28" s="159">
        <f t="shared" ref="P28:P34" si="4">SUM(D28:O28)</f>
        <v>3577051.25</v>
      </c>
    </row>
    <row r="29" spans="1:16" x14ac:dyDescent="0.25">
      <c r="A29" s="164" t="s">
        <v>25</v>
      </c>
      <c r="B29" s="9">
        <v>3950000</v>
      </c>
      <c r="C29" s="24">
        <v>100000</v>
      </c>
      <c r="D29" s="23">
        <v>0</v>
      </c>
      <c r="E29" s="23">
        <v>0</v>
      </c>
      <c r="F29" s="23">
        <v>0</v>
      </c>
      <c r="G29" s="24">
        <v>0</v>
      </c>
      <c r="H29" s="23">
        <v>0</v>
      </c>
      <c r="I29" s="23">
        <v>417320</v>
      </c>
      <c r="J29" s="23"/>
      <c r="K29" s="24"/>
      <c r="L29" s="23"/>
      <c r="M29" s="24"/>
      <c r="N29" s="23"/>
      <c r="O29" s="23"/>
      <c r="P29" s="159">
        <f t="shared" si="4"/>
        <v>417320</v>
      </c>
    </row>
    <row r="30" spans="1:16" x14ac:dyDescent="0.25">
      <c r="A30" s="164" t="s">
        <v>26</v>
      </c>
      <c r="B30" s="9">
        <v>4200000</v>
      </c>
      <c r="C30" s="24">
        <v>-600000</v>
      </c>
      <c r="D30" s="23">
        <v>0</v>
      </c>
      <c r="E30" s="23">
        <v>0</v>
      </c>
      <c r="F30" s="23"/>
      <c r="G30" s="24"/>
      <c r="H30" s="23"/>
      <c r="I30" s="23">
        <v>0</v>
      </c>
      <c r="J30" s="23"/>
      <c r="K30" s="24"/>
      <c r="L30" s="23"/>
      <c r="M30" s="24"/>
      <c r="N30" s="23"/>
      <c r="O30" s="23"/>
      <c r="P30" s="159">
        <f t="shared" si="4"/>
        <v>0</v>
      </c>
    </row>
    <row r="31" spans="1:16" x14ac:dyDescent="0.25">
      <c r="A31" s="164" t="s">
        <v>27</v>
      </c>
      <c r="B31" s="9">
        <v>8235600</v>
      </c>
      <c r="C31" s="24">
        <v>1425000</v>
      </c>
      <c r="D31" s="23">
        <v>0</v>
      </c>
      <c r="E31" s="23">
        <v>954592.09</v>
      </c>
      <c r="F31" s="23">
        <v>958084</v>
      </c>
      <c r="G31" s="24">
        <v>1173911.96</v>
      </c>
      <c r="H31" s="23">
        <v>88161.3</v>
      </c>
      <c r="I31" s="23">
        <v>134900.73000000001</v>
      </c>
      <c r="J31" s="23"/>
      <c r="K31" s="24"/>
      <c r="L31" s="23"/>
      <c r="M31" s="24"/>
      <c r="N31" s="23"/>
      <c r="O31" s="23"/>
      <c r="P31" s="160">
        <f t="shared" si="4"/>
        <v>3309650.0799999996</v>
      </c>
    </row>
    <row r="32" spans="1:16" x14ac:dyDescent="0.25">
      <c r="A32" s="164" t="s">
        <v>28</v>
      </c>
      <c r="B32" s="9">
        <v>19741650</v>
      </c>
      <c r="C32" s="24">
        <v>5650000</v>
      </c>
      <c r="D32" s="23">
        <v>0</v>
      </c>
      <c r="E32" s="23">
        <v>0</v>
      </c>
      <c r="F32" s="23">
        <v>819152.46</v>
      </c>
      <c r="G32" s="24">
        <v>74269.2</v>
      </c>
      <c r="H32" s="23">
        <v>11606645.460000001</v>
      </c>
      <c r="I32" s="23">
        <v>106757.31</v>
      </c>
      <c r="J32" s="23"/>
      <c r="K32" s="24"/>
      <c r="L32" s="23"/>
      <c r="M32" s="24"/>
      <c r="N32" s="23"/>
      <c r="O32" s="23"/>
      <c r="P32" s="159">
        <f t="shared" si="4"/>
        <v>12606824.430000002</v>
      </c>
    </row>
    <row r="33" spans="1:16" x14ac:dyDescent="0.25">
      <c r="A33" s="164" t="s">
        <v>29</v>
      </c>
      <c r="B33" s="9">
        <v>327670000</v>
      </c>
      <c r="C33" s="24">
        <v>-84333568</v>
      </c>
      <c r="D33" s="23">
        <v>10664922.24</v>
      </c>
      <c r="E33" s="23">
        <v>28735882.899999999</v>
      </c>
      <c r="F33" s="23">
        <v>16940030.329999998</v>
      </c>
      <c r="G33" s="24">
        <v>17404983.809999999</v>
      </c>
      <c r="H33" s="23">
        <v>9351372.6899999995</v>
      </c>
      <c r="I33" s="23">
        <v>28930404.300000001</v>
      </c>
      <c r="J33" s="23"/>
      <c r="K33" s="24"/>
      <c r="L33" s="23"/>
      <c r="M33" s="24"/>
      <c r="N33" s="23"/>
      <c r="O33" s="23"/>
      <c r="P33" s="159">
        <f t="shared" si="4"/>
        <v>112027596.27</v>
      </c>
    </row>
    <row r="34" spans="1:16" ht="15.75" thickBot="1" x14ac:dyDescent="0.3">
      <c r="A34" s="164" t="s">
        <v>30</v>
      </c>
      <c r="B34" s="8">
        <v>16455880</v>
      </c>
      <c r="C34" s="35">
        <v>4225000</v>
      </c>
      <c r="D34" s="25">
        <v>0</v>
      </c>
      <c r="E34" s="25">
        <v>493289.37</v>
      </c>
      <c r="F34" s="26">
        <v>390525.38</v>
      </c>
      <c r="G34" s="19">
        <v>505427.94</v>
      </c>
      <c r="H34" s="25">
        <v>141943.44</v>
      </c>
      <c r="I34" s="19">
        <v>2417996.4700000002</v>
      </c>
      <c r="J34" s="27"/>
      <c r="K34" s="19"/>
      <c r="L34" s="28"/>
      <c r="M34" s="19"/>
      <c r="N34" s="25"/>
      <c r="O34" s="19"/>
      <c r="P34" s="159">
        <f t="shared" si="4"/>
        <v>3949182.6</v>
      </c>
    </row>
    <row r="35" spans="1:16" ht="15.75" thickBot="1" x14ac:dyDescent="0.3">
      <c r="A35" s="154" t="s">
        <v>31</v>
      </c>
      <c r="B35" s="186">
        <f>SUM(B36:B42)</f>
        <v>6955947075</v>
      </c>
      <c r="C35" s="161">
        <f>SUM(C36:C42)</f>
        <v>803461919</v>
      </c>
      <c r="D35" s="156">
        <f>SUM(D36:D42)</f>
        <v>528715820.11000001</v>
      </c>
      <c r="E35" s="156">
        <f t="shared" ref="E35:O35" si="5">SUM(E36:E42)</f>
        <v>516173892.37</v>
      </c>
      <c r="F35" s="163">
        <f t="shared" si="5"/>
        <v>1356549598.28</v>
      </c>
      <c r="G35" s="187">
        <f t="shared" si="5"/>
        <v>954810937.22000003</v>
      </c>
      <c r="H35" s="156">
        <f t="shared" si="5"/>
        <v>907616174.16000009</v>
      </c>
      <c r="I35" s="163">
        <f t="shared" si="5"/>
        <v>618391276.43000007</v>
      </c>
      <c r="J35" s="163">
        <f t="shared" si="5"/>
        <v>0</v>
      </c>
      <c r="K35" s="187">
        <f t="shared" si="5"/>
        <v>0</v>
      </c>
      <c r="L35" s="156">
        <f t="shared" si="5"/>
        <v>0</v>
      </c>
      <c r="M35" s="161">
        <f t="shared" si="5"/>
        <v>0</v>
      </c>
      <c r="N35" s="156">
        <f t="shared" si="5"/>
        <v>0</v>
      </c>
      <c r="O35" s="163">
        <f t="shared" si="5"/>
        <v>0</v>
      </c>
      <c r="P35" s="157">
        <f>SUM(D35:O35)</f>
        <v>4882257698.5700006</v>
      </c>
    </row>
    <row r="36" spans="1:16" x14ac:dyDescent="0.25">
      <c r="A36" s="164" t="s">
        <v>32</v>
      </c>
      <c r="B36" s="8">
        <v>203912985</v>
      </c>
      <c r="C36" s="35">
        <v>-14606432</v>
      </c>
      <c r="D36" s="20">
        <v>13190813.32</v>
      </c>
      <c r="E36" s="25">
        <v>5182951.32</v>
      </c>
      <c r="F36" s="20">
        <v>23579282.32</v>
      </c>
      <c r="G36" s="19">
        <v>12579300.32</v>
      </c>
      <c r="H36" s="25">
        <v>18822368.32</v>
      </c>
      <c r="I36" s="19">
        <v>14581337.32</v>
      </c>
      <c r="J36" s="21"/>
      <c r="K36" s="22"/>
      <c r="L36" s="21"/>
      <c r="M36" s="19"/>
      <c r="N36" s="25"/>
      <c r="O36" s="19"/>
      <c r="P36" s="162">
        <f t="shared" ref="P36:P73" si="6">SUM(D36:O36)</f>
        <v>87936052.919999987</v>
      </c>
    </row>
    <row r="37" spans="1:16" x14ac:dyDescent="0.25">
      <c r="A37" s="164" t="s">
        <v>33</v>
      </c>
      <c r="B37" s="9">
        <v>4365764911</v>
      </c>
      <c r="C37" s="24">
        <v>-473218674</v>
      </c>
      <c r="D37" s="23">
        <v>347551133.31</v>
      </c>
      <c r="E37" s="23">
        <v>339502068.06999999</v>
      </c>
      <c r="F37" s="23">
        <v>362706597.39999998</v>
      </c>
      <c r="G37" s="24">
        <v>348452289.39999998</v>
      </c>
      <c r="H37" s="23">
        <v>340447241.39999998</v>
      </c>
      <c r="I37" s="23">
        <v>340133366.39999998</v>
      </c>
      <c r="J37" s="23"/>
      <c r="K37" s="24"/>
      <c r="L37" s="23"/>
      <c r="M37" s="24"/>
      <c r="N37" s="23"/>
      <c r="O37" s="23"/>
      <c r="P37" s="159">
        <f t="shared" si="6"/>
        <v>2078792695.98</v>
      </c>
    </row>
    <row r="38" spans="1:16" x14ac:dyDescent="0.25">
      <c r="A38" s="164" t="s">
        <v>34</v>
      </c>
      <c r="B38" s="9">
        <v>1446132338</v>
      </c>
      <c r="C38" s="24">
        <v>-100000000</v>
      </c>
      <c r="D38" s="23">
        <v>94764600</v>
      </c>
      <c r="E38" s="23">
        <v>98279599.5</v>
      </c>
      <c r="F38" s="23">
        <v>165054445.08000001</v>
      </c>
      <c r="G38" s="24">
        <v>168165435.08000001</v>
      </c>
      <c r="H38" s="23">
        <v>124331001.23</v>
      </c>
      <c r="I38" s="23">
        <v>93694592.079999998</v>
      </c>
      <c r="J38" s="23"/>
      <c r="K38" s="24"/>
      <c r="L38" s="23"/>
      <c r="M38" s="24"/>
      <c r="N38" s="23"/>
      <c r="O38" s="23"/>
      <c r="P38" s="159">
        <f t="shared" si="6"/>
        <v>744289672.97000015</v>
      </c>
    </row>
    <row r="39" spans="1:16" x14ac:dyDescent="0.25">
      <c r="A39" s="164" t="s">
        <v>35</v>
      </c>
      <c r="B39" s="8">
        <v>250002253</v>
      </c>
      <c r="C39" s="24">
        <v>0</v>
      </c>
      <c r="D39" s="23">
        <v>19230942.539999999</v>
      </c>
      <c r="E39" s="23">
        <v>19230942.539999999</v>
      </c>
      <c r="F39" s="23">
        <v>19230942.539999999</v>
      </c>
      <c r="G39" s="24">
        <v>19230942.539999999</v>
      </c>
      <c r="H39" s="23">
        <v>19230942.539999999</v>
      </c>
      <c r="I39" s="23">
        <v>19230942.539999999</v>
      </c>
      <c r="J39" s="23"/>
      <c r="K39" s="24"/>
      <c r="L39" s="23"/>
      <c r="M39" s="24"/>
      <c r="N39" s="23"/>
      <c r="O39" s="23"/>
      <c r="P39" s="159">
        <f t="shared" si="6"/>
        <v>115385655.23999998</v>
      </c>
    </row>
    <row r="40" spans="1:16" x14ac:dyDescent="0.25">
      <c r="A40" s="164" t="s">
        <v>36</v>
      </c>
      <c r="B40" s="9"/>
      <c r="C40" s="24">
        <v>1101000000</v>
      </c>
      <c r="D40" s="23">
        <v>0</v>
      </c>
      <c r="E40" s="23">
        <v>0</v>
      </c>
      <c r="F40" s="23">
        <v>300000000</v>
      </c>
      <c r="G40" s="19">
        <v>352404638.94</v>
      </c>
      <c r="H40" s="25">
        <v>350806289.73000002</v>
      </c>
      <c r="I40" s="23">
        <v>96772707.150000006</v>
      </c>
      <c r="J40" s="23"/>
      <c r="K40" s="24"/>
      <c r="L40" s="23"/>
      <c r="M40" s="24"/>
      <c r="N40" s="23"/>
      <c r="O40" s="23"/>
      <c r="P40" s="160">
        <f t="shared" si="6"/>
        <v>1099983635.8200002</v>
      </c>
    </row>
    <row r="41" spans="1:16" x14ac:dyDescent="0.25">
      <c r="A41" s="164" t="s">
        <v>37</v>
      </c>
      <c r="B41" s="9">
        <v>40000000</v>
      </c>
      <c r="C41" s="24">
        <v>-40000000</v>
      </c>
      <c r="D41" s="23">
        <v>0</v>
      </c>
      <c r="E41" s="23">
        <v>0</v>
      </c>
      <c r="F41" s="23"/>
      <c r="G41" s="31"/>
      <c r="H41" s="23">
        <v>0</v>
      </c>
      <c r="I41" s="23">
        <v>0</v>
      </c>
      <c r="J41" s="23"/>
      <c r="K41" s="24"/>
      <c r="L41" s="23"/>
      <c r="M41" s="24"/>
      <c r="N41" s="23"/>
      <c r="O41" s="23"/>
      <c r="P41" s="159">
        <f t="shared" si="6"/>
        <v>0</v>
      </c>
    </row>
    <row r="42" spans="1:16" ht="15.75" thickBot="1" x14ac:dyDescent="0.3">
      <c r="A42" s="164" t="s">
        <v>38</v>
      </c>
      <c r="B42" s="8">
        <v>650134588</v>
      </c>
      <c r="C42" s="35">
        <v>330287025</v>
      </c>
      <c r="D42" s="26">
        <v>53978330.939999998</v>
      </c>
      <c r="E42" s="25">
        <v>53978330.939999998</v>
      </c>
      <c r="F42" s="26">
        <v>485978330.94</v>
      </c>
      <c r="G42" s="19">
        <v>53978330.939999998</v>
      </c>
      <c r="H42" s="25">
        <v>53978330.939999998</v>
      </c>
      <c r="I42" s="19">
        <v>53978330.939999998</v>
      </c>
      <c r="J42" s="27"/>
      <c r="K42" s="19"/>
      <c r="L42" s="28"/>
      <c r="M42" s="19"/>
      <c r="N42" s="25"/>
      <c r="O42" s="19"/>
      <c r="P42" s="159">
        <f t="shared" si="6"/>
        <v>755869985.6400001</v>
      </c>
    </row>
    <row r="43" spans="1:16" ht="15.75" thickBot="1" x14ac:dyDescent="0.3">
      <c r="A43" s="154" t="s">
        <v>39</v>
      </c>
      <c r="B43" s="186">
        <f>SUM(B44:B45)</f>
        <v>340870834</v>
      </c>
      <c r="C43" s="161">
        <f>SUM(C44:C47)</f>
        <v>81548465.480000004</v>
      </c>
      <c r="D43" s="156">
        <f>SUM(D44:D46)</f>
        <v>10666666.630000001</v>
      </c>
      <c r="E43" s="156">
        <f t="shared" ref="E43:N43" si="7">SUM(E44:E46)</f>
        <v>21225151.73</v>
      </c>
      <c r="F43" s="156">
        <f t="shared" si="7"/>
        <v>20333333.670000002</v>
      </c>
      <c r="G43" s="161">
        <f t="shared" si="7"/>
        <v>35000000.340000004</v>
      </c>
      <c r="H43" s="156">
        <f t="shared" si="7"/>
        <v>3000000.34</v>
      </c>
      <c r="I43" s="163">
        <f t="shared" si="7"/>
        <v>11316900.949999999</v>
      </c>
      <c r="J43" s="156">
        <f t="shared" si="7"/>
        <v>0</v>
      </c>
      <c r="K43" s="156">
        <f t="shared" si="7"/>
        <v>0</v>
      </c>
      <c r="L43" s="156">
        <f t="shared" si="7"/>
        <v>0</v>
      </c>
      <c r="M43" s="161">
        <f t="shared" si="7"/>
        <v>0</v>
      </c>
      <c r="N43" s="156">
        <f t="shared" si="7"/>
        <v>0</v>
      </c>
      <c r="O43" s="156">
        <f>SUM(O44:O47)</f>
        <v>0</v>
      </c>
      <c r="P43" s="157">
        <f t="shared" si="6"/>
        <v>101542053.66000001</v>
      </c>
    </row>
    <row r="44" spans="1:16" x14ac:dyDescent="0.25">
      <c r="A44" s="158" t="s">
        <v>40</v>
      </c>
      <c r="B44" s="8">
        <v>192002179</v>
      </c>
      <c r="C44" s="29"/>
      <c r="D44" s="21">
        <v>0</v>
      </c>
      <c r="E44" s="21">
        <v>0</v>
      </c>
      <c r="F44" s="21"/>
      <c r="G44" s="22"/>
      <c r="H44" s="21"/>
      <c r="I44" s="32"/>
      <c r="J44" s="22"/>
      <c r="K44" s="22"/>
      <c r="L44" s="21"/>
      <c r="M44" s="29">
        <v>0</v>
      </c>
      <c r="N44" s="21"/>
      <c r="O44" s="19"/>
      <c r="P44" s="162">
        <f t="shared" si="6"/>
        <v>0</v>
      </c>
    </row>
    <row r="45" spans="1:16" x14ac:dyDescent="0.25">
      <c r="A45" s="158" t="s">
        <v>41</v>
      </c>
      <c r="B45" s="9">
        <v>148868655</v>
      </c>
      <c r="C45" s="35">
        <v>81548465.480000004</v>
      </c>
      <c r="D45" s="23">
        <v>10666666.630000001</v>
      </c>
      <c r="E45" s="23">
        <v>21225151.73</v>
      </c>
      <c r="F45" s="23">
        <v>20333333.670000002</v>
      </c>
      <c r="G45" s="24">
        <v>35000000.340000004</v>
      </c>
      <c r="H45" s="23">
        <v>3000000.34</v>
      </c>
      <c r="I45" s="23">
        <v>11316900.949999999</v>
      </c>
      <c r="J45" s="23"/>
      <c r="K45" s="31"/>
      <c r="L45" s="23"/>
      <c r="M45" s="24"/>
      <c r="N45" s="23"/>
      <c r="O45" s="23"/>
      <c r="P45" s="159">
        <f t="shared" si="6"/>
        <v>101542053.66000001</v>
      </c>
    </row>
    <row r="46" spans="1:16" x14ac:dyDescent="0.25">
      <c r="A46" s="164" t="s">
        <v>99</v>
      </c>
      <c r="B46" s="10"/>
      <c r="C46" s="24"/>
      <c r="D46" s="21"/>
      <c r="E46" s="21"/>
      <c r="F46" s="21"/>
      <c r="G46" s="32"/>
      <c r="H46" s="21"/>
      <c r="I46" s="33"/>
      <c r="J46" s="23"/>
      <c r="K46" s="31"/>
      <c r="L46" s="23"/>
      <c r="M46" s="31"/>
      <c r="N46" s="23"/>
      <c r="O46" s="23"/>
      <c r="P46" s="159">
        <f t="shared" si="6"/>
        <v>0</v>
      </c>
    </row>
    <row r="47" spans="1:16" ht="15.75" thickBot="1" x14ac:dyDescent="0.3">
      <c r="A47" s="164" t="s">
        <v>100</v>
      </c>
      <c r="B47" s="8"/>
      <c r="C47" s="34"/>
      <c r="D47" s="25"/>
      <c r="E47" s="25"/>
      <c r="F47" s="25"/>
      <c r="G47" s="30"/>
      <c r="H47" s="26"/>
      <c r="I47" s="19"/>
      <c r="J47" s="26"/>
      <c r="K47" s="19"/>
      <c r="L47" s="25"/>
      <c r="M47" s="19"/>
      <c r="N47" s="25"/>
      <c r="O47" s="35"/>
      <c r="P47" s="159">
        <f t="shared" si="6"/>
        <v>0</v>
      </c>
    </row>
    <row r="48" spans="1:16" ht="15.75" thickBot="1" x14ac:dyDescent="0.3">
      <c r="A48" s="154" t="s">
        <v>44</v>
      </c>
      <c r="B48" s="186">
        <f>SUM(B49:B57)</f>
        <v>606439800</v>
      </c>
      <c r="C48" s="161">
        <f>SUM(C49:C57)</f>
        <v>32240000</v>
      </c>
      <c r="D48" s="156">
        <f>SUM(D49:D57)</f>
        <v>38508000</v>
      </c>
      <c r="E48" s="156">
        <f t="shared" ref="E48:O48" si="8">SUM(E49:E57)</f>
        <v>21777372.140000001</v>
      </c>
      <c r="F48" s="156">
        <f t="shared" si="8"/>
        <v>72766207.799999997</v>
      </c>
      <c r="G48" s="161">
        <f t="shared" si="8"/>
        <v>22906177.359999999</v>
      </c>
      <c r="H48" s="156">
        <f t="shared" si="8"/>
        <v>15588910.109999999</v>
      </c>
      <c r="I48" s="163">
        <f t="shared" si="8"/>
        <v>52423548.490000002</v>
      </c>
      <c r="J48" s="156">
        <f t="shared" si="8"/>
        <v>0</v>
      </c>
      <c r="K48" s="161">
        <f t="shared" si="8"/>
        <v>0</v>
      </c>
      <c r="L48" s="156">
        <f t="shared" si="8"/>
        <v>0</v>
      </c>
      <c r="M48" s="161">
        <f t="shared" si="8"/>
        <v>0</v>
      </c>
      <c r="N48" s="156">
        <f t="shared" si="8"/>
        <v>0</v>
      </c>
      <c r="O48" s="156">
        <f t="shared" si="8"/>
        <v>0</v>
      </c>
      <c r="P48" s="157">
        <f t="shared" si="6"/>
        <v>223970215.90000004</v>
      </c>
    </row>
    <row r="49" spans="1:16" x14ac:dyDescent="0.25">
      <c r="A49" s="164" t="s">
        <v>45</v>
      </c>
      <c r="B49" s="8">
        <v>93771907</v>
      </c>
      <c r="C49" s="35">
        <v>13671600</v>
      </c>
      <c r="D49" s="20">
        <v>0</v>
      </c>
      <c r="E49" s="25">
        <v>233177.14</v>
      </c>
      <c r="F49" s="19">
        <v>185595.78</v>
      </c>
      <c r="G49" s="29">
        <v>988840</v>
      </c>
      <c r="H49" s="18">
        <v>530880.11</v>
      </c>
      <c r="I49" s="19">
        <v>30701484.98</v>
      </c>
      <c r="J49" s="21"/>
      <c r="K49" s="22"/>
      <c r="L49" s="21"/>
      <c r="M49" s="19"/>
      <c r="N49" s="20"/>
      <c r="O49" s="19"/>
      <c r="P49" s="162">
        <f t="shared" si="6"/>
        <v>32639978.010000002</v>
      </c>
    </row>
    <row r="50" spans="1:16" x14ac:dyDescent="0.25">
      <c r="A50" s="164" t="s">
        <v>46</v>
      </c>
      <c r="B50" s="9">
        <v>2690000</v>
      </c>
      <c r="C50" s="24">
        <v>-1250000</v>
      </c>
      <c r="D50" s="23">
        <v>0</v>
      </c>
      <c r="E50" s="23"/>
      <c r="F50" s="23">
        <v>0</v>
      </c>
      <c r="G50" s="24"/>
      <c r="H50" s="25">
        <v>0</v>
      </c>
      <c r="I50" s="23">
        <v>0</v>
      </c>
      <c r="J50" s="23"/>
      <c r="K50" s="24"/>
      <c r="L50" s="23"/>
      <c r="M50" s="24"/>
      <c r="N50" s="23"/>
      <c r="O50" s="23"/>
      <c r="P50" s="159">
        <f t="shared" si="6"/>
        <v>0</v>
      </c>
    </row>
    <row r="51" spans="1:16" x14ac:dyDescent="0.25">
      <c r="A51" s="164" t="s">
        <v>47</v>
      </c>
      <c r="B51" s="9">
        <v>2883000</v>
      </c>
      <c r="C51" s="24">
        <v>1250000</v>
      </c>
      <c r="D51" s="23">
        <v>0</v>
      </c>
      <c r="E51" s="23"/>
      <c r="F51" s="23">
        <v>0</v>
      </c>
      <c r="G51" s="24">
        <v>0</v>
      </c>
      <c r="H51" s="23"/>
      <c r="I51" s="23">
        <v>0</v>
      </c>
      <c r="J51" s="23"/>
      <c r="K51" s="24"/>
      <c r="L51" s="23"/>
      <c r="M51" s="24"/>
      <c r="N51" s="23"/>
      <c r="O51" s="23"/>
      <c r="P51" s="159">
        <f t="shared" si="6"/>
        <v>0</v>
      </c>
    </row>
    <row r="52" spans="1:16" x14ac:dyDescent="0.25">
      <c r="A52" s="164" t="s">
        <v>48</v>
      </c>
      <c r="B52" s="9">
        <v>92680000</v>
      </c>
      <c r="C52" s="24">
        <v>-9750000</v>
      </c>
      <c r="D52" s="23">
        <v>0</v>
      </c>
      <c r="E52" s="23">
        <v>0</v>
      </c>
      <c r="F52" s="23">
        <v>0</v>
      </c>
      <c r="G52" s="24">
        <v>0</v>
      </c>
      <c r="H52" s="23">
        <v>0</v>
      </c>
      <c r="I52" s="23">
        <v>0</v>
      </c>
      <c r="J52" s="23"/>
      <c r="K52" s="24"/>
      <c r="L52" s="23"/>
      <c r="M52" s="24"/>
      <c r="N52" s="23"/>
      <c r="O52" s="23"/>
      <c r="P52" s="159">
        <f t="shared" si="6"/>
        <v>0</v>
      </c>
    </row>
    <row r="53" spans="1:16" x14ac:dyDescent="0.25">
      <c r="A53" s="164" t="s">
        <v>49</v>
      </c>
      <c r="B53" s="9">
        <v>95729380</v>
      </c>
      <c r="C53" s="24">
        <v>55628400</v>
      </c>
      <c r="D53" s="23">
        <v>0</v>
      </c>
      <c r="E53" s="23">
        <v>891490</v>
      </c>
      <c r="F53" s="23">
        <v>58026772.670000002</v>
      </c>
      <c r="G53" s="19">
        <v>1169087.3600000001</v>
      </c>
      <c r="H53" s="23">
        <v>4683030</v>
      </c>
      <c r="I53" s="23">
        <v>8055669.7599999998</v>
      </c>
      <c r="J53" s="23"/>
      <c r="K53" s="24"/>
      <c r="L53" s="23"/>
      <c r="M53" s="24"/>
      <c r="N53" s="23"/>
      <c r="O53" s="23"/>
      <c r="P53" s="160">
        <f t="shared" si="6"/>
        <v>72826049.790000007</v>
      </c>
    </row>
    <row r="54" spans="1:16" x14ac:dyDescent="0.25">
      <c r="A54" s="191" t="s">
        <v>50</v>
      </c>
      <c r="B54" s="9">
        <v>50000</v>
      </c>
      <c r="C54" s="24">
        <v>0</v>
      </c>
      <c r="D54" s="23">
        <v>0</v>
      </c>
      <c r="E54" s="165"/>
      <c r="F54" s="23">
        <v>13402515</v>
      </c>
      <c r="G54" s="24"/>
      <c r="H54" s="23">
        <v>0</v>
      </c>
      <c r="I54" s="23"/>
      <c r="J54" s="23"/>
      <c r="K54" s="24"/>
      <c r="L54" s="23"/>
      <c r="M54" s="24"/>
      <c r="N54" s="23"/>
      <c r="O54" s="23"/>
      <c r="P54" s="159">
        <f t="shared" si="6"/>
        <v>13402515</v>
      </c>
    </row>
    <row r="55" spans="1:16" x14ac:dyDescent="0.25">
      <c r="A55" s="164" t="s">
        <v>51</v>
      </c>
      <c r="B55" s="9">
        <v>314271000</v>
      </c>
      <c r="C55" s="24">
        <v>-48000000</v>
      </c>
      <c r="D55" s="23">
        <v>38508000</v>
      </c>
      <c r="E55" s="23">
        <v>20652705</v>
      </c>
      <c r="F55" s="23">
        <v>0</v>
      </c>
      <c r="G55" s="24">
        <v>20748250</v>
      </c>
      <c r="H55" s="25">
        <v>10375000</v>
      </c>
      <c r="I55" s="23">
        <v>12650350</v>
      </c>
      <c r="J55" s="23"/>
      <c r="K55" s="24"/>
      <c r="L55" s="23"/>
      <c r="M55" s="24"/>
      <c r="N55" s="23"/>
      <c r="O55" s="23"/>
      <c r="P55" s="160">
        <f t="shared" si="6"/>
        <v>102934305</v>
      </c>
    </row>
    <row r="56" spans="1:16" x14ac:dyDescent="0.25">
      <c r="A56" s="164" t="s">
        <v>52</v>
      </c>
      <c r="B56" s="9">
        <v>4244513</v>
      </c>
      <c r="C56" s="24">
        <v>19300000</v>
      </c>
      <c r="D56" s="23">
        <v>0</v>
      </c>
      <c r="E56" s="23">
        <v>0</v>
      </c>
      <c r="F56" s="19">
        <v>1151324.3500000001</v>
      </c>
      <c r="G56" s="24">
        <v>0</v>
      </c>
      <c r="H56" s="23"/>
      <c r="I56" s="19">
        <v>1016043.75</v>
      </c>
      <c r="J56" s="23"/>
      <c r="K56" s="19"/>
      <c r="L56" s="23"/>
      <c r="M56" s="24"/>
      <c r="N56" s="23"/>
      <c r="O56" s="19"/>
      <c r="P56" s="159">
        <f t="shared" si="6"/>
        <v>2167368.1</v>
      </c>
    </row>
    <row r="57" spans="1:16" ht="15.75" thickBot="1" x14ac:dyDescent="0.3">
      <c r="A57" s="191" t="s">
        <v>53</v>
      </c>
      <c r="B57" s="8">
        <v>120000</v>
      </c>
      <c r="C57" s="35">
        <v>1390000</v>
      </c>
      <c r="D57" s="26">
        <v>0</v>
      </c>
      <c r="E57" s="25">
        <v>0</v>
      </c>
      <c r="F57" s="166"/>
      <c r="G57" s="19">
        <v>0</v>
      </c>
      <c r="H57" s="167"/>
      <c r="I57" s="24"/>
      <c r="J57" s="27"/>
      <c r="K57" s="36"/>
      <c r="L57" s="166"/>
      <c r="M57" s="19"/>
      <c r="N57" s="26"/>
      <c r="O57" s="168"/>
      <c r="P57" s="159">
        <f t="shared" si="6"/>
        <v>0</v>
      </c>
    </row>
    <row r="58" spans="1:16" ht="15.75" thickBot="1" x14ac:dyDescent="0.3">
      <c r="A58" s="154" t="s">
        <v>54</v>
      </c>
      <c r="B58" s="186">
        <f>SUM(B59:B62)</f>
        <v>1121339391</v>
      </c>
      <c r="C58" s="161">
        <f>SUM(C59:C62)</f>
        <v>125031000</v>
      </c>
      <c r="D58" s="156">
        <f>SUM(D59:D62)</f>
        <v>0</v>
      </c>
      <c r="E58" s="156">
        <f t="shared" ref="E58:O58" si="9">SUM(E59:E62)</f>
        <v>124078516.94</v>
      </c>
      <c r="F58" s="156">
        <f t="shared" si="9"/>
        <v>61172640.649999999</v>
      </c>
      <c r="G58" s="161">
        <f t="shared" si="9"/>
        <v>17009759.800000001</v>
      </c>
      <c r="H58" s="156">
        <f t="shared" si="9"/>
        <v>42613049.549999997</v>
      </c>
      <c r="I58" s="163">
        <f t="shared" si="9"/>
        <v>145783663.72999999</v>
      </c>
      <c r="J58" s="156">
        <f t="shared" si="9"/>
        <v>0</v>
      </c>
      <c r="K58" s="161">
        <f t="shared" si="9"/>
        <v>0</v>
      </c>
      <c r="L58" s="156">
        <f t="shared" si="9"/>
        <v>0</v>
      </c>
      <c r="M58" s="161">
        <f t="shared" si="9"/>
        <v>0</v>
      </c>
      <c r="N58" s="156">
        <f t="shared" si="9"/>
        <v>0</v>
      </c>
      <c r="O58" s="156">
        <f t="shared" si="9"/>
        <v>0</v>
      </c>
      <c r="P58" s="157">
        <f t="shared" si="6"/>
        <v>390657630.66999996</v>
      </c>
    </row>
    <row r="59" spans="1:16" x14ac:dyDescent="0.25">
      <c r="A59" s="158" t="s">
        <v>55</v>
      </c>
      <c r="B59" s="8">
        <v>99866195</v>
      </c>
      <c r="C59" s="22">
        <v>3000000</v>
      </c>
      <c r="D59" s="200"/>
      <c r="E59" s="25">
        <v>25836671.170000002</v>
      </c>
      <c r="F59" s="19">
        <v>2170488.98</v>
      </c>
      <c r="G59" s="24"/>
      <c r="H59" s="25">
        <v>9923939.4299999997</v>
      </c>
      <c r="I59" s="37"/>
      <c r="J59" s="21"/>
      <c r="K59" s="29"/>
      <c r="L59" s="21"/>
      <c r="M59" s="19"/>
      <c r="N59" s="18"/>
      <c r="O59" s="18"/>
      <c r="P59" s="162">
        <f t="shared" si="6"/>
        <v>37931099.579999998</v>
      </c>
    </row>
    <row r="60" spans="1:16" x14ac:dyDescent="0.25">
      <c r="A60" s="158" t="s">
        <v>56</v>
      </c>
      <c r="B60" s="9">
        <v>1021473196</v>
      </c>
      <c r="C60" s="35">
        <v>122031000</v>
      </c>
      <c r="D60" s="165"/>
      <c r="E60" s="23">
        <v>98241845.769999996</v>
      </c>
      <c r="F60" s="23">
        <v>59002151.670000002</v>
      </c>
      <c r="G60" s="19">
        <v>17009759.800000001</v>
      </c>
      <c r="H60" s="23">
        <v>32689110.120000001</v>
      </c>
      <c r="I60" s="19">
        <v>145783663.72999999</v>
      </c>
      <c r="J60" s="23"/>
      <c r="K60" s="19"/>
      <c r="L60" s="23"/>
      <c r="M60" s="24"/>
      <c r="N60" s="25"/>
      <c r="O60" s="19"/>
      <c r="P60" s="160">
        <f t="shared" si="6"/>
        <v>352726531.09000003</v>
      </c>
    </row>
    <row r="61" spans="1:16" x14ac:dyDescent="0.25">
      <c r="A61" s="158" t="s">
        <v>57</v>
      </c>
      <c r="B61" s="201"/>
      <c r="C61" s="171"/>
      <c r="D61" s="169"/>
      <c r="E61" s="169"/>
      <c r="F61" s="169"/>
      <c r="G61" s="170"/>
      <c r="H61" s="169"/>
      <c r="I61" s="170"/>
      <c r="J61" s="171"/>
      <c r="K61" s="171"/>
      <c r="L61" s="169"/>
      <c r="M61" s="170"/>
      <c r="N61" s="169"/>
      <c r="O61" s="171"/>
      <c r="P61" s="159">
        <f t="shared" si="6"/>
        <v>0</v>
      </c>
    </row>
    <row r="62" spans="1:16" ht="15.75" thickBot="1" x14ac:dyDescent="0.3">
      <c r="A62" s="172" t="s">
        <v>58</v>
      </c>
      <c r="B62" s="202"/>
      <c r="C62" s="181"/>
      <c r="D62" s="174"/>
      <c r="E62" s="173"/>
      <c r="F62" s="174"/>
      <c r="G62" s="175"/>
      <c r="H62" s="174"/>
      <c r="I62" s="176"/>
      <c r="J62" s="175"/>
      <c r="K62" s="175"/>
      <c r="L62" s="174"/>
      <c r="M62" s="176"/>
      <c r="N62" s="174"/>
      <c r="O62" s="175"/>
      <c r="P62" s="159">
        <f t="shared" si="6"/>
        <v>0</v>
      </c>
    </row>
    <row r="63" spans="1:16" ht="15.75" thickBot="1" x14ac:dyDescent="0.3">
      <c r="A63" s="154" t="s">
        <v>59</v>
      </c>
      <c r="B63" s="186">
        <f>SUM(B64:B65)</f>
        <v>0</v>
      </c>
      <c r="C63" s="161">
        <f>SUM(C64:C65)</f>
        <v>0</v>
      </c>
      <c r="D63" s="156">
        <f>SUM(D64:D65)</f>
        <v>0</v>
      </c>
      <c r="E63" s="203">
        <f t="shared" ref="E63:O63" si="10">SUM(E64:E65)</f>
        <v>0</v>
      </c>
      <c r="F63" s="156">
        <f t="shared" si="10"/>
        <v>0</v>
      </c>
      <c r="G63" s="161">
        <f t="shared" si="10"/>
        <v>0</v>
      </c>
      <c r="H63" s="156">
        <f t="shared" si="10"/>
        <v>0</v>
      </c>
      <c r="I63" s="163">
        <f t="shared" si="10"/>
        <v>0</v>
      </c>
      <c r="J63" s="156">
        <f t="shared" si="10"/>
        <v>0</v>
      </c>
      <c r="K63" s="161">
        <f t="shared" si="10"/>
        <v>0</v>
      </c>
      <c r="L63" s="156">
        <f t="shared" si="10"/>
        <v>0</v>
      </c>
      <c r="M63" s="187">
        <f t="shared" si="10"/>
        <v>0</v>
      </c>
      <c r="N63" s="156">
        <f t="shared" si="10"/>
        <v>0</v>
      </c>
      <c r="O63" s="156">
        <f t="shared" si="10"/>
        <v>0</v>
      </c>
      <c r="P63" s="157">
        <f t="shared" si="6"/>
        <v>0</v>
      </c>
    </row>
    <row r="64" spans="1:16" x14ac:dyDescent="0.25">
      <c r="A64" s="158" t="s">
        <v>60</v>
      </c>
      <c r="B64" s="204"/>
      <c r="C64" s="178"/>
      <c r="D64" s="177"/>
      <c r="E64" s="177"/>
      <c r="F64" s="177"/>
      <c r="G64" s="178"/>
      <c r="H64" s="177"/>
      <c r="I64" s="179"/>
      <c r="J64" s="178"/>
      <c r="K64" s="178"/>
      <c r="L64" s="177"/>
      <c r="M64" s="179"/>
      <c r="N64" s="177"/>
      <c r="O64" s="178"/>
      <c r="P64" s="162">
        <f t="shared" si="6"/>
        <v>0</v>
      </c>
    </row>
    <row r="65" spans="1:16" ht="15.75" thickBot="1" x14ac:dyDescent="0.3">
      <c r="A65" s="158" t="s">
        <v>61</v>
      </c>
      <c r="B65" s="202"/>
      <c r="C65" s="181"/>
      <c r="D65" s="180"/>
      <c r="E65" s="180"/>
      <c r="F65" s="180"/>
      <c r="G65" s="181"/>
      <c r="H65" s="180"/>
      <c r="I65" s="182"/>
      <c r="J65" s="181"/>
      <c r="K65" s="181"/>
      <c r="L65" s="180"/>
      <c r="M65" s="182"/>
      <c r="N65" s="180"/>
      <c r="O65" s="181"/>
      <c r="P65" s="159">
        <f t="shared" si="6"/>
        <v>0</v>
      </c>
    </row>
    <row r="66" spans="1:16" ht="15.75" thickBot="1" x14ac:dyDescent="0.3">
      <c r="A66" s="154" t="s">
        <v>62</v>
      </c>
      <c r="B66" s="186">
        <f>SUM(B67:B69)</f>
        <v>0</v>
      </c>
      <c r="C66" s="161">
        <f>SUM(C67:C69)</f>
        <v>0</v>
      </c>
      <c r="D66" s="156">
        <f>SUM(D67:D69)</f>
        <v>0</v>
      </c>
      <c r="E66" s="156">
        <f t="shared" ref="E66:O66" si="11">SUM(E67:E69)</f>
        <v>0</v>
      </c>
      <c r="F66" s="156">
        <f t="shared" si="11"/>
        <v>0</v>
      </c>
      <c r="G66" s="161">
        <f t="shared" si="11"/>
        <v>0</v>
      </c>
      <c r="H66" s="156">
        <f t="shared" si="11"/>
        <v>0</v>
      </c>
      <c r="I66" s="163">
        <f t="shared" si="11"/>
        <v>0</v>
      </c>
      <c r="J66" s="156">
        <f t="shared" si="11"/>
        <v>0</v>
      </c>
      <c r="K66" s="161">
        <f t="shared" si="11"/>
        <v>0</v>
      </c>
      <c r="L66" s="156">
        <f t="shared" si="11"/>
        <v>0</v>
      </c>
      <c r="M66" s="161">
        <f t="shared" si="11"/>
        <v>0</v>
      </c>
      <c r="N66" s="156">
        <f t="shared" si="11"/>
        <v>0</v>
      </c>
      <c r="O66" s="156">
        <f t="shared" si="11"/>
        <v>0</v>
      </c>
      <c r="P66" s="157">
        <f t="shared" si="6"/>
        <v>0</v>
      </c>
    </row>
    <row r="67" spans="1:16" x14ac:dyDescent="0.25">
      <c r="A67" s="158" t="s">
        <v>63</v>
      </c>
      <c r="B67" s="204"/>
      <c r="C67" s="178"/>
      <c r="D67" s="177"/>
      <c r="E67" s="177"/>
      <c r="F67" s="177"/>
      <c r="G67" s="178"/>
      <c r="H67" s="177"/>
      <c r="I67" s="179"/>
      <c r="J67" s="178"/>
      <c r="K67" s="178"/>
      <c r="L67" s="177"/>
      <c r="M67" s="179"/>
      <c r="N67" s="177"/>
      <c r="O67" s="178"/>
      <c r="P67" s="162">
        <f t="shared" si="6"/>
        <v>0</v>
      </c>
    </row>
    <row r="68" spans="1:16" x14ac:dyDescent="0.25">
      <c r="A68" s="158" t="s">
        <v>64</v>
      </c>
      <c r="B68" s="201"/>
      <c r="C68" s="171"/>
      <c r="D68" s="169"/>
      <c r="E68" s="169"/>
      <c r="F68" s="169"/>
      <c r="G68" s="171"/>
      <c r="H68" s="169"/>
      <c r="I68" s="170"/>
      <c r="J68" s="171"/>
      <c r="K68" s="171"/>
      <c r="L68" s="169"/>
      <c r="M68" s="170"/>
      <c r="N68" s="169"/>
      <c r="O68" s="171"/>
      <c r="P68" s="159">
        <f t="shared" si="6"/>
        <v>0</v>
      </c>
    </row>
    <row r="69" spans="1:16" x14ac:dyDescent="0.25">
      <c r="A69" s="158" t="s">
        <v>65</v>
      </c>
      <c r="B69" s="201"/>
      <c r="C69" s="171"/>
      <c r="D69" s="169"/>
      <c r="E69" s="169"/>
      <c r="F69" s="169"/>
      <c r="G69" s="171"/>
      <c r="H69" s="169"/>
      <c r="I69" s="170"/>
      <c r="J69" s="171"/>
      <c r="K69" s="171"/>
      <c r="L69" s="169"/>
      <c r="M69" s="170"/>
      <c r="N69" s="169"/>
      <c r="O69" s="171"/>
      <c r="P69" s="159">
        <f t="shared" si="6"/>
        <v>0</v>
      </c>
    </row>
    <row r="70" spans="1:16" ht="15.75" thickBot="1" x14ac:dyDescent="0.3">
      <c r="A70" s="152" t="s">
        <v>66</v>
      </c>
      <c r="B70" s="205"/>
      <c r="C70" s="184"/>
      <c r="D70" s="183"/>
      <c r="E70" s="183"/>
      <c r="F70" s="183"/>
      <c r="G70" s="184"/>
      <c r="H70" s="183"/>
      <c r="I70" s="185"/>
      <c r="J70" s="184"/>
      <c r="K70" s="184"/>
      <c r="L70" s="183"/>
      <c r="M70" s="185"/>
      <c r="N70" s="183"/>
      <c r="O70" s="184"/>
      <c r="P70" s="159">
        <f t="shared" si="6"/>
        <v>0</v>
      </c>
    </row>
    <row r="71" spans="1:16" ht="15.75" thickBot="1" x14ac:dyDescent="0.3">
      <c r="A71" s="154" t="s">
        <v>67</v>
      </c>
      <c r="B71" s="186">
        <f>SUM(B72:B73)</f>
        <v>3000000000</v>
      </c>
      <c r="C71" s="161">
        <f>SUM(C72:C73)</f>
        <v>0</v>
      </c>
      <c r="D71" s="156">
        <f>SUM(D72:D73)</f>
        <v>250000000</v>
      </c>
      <c r="E71" s="156">
        <f t="shared" ref="E71:O71" si="12">SUM(E72:E73)</f>
        <v>250000000</v>
      </c>
      <c r="F71" s="156">
        <f t="shared" si="12"/>
        <v>1500000000</v>
      </c>
      <c r="G71" s="161">
        <f t="shared" si="12"/>
        <v>0</v>
      </c>
      <c r="H71" s="156">
        <f t="shared" si="12"/>
        <v>0</v>
      </c>
      <c r="I71" s="163">
        <f t="shared" si="12"/>
        <v>0</v>
      </c>
      <c r="J71" s="156">
        <f t="shared" si="12"/>
        <v>0</v>
      </c>
      <c r="K71" s="161">
        <f t="shared" si="12"/>
        <v>0</v>
      </c>
      <c r="L71" s="156">
        <f t="shared" si="12"/>
        <v>0</v>
      </c>
      <c r="M71" s="161">
        <f t="shared" si="12"/>
        <v>0</v>
      </c>
      <c r="N71" s="156">
        <f t="shared" si="12"/>
        <v>0</v>
      </c>
      <c r="O71" s="156">
        <f t="shared" si="12"/>
        <v>0</v>
      </c>
      <c r="P71" s="157">
        <f t="shared" si="6"/>
        <v>2000000000</v>
      </c>
    </row>
    <row r="72" spans="1:16" x14ac:dyDescent="0.25">
      <c r="A72" s="158" t="s">
        <v>68</v>
      </c>
      <c r="B72" s="204"/>
      <c r="C72" s="178"/>
      <c r="D72" s="177"/>
      <c r="E72" s="177"/>
      <c r="F72" s="177"/>
      <c r="G72" s="178"/>
      <c r="H72" s="177"/>
      <c r="I72" s="179"/>
      <c r="J72" s="178"/>
      <c r="K72" s="178"/>
      <c r="L72" s="177"/>
      <c r="M72" s="179"/>
      <c r="N72" s="177"/>
      <c r="O72" s="178"/>
      <c r="P72" s="162">
        <f t="shared" si="6"/>
        <v>0</v>
      </c>
    </row>
    <row r="73" spans="1:16" ht="15.75" thickBot="1" x14ac:dyDescent="0.3">
      <c r="A73" s="158" t="s">
        <v>69</v>
      </c>
      <c r="B73" s="8">
        <v>3000000000</v>
      </c>
      <c r="C73" s="22"/>
      <c r="D73" s="27">
        <v>250000000</v>
      </c>
      <c r="E73" s="25">
        <v>250000000</v>
      </c>
      <c r="F73" s="19">
        <v>1500000000</v>
      </c>
      <c r="G73" s="38"/>
      <c r="H73" s="25"/>
      <c r="I73" s="39"/>
      <c r="J73" s="27"/>
      <c r="K73" s="19"/>
      <c r="L73" s="28"/>
      <c r="M73" s="19"/>
      <c r="N73" s="25"/>
      <c r="O73" s="19"/>
      <c r="P73" s="159">
        <f t="shared" si="6"/>
        <v>2000000000</v>
      </c>
    </row>
    <row r="74" spans="1:16" ht="15.75" thickBot="1" x14ac:dyDescent="0.3">
      <c r="A74" s="154" t="s">
        <v>71</v>
      </c>
      <c r="B74" s="186">
        <f>SUM(B75:B76)</f>
        <v>0</v>
      </c>
      <c r="C74" s="161">
        <f>SUM(C75:C76)</f>
        <v>0</v>
      </c>
      <c r="D74" s="156">
        <f>SUM(D75:D76)</f>
        <v>0</v>
      </c>
      <c r="E74" s="156">
        <f t="shared" ref="E74:O74" si="13">SUM(E75:E76)</f>
        <v>0</v>
      </c>
      <c r="F74" s="156">
        <f t="shared" si="13"/>
        <v>0</v>
      </c>
      <c r="G74" s="161">
        <f t="shared" si="13"/>
        <v>0</v>
      </c>
      <c r="H74" s="156">
        <f t="shared" si="13"/>
        <v>0</v>
      </c>
      <c r="I74" s="163">
        <f t="shared" si="13"/>
        <v>0</v>
      </c>
      <c r="J74" s="156">
        <f t="shared" si="13"/>
        <v>0</v>
      </c>
      <c r="K74" s="161">
        <f t="shared" si="13"/>
        <v>0</v>
      </c>
      <c r="L74" s="156">
        <f t="shared" si="13"/>
        <v>0</v>
      </c>
      <c r="M74" s="187">
        <f t="shared" si="13"/>
        <v>0</v>
      </c>
      <c r="N74" s="156">
        <f t="shared" si="13"/>
        <v>0</v>
      </c>
      <c r="O74" s="156">
        <f t="shared" si="13"/>
        <v>0</v>
      </c>
      <c r="P74" s="157">
        <f>+D74+E74+F74+G74+H74+I74</f>
        <v>0</v>
      </c>
    </row>
    <row r="75" spans="1:16" x14ac:dyDescent="0.25">
      <c r="A75" s="158" t="s">
        <v>72</v>
      </c>
      <c r="B75" s="204"/>
      <c r="C75" s="178"/>
      <c r="D75" s="177"/>
      <c r="E75" s="177"/>
      <c r="F75" s="177"/>
      <c r="G75" s="178"/>
      <c r="H75" s="177"/>
      <c r="I75" s="179"/>
      <c r="J75" s="178"/>
      <c r="K75" s="178"/>
      <c r="L75" s="177"/>
      <c r="M75" s="179"/>
      <c r="N75" s="177"/>
      <c r="O75" s="178"/>
      <c r="P75" s="162">
        <f>SUM(D75:O75)</f>
        <v>0</v>
      </c>
    </row>
    <row r="76" spans="1:16" ht="15.75" thickBot="1" x14ac:dyDescent="0.3">
      <c r="A76" s="158" t="s">
        <v>73</v>
      </c>
      <c r="B76" s="202"/>
      <c r="C76" s="181"/>
      <c r="D76" s="180"/>
      <c r="E76" s="180"/>
      <c r="F76" s="180"/>
      <c r="G76" s="181"/>
      <c r="H76" s="180"/>
      <c r="I76" s="182"/>
      <c r="J76" s="181"/>
      <c r="K76" s="181"/>
      <c r="L76" s="180"/>
      <c r="M76" s="182"/>
      <c r="N76" s="180"/>
      <c r="O76" s="181"/>
      <c r="P76" s="159">
        <f>SUM(D76:O76)</f>
        <v>0</v>
      </c>
    </row>
    <row r="77" spans="1:16" ht="15.75" thickBot="1" x14ac:dyDescent="0.3">
      <c r="A77" s="154" t="s">
        <v>74</v>
      </c>
      <c r="B77" s="186"/>
      <c r="C77" s="161"/>
      <c r="D77" s="156"/>
      <c r="E77" s="156"/>
      <c r="F77" s="156"/>
      <c r="G77" s="161"/>
      <c r="H77" s="156"/>
      <c r="I77" s="187"/>
      <c r="J77" s="161"/>
      <c r="K77" s="161"/>
      <c r="L77" s="156"/>
      <c r="M77" s="187"/>
      <c r="N77" s="156"/>
      <c r="O77" s="161"/>
      <c r="P77" s="157">
        <f>+D77+E77+F77+G77</f>
        <v>0</v>
      </c>
    </row>
    <row r="78" spans="1:16" ht="15.75" thickBot="1" x14ac:dyDescent="0.3">
      <c r="A78" s="158" t="s">
        <v>75</v>
      </c>
      <c r="B78" s="206"/>
      <c r="C78" s="189"/>
      <c r="D78" s="188"/>
      <c r="E78" s="188"/>
      <c r="F78" s="188"/>
      <c r="G78" s="189"/>
      <c r="H78" s="188"/>
      <c r="I78" s="191"/>
      <c r="J78" s="189"/>
      <c r="K78" s="189"/>
      <c r="L78" s="190"/>
      <c r="M78" s="191"/>
      <c r="N78" s="188"/>
      <c r="O78" s="189"/>
      <c r="P78" s="207">
        <f>SUM(D78:O78)</f>
        <v>0</v>
      </c>
    </row>
    <row r="79" spans="1:16" ht="15.75" thickBot="1" x14ac:dyDescent="0.3">
      <c r="A79" s="208" t="s">
        <v>76</v>
      </c>
      <c r="B79" s="209">
        <f>+B12+B16+B26+B35+B43+B48+B58+B63+B71</f>
        <v>17278527043</v>
      </c>
      <c r="C79" s="210">
        <f>+C12+C16+C26+C35+C43+C48+C58+C63+C71</f>
        <v>81548465.480000004</v>
      </c>
      <c r="D79" s="211">
        <f>+D12+D16+D26+D35+D43+D48+D58+D63+D71</f>
        <v>1170686822.9300001</v>
      </c>
      <c r="E79" s="211">
        <f>+E12+E16+E26+E35+E43+E48+E58+E63+E71</f>
        <v>1288009377.8599999</v>
      </c>
      <c r="F79" s="211">
        <f>+F12+F16+F26+F35+F43+F48+F58+F63+F71</f>
        <v>3399313984.9000001</v>
      </c>
      <c r="G79" s="210">
        <f t="shared" ref="G79:O79" si="14">+G12+G16+G26+G35+G43+G48+G58+G63+G71</f>
        <v>1406018481.3699996</v>
      </c>
      <c r="H79" s="211">
        <f t="shared" si="14"/>
        <v>1341546091.2099998</v>
      </c>
      <c r="I79" s="212">
        <f t="shared" si="14"/>
        <v>1283301122.2900002</v>
      </c>
      <c r="J79" s="211">
        <f t="shared" si="14"/>
        <v>0</v>
      </c>
      <c r="K79" s="210">
        <f t="shared" si="14"/>
        <v>0</v>
      </c>
      <c r="L79" s="211">
        <f t="shared" si="14"/>
        <v>0</v>
      </c>
      <c r="M79" s="213">
        <f t="shared" si="14"/>
        <v>0</v>
      </c>
      <c r="N79" s="211">
        <f t="shared" si="14"/>
        <v>0</v>
      </c>
      <c r="O79" s="211">
        <f t="shared" si="14"/>
        <v>0</v>
      </c>
      <c r="P79" s="214">
        <f>+P12+P16+P26+P35+P43+P48+P58+P71</f>
        <v>9888875880.5600014</v>
      </c>
    </row>
    <row r="80" spans="1:16" x14ac:dyDescent="0.25">
      <c r="A80" s="11" t="s">
        <v>77</v>
      </c>
    </row>
    <row r="81" spans="1:1" x14ac:dyDescent="0.25">
      <c r="A81" s="12" t="s">
        <v>78</v>
      </c>
    </row>
    <row r="82" spans="1:1" ht="30" x14ac:dyDescent="0.25">
      <c r="A82" s="13" t="s">
        <v>79</v>
      </c>
    </row>
    <row r="83" spans="1:1" ht="60" x14ac:dyDescent="0.25">
      <c r="A83" s="14" t="s">
        <v>101</v>
      </c>
    </row>
  </sheetData>
  <mergeCells count="9">
    <mergeCell ref="A9:A10"/>
    <mergeCell ref="B9:B10"/>
    <mergeCell ref="C9:C10"/>
    <mergeCell ref="D9:P9"/>
    <mergeCell ref="A3:P3"/>
    <mergeCell ref="A4:P4"/>
    <mergeCell ref="A5:P5"/>
    <mergeCell ref="A6:P6"/>
    <mergeCell ref="A7:P7"/>
  </mergeCells>
  <pageMargins left="0.3" right="0.27559055118110237" top="0.39370078740157483" bottom="0.74803149606299213" header="0.15748031496062992" footer="0.5511811023622047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B0D8-3928-4862-BBB4-1AD252F8D0F5}">
  <dimension ref="A3:P81"/>
  <sheetViews>
    <sheetView showGridLines="0" topLeftCell="A61" zoomScale="88" zoomScaleNormal="88" workbookViewId="0">
      <selection sqref="A1:N82"/>
    </sheetView>
  </sheetViews>
  <sheetFormatPr baseColWidth="10" defaultColWidth="11.42578125" defaultRowHeight="15" x14ac:dyDescent="0.25"/>
  <cols>
    <col min="1" max="1" width="75.140625" customWidth="1"/>
    <col min="2" max="2" width="22.42578125" customWidth="1"/>
    <col min="3" max="3" width="20.42578125" customWidth="1"/>
    <col min="4" max="4" width="20.28515625" customWidth="1"/>
    <col min="5" max="5" width="19.42578125" customWidth="1"/>
    <col min="6" max="6" width="19" customWidth="1"/>
    <col min="7" max="7" width="19.85546875" customWidth="1"/>
    <col min="8" max="8" width="17.7109375" customWidth="1"/>
    <col min="9" max="9" width="15.85546875" customWidth="1"/>
    <col min="10" max="10" width="17.140625" customWidth="1"/>
    <col min="11" max="11" width="18" customWidth="1"/>
    <col min="12" max="12" width="15.42578125" customWidth="1"/>
    <col min="13" max="13" width="18" customWidth="1"/>
    <col min="14" max="14" width="23.85546875" customWidth="1"/>
  </cols>
  <sheetData>
    <row r="3" spans="1:14" ht="28.5" customHeight="1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30.75" customHeight="1" x14ac:dyDescent="0.25">
      <c r="A4" s="53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.75" x14ac:dyDescent="0.25">
      <c r="A5" s="46" t="s">
        <v>80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.75" customHeight="1" x14ac:dyDescent="0.25">
      <c r="A6" s="48" t="s">
        <v>81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5.75" customHeight="1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9" spans="1:14" ht="23.25" customHeight="1" x14ac:dyDescent="0.25">
      <c r="A9" s="6" t="s">
        <v>4</v>
      </c>
      <c r="B9" s="40" t="s">
        <v>83</v>
      </c>
      <c r="C9" s="40" t="s">
        <v>84</v>
      </c>
      <c r="D9" s="40" t="s">
        <v>85</v>
      </c>
      <c r="E9" s="40" t="s">
        <v>86</v>
      </c>
      <c r="F9" s="40" t="s">
        <v>87</v>
      </c>
      <c r="G9" s="40" t="s">
        <v>88</v>
      </c>
      <c r="H9" s="40" t="s">
        <v>89</v>
      </c>
      <c r="I9" s="40" t="s">
        <v>90</v>
      </c>
      <c r="J9" s="40" t="s">
        <v>91</v>
      </c>
      <c r="K9" s="40" t="s">
        <v>102</v>
      </c>
      <c r="L9" s="40" t="s">
        <v>93</v>
      </c>
      <c r="M9" s="40" t="s">
        <v>94</v>
      </c>
      <c r="N9" s="40" t="s">
        <v>95</v>
      </c>
    </row>
    <row r="10" spans="1:14" ht="15.75" thickBot="1" x14ac:dyDescent="0.3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5.75" thickBot="1" x14ac:dyDescent="0.3">
      <c r="A11" s="66" t="s">
        <v>8</v>
      </c>
      <c r="B11" s="67">
        <f>SUM(B12:B14)</f>
        <v>296007800.17000002</v>
      </c>
      <c r="C11" s="68">
        <f>SUM(C12:C14)</f>
        <v>276276764.80000001</v>
      </c>
      <c r="D11" s="68">
        <f>SUM(D12:D14)</f>
        <v>318853852.01999998</v>
      </c>
      <c r="E11" s="68">
        <f t="shared" ref="E11:M11" si="0">SUM(E12:E14)</f>
        <v>295447086.29000002</v>
      </c>
      <c r="F11" s="68">
        <f t="shared" si="0"/>
        <v>295526834.45000005</v>
      </c>
      <c r="G11" s="68">
        <f t="shared" si="0"/>
        <v>359810911.44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9">
        <f>SUM(B11:M11)</f>
        <v>1841923249.1700001</v>
      </c>
    </row>
    <row r="12" spans="1:14" x14ac:dyDescent="0.25">
      <c r="A12" s="70" t="s">
        <v>96</v>
      </c>
      <c r="B12" s="71">
        <v>258712543.25999999</v>
      </c>
      <c r="C12" s="72">
        <v>238972845.19999999</v>
      </c>
      <c r="D12" s="73">
        <v>281903935.27999997</v>
      </c>
      <c r="E12" s="72">
        <v>258443125.28</v>
      </c>
      <c r="F12" s="73">
        <v>258475649.43000001</v>
      </c>
      <c r="G12" s="72">
        <v>259802686.56999999</v>
      </c>
      <c r="H12" s="74"/>
      <c r="I12" s="74"/>
      <c r="J12" s="74"/>
      <c r="K12" s="75"/>
      <c r="L12" s="74"/>
      <c r="M12" s="75"/>
      <c r="N12" s="76">
        <f>SUM(B12:M12)</f>
        <v>1556310785.02</v>
      </c>
    </row>
    <row r="13" spans="1:14" x14ac:dyDescent="0.25">
      <c r="A13" s="70" t="s">
        <v>97</v>
      </c>
      <c r="B13" s="77">
        <v>958858.83</v>
      </c>
      <c r="C13" s="78">
        <v>958858.83</v>
      </c>
      <c r="D13" s="79">
        <v>958858.83</v>
      </c>
      <c r="E13" s="79">
        <v>958858.83</v>
      </c>
      <c r="F13" s="79">
        <v>958858.83</v>
      </c>
      <c r="G13" s="79">
        <v>63882751.310000002</v>
      </c>
      <c r="H13" s="79"/>
      <c r="I13" s="79"/>
      <c r="J13" s="79"/>
      <c r="K13" s="79"/>
      <c r="L13" s="79"/>
      <c r="M13" s="79"/>
      <c r="N13" s="80">
        <f t="shared" ref="N13" si="1">SUM(B13:M13)</f>
        <v>68677045.460000008</v>
      </c>
    </row>
    <row r="14" spans="1:14" ht="15.75" thickBot="1" x14ac:dyDescent="0.3">
      <c r="A14" s="70" t="s">
        <v>98</v>
      </c>
      <c r="B14" s="81">
        <v>36336398.079999998</v>
      </c>
      <c r="C14" s="82">
        <v>36345060.770000003</v>
      </c>
      <c r="D14" s="83">
        <v>35991057.909999996</v>
      </c>
      <c r="E14" s="72">
        <v>36045102.18</v>
      </c>
      <c r="F14" s="84">
        <v>36092326.189999998</v>
      </c>
      <c r="G14" s="72">
        <v>36125473.560000002</v>
      </c>
      <c r="H14" s="85"/>
      <c r="I14" s="75"/>
      <c r="J14" s="86"/>
      <c r="K14" s="75"/>
      <c r="L14" s="84"/>
      <c r="M14" s="75"/>
      <c r="N14" s="87">
        <f>SUM(B14:M14)</f>
        <v>216935418.69</v>
      </c>
    </row>
    <row r="15" spans="1:14" ht="15.75" thickBot="1" x14ac:dyDescent="0.3">
      <c r="A15" s="66" t="s">
        <v>12</v>
      </c>
      <c r="B15" s="67">
        <f>SUM(B16:B24)</f>
        <v>36123613.780000001</v>
      </c>
      <c r="C15" s="68">
        <f>SUM(C16:C24)</f>
        <v>47648445.420000002</v>
      </c>
      <c r="D15" s="68">
        <f>SUM(D16:D24)</f>
        <v>46820033.109999999</v>
      </c>
      <c r="E15" s="68">
        <f t="shared" ref="E15:M15" si="2">SUM(E16:E24)</f>
        <v>61533977.339999996</v>
      </c>
      <c r="F15" s="68">
        <f>SUM(F16:F24)</f>
        <v>54113577.079999998</v>
      </c>
      <c r="G15" s="88">
        <f t="shared" si="2"/>
        <v>63292720.439999998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9">
        <f>SUM(B15:M15)</f>
        <v>309532367.17000002</v>
      </c>
    </row>
    <row r="16" spans="1:14" x14ac:dyDescent="0.25">
      <c r="A16" s="70" t="s">
        <v>103</v>
      </c>
      <c r="B16" s="81">
        <v>20530567.940000001</v>
      </c>
      <c r="C16" s="84">
        <v>12017549.140000001</v>
      </c>
      <c r="D16" s="72">
        <v>28496564.09</v>
      </c>
      <c r="E16" s="89">
        <v>16548043.51</v>
      </c>
      <c r="F16" s="84">
        <v>35522006.68</v>
      </c>
      <c r="G16" s="90">
        <v>23183889.539999999</v>
      </c>
      <c r="H16" s="74"/>
      <c r="I16" s="74"/>
      <c r="J16" s="74"/>
      <c r="K16" s="74"/>
      <c r="L16" s="84"/>
      <c r="M16" s="75"/>
      <c r="N16" s="91">
        <f t="shared" ref="N16:N24" si="3">SUM(B16:M16)</f>
        <v>136298620.90000001</v>
      </c>
    </row>
    <row r="17" spans="1:14" x14ac:dyDescent="0.25">
      <c r="A17" s="70" t="s">
        <v>104</v>
      </c>
      <c r="B17" s="77">
        <v>0</v>
      </c>
      <c r="C17" s="79">
        <v>234879</v>
      </c>
      <c r="D17" s="79">
        <v>177284.93</v>
      </c>
      <c r="E17" s="79">
        <v>410850.52</v>
      </c>
      <c r="F17" s="79">
        <v>5203.8</v>
      </c>
      <c r="G17" s="78">
        <v>0</v>
      </c>
      <c r="H17" s="79"/>
      <c r="I17" s="79"/>
      <c r="J17" s="79"/>
      <c r="K17" s="79"/>
      <c r="L17" s="79"/>
      <c r="M17" s="79"/>
      <c r="N17" s="80">
        <f t="shared" si="3"/>
        <v>828218.25</v>
      </c>
    </row>
    <row r="18" spans="1:14" x14ac:dyDescent="0.25">
      <c r="A18" s="70" t="s">
        <v>105</v>
      </c>
      <c r="B18" s="77">
        <v>0</v>
      </c>
      <c r="C18" s="79">
        <v>191900</v>
      </c>
      <c r="D18" s="79">
        <v>0</v>
      </c>
      <c r="E18" s="79">
        <v>6972250</v>
      </c>
      <c r="F18" s="79">
        <v>3806400</v>
      </c>
      <c r="G18" s="78">
        <v>2562400</v>
      </c>
      <c r="H18" s="79"/>
      <c r="I18" s="79"/>
      <c r="J18" s="79"/>
      <c r="K18" s="75"/>
      <c r="L18" s="79"/>
      <c r="M18" s="79"/>
      <c r="N18" s="80">
        <f t="shared" si="3"/>
        <v>13532950</v>
      </c>
    </row>
    <row r="19" spans="1:14" x14ac:dyDescent="0.25">
      <c r="A19" s="70" t="s">
        <v>106</v>
      </c>
      <c r="B19" s="77">
        <v>0</v>
      </c>
      <c r="C19" s="79">
        <v>0</v>
      </c>
      <c r="D19" s="79">
        <v>0</v>
      </c>
      <c r="E19" s="79">
        <v>434511.9</v>
      </c>
      <c r="F19" s="79">
        <v>0</v>
      </c>
      <c r="G19" s="78">
        <v>0</v>
      </c>
      <c r="H19" s="79"/>
      <c r="I19" s="79"/>
      <c r="J19" s="79"/>
      <c r="K19" s="79"/>
      <c r="L19" s="79"/>
      <c r="M19" s="79"/>
      <c r="N19" s="80">
        <f t="shared" si="3"/>
        <v>434511.9</v>
      </c>
    </row>
    <row r="20" spans="1:14" x14ac:dyDescent="0.25">
      <c r="A20" s="70" t="s">
        <v>107</v>
      </c>
      <c r="B20" s="77">
        <v>3093045.84</v>
      </c>
      <c r="C20" s="79">
        <v>2854713.3</v>
      </c>
      <c r="D20" s="79">
        <v>3935847.22</v>
      </c>
      <c r="E20" s="79">
        <v>2293036.75</v>
      </c>
      <c r="F20" s="79">
        <v>143310</v>
      </c>
      <c r="G20" s="78">
        <v>3547904.36</v>
      </c>
      <c r="H20" s="79"/>
      <c r="I20" s="79"/>
      <c r="J20" s="79"/>
      <c r="K20" s="79"/>
      <c r="L20" s="79"/>
      <c r="M20" s="79"/>
      <c r="N20" s="80">
        <f t="shared" si="3"/>
        <v>15867857.469999999</v>
      </c>
    </row>
    <row r="21" spans="1:14" x14ac:dyDescent="0.25">
      <c r="A21" s="70" t="s">
        <v>108</v>
      </c>
      <c r="B21" s="77">
        <v>12500000</v>
      </c>
      <c r="C21" s="79">
        <v>31135730.18</v>
      </c>
      <c r="D21" s="79">
        <v>14170336.869999999</v>
      </c>
      <c r="E21" s="79">
        <v>26120523.329999998</v>
      </c>
      <c r="F21" s="79">
        <v>12738033.67</v>
      </c>
      <c r="G21" s="78">
        <v>12990047.369999999</v>
      </c>
      <c r="H21" s="79"/>
      <c r="I21" s="79"/>
      <c r="J21" s="79"/>
      <c r="K21" s="79"/>
      <c r="L21" s="79"/>
      <c r="M21" s="79"/>
      <c r="N21" s="80">
        <f t="shared" si="3"/>
        <v>109654671.42</v>
      </c>
    </row>
    <row r="22" spans="1:14" x14ac:dyDescent="0.25">
      <c r="A22" s="70" t="s">
        <v>109</v>
      </c>
      <c r="B22" s="77">
        <v>0</v>
      </c>
      <c r="C22" s="79">
        <v>89760.79</v>
      </c>
      <c r="D22" s="79">
        <v>0</v>
      </c>
      <c r="E22" s="79">
        <v>7953081.3300000001</v>
      </c>
      <c r="F22" s="79">
        <v>551642.93999999994</v>
      </c>
      <c r="G22" s="78">
        <v>20252517.289999999</v>
      </c>
      <c r="H22" s="79"/>
      <c r="I22" s="79"/>
      <c r="J22" s="79"/>
      <c r="K22" s="79"/>
      <c r="L22" s="79"/>
      <c r="M22" s="79"/>
      <c r="N22" s="80">
        <f t="shared" si="3"/>
        <v>28847002.350000001</v>
      </c>
    </row>
    <row r="23" spans="1:14" x14ac:dyDescent="0.25">
      <c r="A23" s="70" t="s">
        <v>110</v>
      </c>
      <c r="B23" s="77">
        <v>0</v>
      </c>
      <c r="C23" s="79">
        <v>8120</v>
      </c>
      <c r="D23" s="79">
        <v>40000</v>
      </c>
      <c r="E23" s="79">
        <v>582200</v>
      </c>
      <c r="F23" s="79">
        <v>916869.99</v>
      </c>
      <c r="G23" s="78">
        <v>8750</v>
      </c>
      <c r="H23" s="79"/>
      <c r="I23" s="79"/>
      <c r="J23" s="79"/>
      <c r="K23" s="79"/>
      <c r="L23" s="79"/>
      <c r="M23" s="79"/>
      <c r="N23" s="76">
        <f t="shared" si="3"/>
        <v>1555939.99</v>
      </c>
    </row>
    <row r="24" spans="1:14" ht="15.75" thickBot="1" x14ac:dyDescent="0.3">
      <c r="A24" s="70" t="s">
        <v>111</v>
      </c>
      <c r="B24" s="81">
        <v>0</v>
      </c>
      <c r="C24" s="84">
        <v>1115793.01</v>
      </c>
      <c r="D24" s="84">
        <v>0</v>
      </c>
      <c r="E24" s="72">
        <v>219480</v>
      </c>
      <c r="F24" s="84">
        <v>430110</v>
      </c>
      <c r="G24" s="75">
        <v>747211.88</v>
      </c>
      <c r="H24" s="85"/>
      <c r="I24" s="75"/>
      <c r="J24" s="86"/>
      <c r="K24" s="75"/>
      <c r="L24" s="84"/>
      <c r="M24" s="75"/>
      <c r="N24" s="92">
        <f t="shared" si="3"/>
        <v>2512594.89</v>
      </c>
    </row>
    <row r="25" spans="1:14" ht="15.75" thickBot="1" x14ac:dyDescent="0.3">
      <c r="A25" s="66" t="s">
        <v>22</v>
      </c>
      <c r="B25" s="67">
        <f>SUM(B26:B33)</f>
        <v>10664922.24</v>
      </c>
      <c r="C25" s="68">
        <f>SUM(C26:C33)</f>
        <v>30829234.460000001</v>
      </c>
      <c r="D25" s="68">
        <f>SUM(D26:D33)</f>
        <v>22818319.369999997</v>
      </c>
      <c r="E25" s="93">
        <f t="shared" ref="E25:M25" si="4">SUM(E26:E33)</f>
        <v>19310543.02</v>
      </c>
      <c r="F25" s="68">
        <f t="shared" si="4"/>
        <v>23087545.52</v>
      </c>
      <c r="G25" s="88">
        <f>SUM(G26:G33)</f>
        <v>32282100.809999999</v>
      </c>
      <c r="H25" s="68">
        <f t="shared" si="4"/>
        <v>0</v>
      </c>
      <c r="I25" s="68">
        <f t="shared" si="4"/>
        <v>0</v>
      </c>
      <c r="J25" s="68">
        <f t="shared" si="4"/>
        <v>0</v>
      </c>
      <c r="K25" s="68">
        <f t="shared" si="4"/>
        <v>0</v>
      </c>
      <c r="L25" s="68">
        <f t="shared" si="4"/>
        <v>0</v>
      </c>
      <c r="M25" s="68">
        <f t="shared" si="4"/>
        <v>0</v>
      </c>
      <c r="N25" s="69">
        <f>SUM(B25:M25)</f>
        <v>138992665.41999999</v>
      </c>
    </row>
    <row r="26" spans="1:14" x14ac:dyDescent="0.25">
      <c r="A26" s="70" t="s">
        <v>112</v>
      </c>
      <c r="B26" s="94">
        <v>0</v>
      </c>
      <c r="C26" s="84">
        <v>645470.1</v>
      </c>
      <c r="D26" s="73">
        <v>752520</v>
      </c>
      <c r="E26" s="72">
        <v>48900</v>
      </c>
      <c r="F26" s="84">
        <v>1496000.69</v>
      </c>
      <c r="G26" s="72">
        <v>162150</v>
      </c>
      <c r="H26" s="74"/>
      <c r="I26" s="74"/>
      <c r="J26" s="74"/>
      <c r="K26" s="75"/>
      <c r="L26" s="84"/>
      <c r="M26" s="75"/>
      <c r="N26" s="91">
        <f>SUM(B26:M26)</f>
        <v>3105040.79</v>
      </c>
    </row>
    <row r="27" spans="1:14" x14ac:dyDescent="0.25">
      <c r="A27" s="70" t="s">
        <v>113</v>
      </c>
      <c r="B27" s="77">
        <v>0</v>
      </c>
      <c r="C27" s="79">
        <v>0</v>
      </c>
      <c r="D27" s="79">
        <v>2958007.2</v>
      </c>
      <c r="E27" s="79">
        <v>103050.11</v>
      </c>
      <c r="F27" s="79">
        <v>403421.94</v>
      </c>
      <c r="G27" s="79">
        <v>112572</v>
      </c>
      <c r="H27" s="79"/>
      <c r="I27" s="79"/>
      <c r="J27" s="79"/>
      <c r="K27" s="79"/>
      <c r="L27" s="79"/>
      <c r="M27" s="79"/>
      <c r="N27" s="80">
        <f t="shared" ref="N27:N33" si="5">SUM(B27:M27)</f>
        <v>3577051.25</v>
      </c>
    </row>
    <row r="28" spans="1:14" x14ac:dyDescent="0.25">
      <c r="A28" s="70" t="s">
        <v>114</v>
      </c>
      <c r="B28" s="77">
        <v>0</v>
      </c>
      <c r="C28" s="79">
        <v>0</v>
      </c>
      <c r="D28" s="79">
        <v>0</v>
      </c>
      <c r="E28" s="79">
        <v>0</v>
      </c>
      <c r="F28" s="79">
        <v>0</v>
      </c>
      <c r="G28" s="79">
        <v>417320</v>
      </c>
      <c r="H28" s="79"/>
      <c r="I28" s="79"/>
      <c r="J28" s="79"/>
      <c r="K28" s="79"/>
      <c r="L28" s="79"/>
      <c r="M28" s="79"/>
      <c r="N28" s="80">
        <f t="shared" si="5"/>
        <v>417320</v>
      </c>
    </row>
    <row r="29" spans="1:14" x14ac:dyDescent="0.25">
      <c r="A29" s="70" t="s">
        <v>115</v>
      </c>
      <c r="B29" s="77">
        <v>0</v>
      </c>
      <c r="C29" s="79">
        <v>0</v>
      </c>
      <c r="D29" s="79"/>
      <c r="E29" s="79"/>
      <c r="F29" s="79"/>
      <c r="G29" s="79">
        <v>0</v>
      </c>
      <c r="H29" s="79"/>
      <c r="I29" s="79"/>
      <c r="J29" s="79"/>
      <c r="K29" s="79"/>
      <c r="L29" s="79"/>
      <c r="M29" s="79"/>
      <c r="N29" s="80">
        <f t="shared" si="5"/>
        <v>0</v>
      </c>
    </row>
    <row r="30" spans="1:14" x14ac:dyDescent="0.25">
      <c r="A30" s="70" t="s">
        <v>116</v>
      </c>
      <c r="B30" s="77">
        <v>0</v>
      </c>
      <c r="C30" s="79">
        <v>954592.09</v>
      </c>
      <c r="D30" s="79">
        <v>958084</v>
      </c>
      <c r="E30" s="79">
        <v>1173911.96</v>
      </c>
      <c r="F30" s="79">
        <v>88161.3</v>
      </c>
      <c r="G30" s="79">
        <v>134900.73000000001</v>
      </c>
      <c r="H30" s="79"/>
      <c r="I30" s="79"/>
      <c r="J30" s="79"/>
      <c r="K30" s="79"/>
      <c r="L30" s="79"/>
      <c r="M30" s="79"/>
      <c r="N30" s="80">
        <f t="shared" si="5"/>
        <v>3309650.0799999996</v>
      </c>
    </row>
    <row r="31" spans="1:14" x14ac:dyDescent="0.25">
      <c r="A31" s="70" t="s">
        <v>117</v>
      </c>
      <c r="B31" s="77">
        <v>0</v>
      </c>
      <c r="C31" s="79">
        <v>0</v>
      </c>
      <c r="D31" s="79">
        <v>819152.46</v>
      </c>
      <c r="E31" s="79">
        <v>74269.2</v>
      </c>
      <c r="F31" s="79">
        <v>11606645.460000001</v>
      </c>
      <c r="G31" s="79">
        <v>106757.31</v>
      </c>
      <c r="H31" s="79"/>
      <c r="I31" s="79"/>
      <c r="J31" s="79"/>
      <c r="K31" s="79"/>
      <c r="L31" s="79"/>
      <c r="M31" s="79"/>
      <c r="N31" s="80">
        <f t="shared" si="5"/>
        <v>12606824.430000002</v>
      </c>
    </row>
    <row r="32" spans="1:14" x14ac:dyDescent="0.25">
      <c r="A32" s="70" t="s">
        <v>118</v>
      </c>
      <c r="B32" s="77">
        <v>10664922.24</v>
      </c>
      <c r="C32" s="79">
        <v>28735882.899999999</v>
      </c>
      <c r="D32" s="79">
        <v>16940030.329999998</v>
      </c>
      <c r="E32" s="79">
        <v>17404983.809999999</v>
      </c>
      <c r="F32" s="79">
        <v>9351372.6899999995</v>
      </c>
      <c r="G32" s="79">
        <v>28930404.300000001</v>
      </c>
      <c r="H32" s="79"/>
      <c r="I32" s="79"/>
      <c r="J32" s="79"/>
      <c r="K32" s="79"/>
      <c r="L32" s="79"/>
      <c r="M32" s="79"/>
      <c r="N32" s="80">
        <f t="shared" si="5"/>
        <v>112027596.27</v>
      </c>
    </row>
    <row r="33" spans="1:14" ht="15.75" thickBot="1" x14ac:dyDescent="0.3">
      <c r="A33" s="70" t="s">
        <v>119</v>
      </c>
      <c r="B33" s="94">
        <v>0</v>
      </c>
      <c r="C33" s="84">
        <v>493289.37</v>
      </c>
      <c r="D33" s="83">
        <v>390525.38</v>
      </c>
      <c r="E33" s="72">
        <v>505427.94</v>
      </c>
      <c r="F33" s="84">
        <v>141943.44</v>
      </c>
      <c r="G33" s="72">
        <v>2417996.4700000002</v>
      </c>
      <c r="H33" s="85"/>
      <c r="I33" s="75"/>
      <c r="J33" s="86"/>
      <c r="K33" s="75"/>
      <c r="L33" s="84"/>
      <c r="M33" s="75"/>
      <c r="N33" s="92">
        <f t="shared" si="5"/>
        <v>3949182.6</v>
      </c>
    </row>
    <row r="34" spans="1:14" ht="15.75" thickBot="1" x14ac:dyDescent="0.3">
      <c r="A34" s="66" t="s">
        <v>31</v>
      </c>
      <c r="B34" s="67">
        <f>SUM(B35:B41)</f>
        <v>528715820.11000001</v>
      </c>
      <c r="C34" s="68">
        <f>SUM(C35:C41)</f>
        <v>516173892.37</v>
      </c>
      <c r="D34" s="68">
        <f>SUM(D35:D41)</f>
        <v>1356549598.28</v>
      </c>
      <c r="E34" s="68">
        <f t="shared" ref="E34:M34" si="6">SUM(E35:E41)</f>
        <v>954810937.22000003</v>
      </c>
      <c r="F34" s="68">
        <f t="shared" si="6"/>
        <v>907616174.16000009</v>
      </c>
      <c r="G34" s="88">
        <f t="shared" si="6"/>
        <v>618391276.43000007</v>
      </c>
      <c r="H34" s="68">
        <f t="shared" si="6"/>
        <v>0</v>
      </c>
      <c r="I34" s="68">
        <f t="shared" si="6"/>
        <v>0</v>
      </c>
      <c r="J34" s="68">
        <f t="shared" si="6"/>
        <v>0</v>
      </c>
      <c r="K34" s="68">
        <f t="shared" si="6"/>
        <v>0</v>
      </c>
      <c r="L34" s="68">
        <f t="shared" si="6"/>
        <v>0</v>
      </c>
      <c r="M34" s="68">
        <f t="shared" si="6"/>
        <v>0</v>
      </c>
      <c r="N34" s="69">
        <f>SUM(B34:M34)</f>
        <v>4882257698.5700006</v>
      </c>
    </row>
    <row r="35" spans="1:14" x14ac:dyDescent="0.25">
      <c r="A35" s="70" t="s">
        <v>120</v>
      </c>
      <c r="B35" s="95">
        <v>13190813.32</v>
      </c>
      <c r="C35" s="84">
        <v>5182951.32</v>
      </c>
      <c r="D35" s="73">
        <v>23579282.32</v>
      </c>
      <c r="E35" s="72">
        <v>12579300.32</v>
      </c>
      <c r="F35" s="84">
        <v>18822368.32</v>
      </c>
      <c r="G35" s="72">
        <v>14581337.32</v>
      </c>
      <c r="H35" s="74"/>
      <c r="I35" s="74"/>
      <c r="J35" s="74"/>
      <c r="K35" s="75"/>
      <c r="L35" s="84"/>
      <c r="M35" s="75"/>
      <c r="N35" s="91">
        <f t="shared" ref="N35:N41" si="7">SUM(B35:M35)</f>
        <v>87936052.919999987</v>
      </c>
    </row>
    <row r="36" spans="1:14" x14ac:dyDescent="0.25">
      <c r="A36" s="70" t="s">
        <v>121</v>
      </c>
      <c r="B36" s="77">
        <v>347551133.31</v>
      </c>
      <c r="C36" s="79">
        <v>339502068.06999999</v>
      </c>
      <c r="D36" s="79">
        <v>362706597.39999998</v>
      </c>
      <c r="E36" s="79">
        <v>348452289.39999998</v>
      </c>
      <c r="F36" s="79">
        <v>340447241.39999998</v>
      </c>
      <c r="G36" s="79">
        <v>340133366.39999998</v>
      </c>
      <c r="H36" s="79"/>
      <c r="I36" s="79"/>
      <c r="J36" s="79"/>
      <c r="K36" s="79"/>
      <c r="L36" s="79"/>
      <c r="M36" s="79"/>
      <c r="N36" s="80">
        <f t="shared" si="7"/>
        <v>2078792695.98</v>
      </c>
    </row>
    <row r="37" spans="1:14" x14ac:dyDescent="0.25">
      <c r="A37" s="70" t="s">
        <v>122</v>
      </c>
      <c r="B37" s="77">
        <v>94764600</v>
      </c>
      <c r="C37" s="79">
        <v>98279599.5</v>
      </c>
      <c r="D37" s="79">
        <v>165054445.08000001</v>
      </c>
      <c r="E37" s="79">
        <v>168165435.08000001</v>
      </c>
      <c r="F37" s="79">
        <v>124331001.23</v>
      </c>
      <c r="G37" s="79">
        <v>93694592.079999998</v>
      </c>
      <c r="H37" s="79"/>
      <c r="I37" s="79"/>
      <c r="J37" s="79"/>
      <c r="K37" s="79"/>
      <c r="L37" s="79"/>
      <c r="M37" s="79"/>
      <c r="N37" s="80">
        <f t="shared" si="7"/>
        <v>744289672.97000015</v>
      </c>
    </row>
    <row r="38" spans="1:14" x14ac:dyDescent="0.25">
      <c r="A38" s="70" t="s">
        <v>123</v>
      </c>
      <c r="B38" s="77">
        <v>19230942.539999999</v>
      </c>
      <c r="C38" s="79">
        <v>19230942.539999999</v>
      </c>
      <c r="D38" s="79">
        <v>19230942.539999999</v>
      </c>
      <c r="E38" s="79">
        <v>19230942.539999999</v>
      </c>
      <c r="F38" s="79">
        <v>19230942.539999999</v>
      </c>
      <c r="G38" s="79">
        <v>19230942.539999999</v>
      </c>
      <c r="H38" s="79"/>
      <c r="I38" s="79"/>
      <c r="J38" s="79"/>
      <c r="K38" s="79"/>
      <c r="L38" s="79"/>
      <c r="M38" s="79"/>
      <c r="N38" s="80">
        <f t="shared" si="7"/>
        <v>115385655.23999998</v>
      </c>
    </row>
    <row r="39" spans="1:14" x14ac:dyDescent="0.25">
      <c r="A39" s="70" t="s">
        <v>124</v>
      </c>
      <c r="B39" s="77"/>
      <c r="C39" s="79">
        <v>0</v>
      </c>
      <c r="D39" s="79">
        <v>300000000</v>
      </c>
      <c r="E39" s="72">
        <v>352404638.94</v>
      </c>
      <c r="F39" s="84">
        <v>350806289.73000002</v>
      </c>
      <c r="G39" s="79">
        <v>96772707.150000006</v>
      </c>
      <c r="H39" s="79"/>
      <c r="I39" s="79"/>
      <c r="J39" s="79"/>
      <c r="K39" s="79"/>
      <c r="L39" s="79"/>
      <c r="M39" s="79"/>
      <c r="N39" s="80">
        <f t="shared" si="7"/>
        <v>1099983635.8200002</v>
      </c>
    </row>
    <row r="40" spans="1:14" x14ac:dyDescent="0.25">
      <c r="A40" s="70" t="s">
        <v>125</v>
      </c>
      <c r="B40" s="77">
        <v>0</v>
      </c>
      <c r="C40" s="79">
        <v>0</v>
      </c>
      <c r="D40" s="79"/>
      <c r="E40" s="96"/>
      <c r="F40" s="79">
        <v>0</v>
      </c>
      <c r="G40" s="79">
        <v>0</v>
      </c>
      <c r="H40" s="79"/>
      <c r="I40" s="79"/>
      <c r="J40" s="79"/>
      <c r="K40" s="79"/>
      <c r="L40" s="79"/>
      <c r="M40" s="79"/>
      <c r="N40" s="80">
        <f t="shared" si="7"/>
        <v>0</v>
      </c>
    </row>
    <row r="41" spans="1:14" ht="15.75" thickBot="1" x14ac:dyDescent="0.3">
      <c r="A41" s="70" t="s">
        <v>126</v>
      </c>
      <c r="B41" s="94">
        <v>53978330.939999998</v>
      </c>
      <c r="C41" s="84">
        <v>53978330.939999998</v>
      </c>
      <c r="D41" s="83">
        <v>485978330.94</v>
      </c>
      <c r="E41" s="72">
        <v>53978330.939999998</v>
      </c>
      <c r="F41" s="84">
        <v>53978330.939999998</v>
      </c>
      <c r="G41" s="72">
        <v>53978330.939999998</v>
      </c>
      <c r="H41" s="85"/>
      <c r="I41" s="75"/>
      <c r="J41" s="86"/>
      <c r="K41" s="75"/>
      <c r="L41" s="84"/>
      <c r="M41" s="75"/>
      <c r="N41" s="92">
        <f t="shared" si="7"/>
        <v>755869985.6400001</v>
      </c>
    </row>
    <row r="42" spans="1:14" ht="15.75" thickBot="1" x14ac:dyDescent="0.3">
      <c r="A42" s="66" t="s">
        <v>39</v>
      </c>
      <c r="B42" s="67">
        <f>SUM(B43:B44)</f>
        <v>10666666.630000001</v>
      </c>
      <c r="C42" s="68">
        <f>SUM(C43:C44)</f>
        <v>21225151.73</v>
      </c>
      <c r="D42" s="68">
        <f>SUM(D43:D44)</f>
        <v>20333333.670000002</v>
      </c>
      <c r="E42" s="68">
        <f t="shared" ref="E42:L42" si="8">SUM(E43:E44)</f>
        <v>35000000.340000004</v>
      </c>
      <c r="F42" s="68">
        <f t="shared" si="8"/>
        <v>3000000.34</v>
      </c>
      <c r="G42" s="88">
        <f t="shared" si="8"/>
        <v>11316900.949999999</v>
      </c>
      <c r="H42" s="68">
        <f t="shared" si="8"/>
        <v>0</v>
      </c>
      <c r="I42" s="93">
        <f t="shared" si="8"/>
        <v>0</v>
      </c>
      <c r="J42" s="68">
        <f t="shared" si="8"/>
        <v>0</v>
      </c>
      <c r="K42" s="68">
        <f>SUM(K43:K45)</f>
        <v>0</v>
      </c>
      <c r="L42" s="68">
        <f t="shared" si="8"/>
        <v>0</v>
      </c>
      <c r="M42" s="68">
        <f>SUM(M43:M46)</f>
        <v>0</v>
      </c>
      <c r="N42" s="69">
        <f>SUM(B43:M46)</f>
        <v>101542053.66000001</v>
      </c>
    </row>
    <row r="43" spans="1:14" x14ac:dyDescent="0.25">
      <c r="A43" s="70" t="s">
        <v>40</v>
      </c>
      <c r="B43" s="77">
        <v>0</v>
      </c>
      <c r="C43" s="74">
        <v>0</v>
      </c>
      <c r="D43" s="74"/>
      <c r="E43" s="97"/>
      <c r="F43" s="97"/>
      <c r="G43" s="97"/>
      <c r="H43" s="74"/>
      <c r="I43" s="98"/>
      <c r="J43" s="97"/>
      <c r="K43" s="89"/>
      <c r="L43" s="74"/>
      <c r="M43" s="75"/>
      <c r="N43" s="91">
        <f>SUM(B43:M43)</f>
        <v>0</v>
      </c>
    </row>
    <row r="44" spans="1:14" x14ac:dyDescent="0.25">
      <c r="A44" s="70" t="s">
        <v>41</v>
      </c>
      <c r="B44" s="77">
        <v>10666666.630000001</v>
      </c>
      <c r="C44" s="79">
        <v>21225151.73</v>
      </c>
      <c r="D44" s="79">
        <v>20333333.670000002</v>
      </c>
      <c r="E44" s="79">
        <v>35000000.340000004</v>
      </c>
      <c r="F44" s="79">
        <v>3000000.34</v>
      </c>
      <c r="G44" s="79">
        <v>11316900.949999999</v>
      </c>
      <c r="H44" s="79"/>
      <c r="I44" s="78"/>
      <c r="J44" s="79"/>
      <c r="K44" s="79"/>
      <c r="L44" s="79"/>
      <c r="M44" s="79"/>
      <c r="N44" s="80">
        <f t="shared" ref="N44:N46" si="9">SUM(B44:M44)</f>
        <v>101542053.66000001</v>
      </c>
    </row>
    <row r="45" spans="1:14" x14ac:dyDescent="0.25">
      <c r="A45" s="99" t="s">
        <v>99</v>
      </c>
      <c r="B45" s="71"/>
      <c r="C45" s="74"/>
      <c r="D45" s="74"/>
      <c r="E45" s="98"/>
      <c r="F45" s="74"/>
      <c r="G45" s="97"/>
      <c r="H45" s="74"/>
      <c r="I45" s="98"/>
      <c r="J45" s="74"/>
      <c r="K45" s="98"/>
      <c r="L45" s="74"/>
      <c r="M45" s="79"/>
      <c r="N45" s="80">
        <f t="shared" si="9"/>
        <v>0</v>
      </c>
    </row>
    <row r="46" spans="1:14" ht="15.75" thickBot="1" x14ac:dyDescent="0.3">
      <c r="A46" s="99" t="s">
        <v>100</v>
      </c>
      <c r="B46" s="94"/>
      <c r="C46" s="84"/>
      <c r="D46" s="84"/>
      <c r="E46" s="75"/>
      <c r="F46" s="83"/>
      <c r="G46" s="75"/>
      <c r="H46" s="83"/>
      <c r="I46" s="75"/>
      <c r="J46" s="84"/>
      <c r="K46" s="75"/>
      <c r="L46" s="84"/>
      <c r="M46" s="82"/>
      <c r="N46" s="80">
        <f t="shared" si="9"/>
        <v>0</v>
      </c>
    </row>
    <row r="47" spans="1:14" ht="15.75" thickBot="1" x14ac:dyDescent="0.3">
      <c r="A47" s="66" t="s">
        <v>44</v>
      </c>
      <c r="B47" s="67">
        <f>SUM(B48:B56)</f>
        <v>38508000</v>
      </c>
      <c r="C47" s="68">
        <f>SUM(C48:C56)</f>
        <v>21777372.140000001</v>
      </c>
      <c r="D47" s="68">
        <f>SUM(D48:D56)</f>
        <v>72766207.799999997</v>
      </c>
      <c r="E47" s="68">
        <f t="shared" ref="E47:M47" si="10">SUM(E48:E56)</f>
        <v>22906177.359999999</v>
      </c>
      <c r="F47" s="68">
        <f t="shared" si="10"/>
        <v>15588910.109999999</v>
      </c>
      <c r="G47" s="88">
        <f t="shared" si="10"/>
        <v>52423548.490000002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9">
        <f>SUM(B47:M47)</f>
        <v>223970215.90000004</v>
      </c>
    </row>
    <row r="48" spans="1:14" x14ac:dyDescent="0.25">
      <c r="A48" s="70" t="s">
        <v>127</v>
      </c>
      <c r="B48" s="95">
        <v>0</v>
      </c>
      <c r="C48" s="84">
        <v>233177.14</v>
      </c>
      <c r="D48" s="72">
        <v>185595.78</v>
      </c>
      <c r="E48" s="89">
        <v>988840</v>
      </c>
      <c r="F48" s="89">
        <v>530880.11</v>
      </c>
      <c r="G48" s="72">
        <v>30701484.98</v>
      </c>
      <c r="H48" s="74"/>
      <c r="I48" s="74"/>
      <c r="J48" s="74"/>
      <c r="K48" s="75"/>
      <c r="L48" s="73"/>
      <c r="M48" s="75"/>
      <c r="N48" s="91">
        <f t="shared" ref="N48:N56" si="11">SUM(B48:M48)</f>
        <v>32639978.010000002</v>
      </c>
    </row>
    <row r="49" spans="1:14" x14ac:dyDescent="0.25">
      <c r="A49" s="70" t="s">
        <v>128</v>
      </c>
      <c r="B49" s="77">
        <v>0</v>
      </c>
      <c r="C49" s="79"/>
      <c r="D49" s="79">
        <v>0</v>
      </c>
      <c r="E49" s="79"/>
      <c r="F49" s="84">
        <v>0</v>
      </c>
      <c r="G49" s="79">
        <v>0</v>
      </c>
      <c r="H49" s="79"/>
      <c r="I49" s="79"/>
      <c r="J49" s="79"/>
      <c r="K49" s="79"/>
      <c r="L49" s="79"/>
      <c r="M49" s="79"/>
      <c r="N49" s="80">
        <f t="shared" si="11"/>
        <v>0</v>
      </c>
    </row>
    <row r="50" spans="1:14" x14ac:dyDescent="0.25">
      <c r="A50" s="70" t="s">
        <v>129</v>
      </c>
      <c r="B50" s="77">
        <v>0</v>
      </c>
      <c r="C50" s="79"/>
      <c r="D50" s="79">
        <v>0</v>
      </c>
      <c r="E50" s="79">
        <v>0</v>
      </c>
      <c r="F50" s="79"/>
      <c r="G50" s="79">
        <v>0</v>
      </c>
      <c r="H50" s="79"/>
      <c r="I50" s="79"/>
      <c r="J50" s="79"/>
      <c r="K50" s="79"/>
      <c r="L50" s="79"/>
      <c r="M50" s="79"/>
      <c r="N50" s="80">
        <f t="shared" si="11"/>
        <v>0</v>
      </c>
    </row>
    <row r="51" spans="1:14" x14ac:dyDescent="0.25">
      <c r="A51" s="70" t="s">
        <v>130</v>
      </c>
      <c r="B51" s="77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/>
      <c r="I51" s="79"/>
      <c r="J51" s="79"/>
      <c r="K51" s="79"/>
      <c r="L51" s="79"/>
      <c r="M51" s="79"/>
      <c r="N51" s="80">
        <f t="shared" si="11"/>
        <v>0</v>
      </c>
    </row>
    <row r="52" spans="1:14" x14ac:dyDescent="0.25">
      <c r="A52" s="70" t="s">
        <v>131</v>
      </c>
      <c r="B52" s="77">
        <v>0</v>
      </c>
      <c r="C52" s="79">
        <v>891490</v>
      </c>
      <c r="D52" s="79">
        <v>58026772.670000002</v>
      </c>
      <c r="E52" s="72">
        <v>1169087.3600000001</v>
      </c>
      <c r="F52" s="79">
        <v>4683030</v>
      </c>
      <c r="G52" s="79">
        <v>8055669.7599999998</v>
      </c>
      <c r="H52" s="79"/>
      <c r="I52" s="79"/>
      <c r="J52" s="79"/>
      <c r="K52" s="79"/>
      <c r="L52" s="79"/>
      <c r="M52" s="79"/>
      <c r="N52" s="76">
        <f t="shared" si="11"/>
        <v>72826049.790000007</v>
      </c>
    </row>
    <row r="53" spans="1:14" x14ac:dyDescent="0.25">
      <c r="A53" s="70" t="s">
        <v>50</v>
      </c>
      <c r="B53" s="77">
        <v>0</v>
      </c>
      <c r="C53" s="100"/>
      <c r="D53" s="79">
        <v>13402515</v>
      </c>
      <c r="E53" s="79"/>
      <c r="F53" s="79">
        <v>0</v>
      </c>
      <c r="G53" s="79"/>
      <c r="H53" s="79"/>
      <c r="I53" s="79"/>
      <c r="J53" s="79"/>
      <c r="K53" s="79"/>
      <c r="L53" s="79"/>
      <c r="M53" s="79"/>
      <c r="N53" s="80">
        <f t="shared" si="11"/>
        <v>13402515</v>
      </c>
    </row>
    <row r="54" spans="1:14" x14ac:dyDescent="0.25">
      <c r="A54" s="70" t="s">
        <v>132</v>
      </c>
      <c r="B54" s="77">
        <v>38508000</v>
      </c>
      <c r="C54" s="79">
        <v>20652705</v>
      </c>
      <c r="D54" s="79">
        <v>0</v>
      </c>
      <c r="E54" s="79">
        <v>20748250</v>
      </c>
      <c r="F54" s="84">
        <v>10375000</v>
      </c>
      <c r="G54" s="79">
        <v>12650350</v>
      </c>
      <c r="H54" s="79"/>
      <c r="I54" s="79"/>
      <c r="J54" s="79"/>
      <c r="K54" s="79"/>
      <c r="L54" s="79"/>
      <c r="M54" s="79"/>
      <c r="N54" s="80">
        <f t="shared" si="11"/>
        <v>102934305</v>
      </c>
    </row>
    <row r="55" spans="1:14" x14ac:dyDescent="0.25">
      <c r="A55" s="70" t="s">
        <v>133</v>
      </c>
      <c r="B55" s="77">
        <v>0</v>
      </c>
      <c r="C55" s="79">
        <v>0</v>
      </c>
      <c r="D55" s="72">
        <v>1151324.3500000001</v>
      </c>
      <c r="E55" s="79">
        <v>0</v>
      </c>
      <c r="F55" s="79"/>
      <c r="G55" s="72">
        <v>1016043.75</v>
      </c>
      <c r="H55" s="79"/>
      <c r="I55" s="75"/>
      <c r="J55" s="79"/>
      <c r="K55" s="79"/>
      <c r="L55" s="79"/>
      <c r="M55" s="75"/>
      <c r="N55" s="80">
        <f t="shared" si="11"/>
        <v>2167368.1</v>
      </c>
    </row>
    <row r="56" spans="1:14" ht="15.75" thickBot="1" x14ac:dyDescent="0.3">
      <c r="A56" s="70" t="s">
        <v>53</v>
      </c>
      <c r="B56" s="101">
        <v>0</v>
      </c>
      <c r="C56" s="84">
        <v>0</v>
      </c>
      <c r="D56" s="102"/>
      <c r="E56" s="72">
        <v>0</v>
      </c>
      <c r="F56" s="103"/>
      <c r="G56" s="78"/>
      <c r="H56" s="85"/>
      <c r="I56" s="85"/>
      <c r="J56" s="102"/>
      <c r="K56" s="75"/>
      <c r="L56" s="83"/>
      <c r="M56" s="104"/>
      <c r="N56" s="105">
        <f t="shared" si="11"/>
        <v>0</v>
      </c>
    </row>
    <row r="57" spans="1:14" ht="15.75" thickBot="1" x14ac:dyDescent="0.3">
      <c r="A57" s="66" t="s">
        <v>54</v>
      </c>
      <c r="B57" s="67">
        <f>SUM(B58:B61)</f>
        <v>0</v>
      </c>
      <c r="C57" s="68">
        <f>SUM(C58:C61)</f>
        <v>124078516.94</v>
      </c>
      <c r="D57" s="68">
        <f>SUM(D58:D61)</f>
        <v>61172640.649999999</v>
      </c>
      <c r="E57" s="68">
        <f t="shared" ref="E57:M57" si="12">SUM(E58:E61)</f>
        <v>17009759.800000001</v>
      </c>
      <c r="F57" s="88">
        <f t="shared" si="12"/>
        <v>42613049.549999997</v>
      </c>
      <c r="G57" s="88">
        <f t="shared" si="12"/>
        <v>145783663.72999999</v>
      </c>
      <c r="H57" s="68">
        <f t="shared" si="12"/>
        <v>0</v>
      </c>
      <c r="I57" s="93">
        <f t="shared" si="12"/>
        <v>0</v>
      </c>
      <c r="J57" s="68">
        <f t="shared" si="12"/>
        <v>0</v>
      </c>
      <c r="K57" s="68">
        <f t="shared" si="12"/>
        <v>0</v>
      </c>
      <c r="L57" s="68">
        <f t="shared" si="12"/>
        <v>0</v>
      </c>
      <c r="M57" s="68">
        <f t="shared" si="12"/>
        <v>0</v>
      </c>
      <c r="N57" s="69">
        <f>SUM(B57:M57)</f>
        <v>390657630.66999996</v>
      </c>
    </row>
    <row r="58" spans="1:14" x14ac:dyDescent="0.25">
      <c r="A58" s="70" t="s">
        <v>55</v>
      </c>
      <c r="B58" s="106"/>
      <c r="C58" s="84">
        <v>25836671.170000002</v>
      </c>
      <c r="D58" s="72">
        <v>2170488.98</v>
      </c>
      <c r="E58" s="79"/>
      <c r="F58" s="84">
        <v>9923939.4299999997</v>
      </c>
      <c r="G58" s="90"/>
      <c r="H58" s="74"/>
      <c r="I58" s="89"/>
      <c r="J58" s="74"/>
      <c r="K58" s="89"/>
      <c r="L58" s="89"/>
      <c r="M58" s="75"/>
      <c r="N58" s="91">
        <f t="shared" ref="N58:N60" si="13">SUM(B58:M58)</f>
        <v>37931099.579999998</v>
      </c>
    </row>
    <row r="59" spans="1:14" x14ac:dyDescent="0.25">
      <c r="A59" s="70" t="s">
        <v>56</v>
      </c>
      <c r="B59" s="107"/>
      <c r="C59" s="79">
        <v>98241845.769999996</v>
      </c>
      <c r="D59" s="79">
        <v>59002151.670000002</v>
      </c>
      <c r="E59" s="72">
        <v>17009759.800000001</v>
      </c>
      <c r="F59" s="79">
        <v>32689110.120000001</v>
      </c>
      <c r="G59" s="72">
        <v>145783663.72999999</v>
      </c>
      <c r="H59" s="79"/>
      <c r="I59" s="75"/>
      <c r="J59" s="79"/>
      <c r="K59" s="75"/>
      <c r="L59" s="84"/>
      <c r="M59" s="79"/>
      <c r="N59" s="80">
        <f t="shared" si="13"/>
        <v>352726531.09000003</v>
      </c>
    </row>
    <row r="60" spans="1:14" x14ac:dyDescent="0.25">
      <c r="A60" s="70" t="s">
        <v>57</v>
      </c>
      <c r="B60" s="108"/>
      <c r="C60" s="109"/>
      <c r="D60" s="109"/>
      <c r="E60" s="110"/>
      <c r="F60" s="111"/>
      <c r="G60" s="111"/>
      <c r="H60" s="109"/>
      <c r="I60" s="110"/>
      <c r="J60" s="111"/>
      <c r="K60" s="111"/>
      <c r="L60" s="111"/>
      <c r="M60" s="111"/>
      <c r="N60" s="112">
        <f t="shared" si="13"/>
        <v>0</v>
      </c>
    </row>
    <row r="61" spans="1:14" ht="15.75" thickBot="1" x14ac:dyDescent="0.3">
      <c r="A61" s="113" t="s">
        <v>58</v>
      </c>
      <c r="B61" s="114"/>
      <c r="C61" s="115"/>
      <c r="D61" s="116"/>
      <c r="E61" s="117"/>
      <c r="F61" s="117"/>
      <c r="G61" s="117"/>
      <c r="H61" s="115"/>
      <c r="I61" s="118"/>
      <c r="J61" s="117"/>
      <c r="K61" s="117"/>
      <c r="L61" s="117"/>
      <c r="M61" s="117"/>
      <c r="N61" s="105">
        <f>SUM(B61:M61)</f>
        <v>0</v>
      </c>
    </row>
    <row r="62" spans="1:14" ht="15.75" thickBot="1" x14ac:dyDescent="0.3">
      <c r="A62" s="66" t="s">
        <v>59</v>
      </c>
      <c r="B62" s="67">
        <f>SUM(B63:B64)</f>
        <v>0</v>
      </c>
      <c r="C62" s="68">
        <f>SUM(C63:C64)</f>
        <v>0</v>
      </c>
      <c r="D62" s="68">
        <f>SUM(D63:D64)</f>
        <v>0</v>
      </c>
      <c r="E62" s="68">
        <f t="shared" ref="E62:M62" si="14">SUM(E63:E64)</f>
        <v>0</v>
      </c>
      <c r="F62" s="88">
        <f t="shared" si="14"/>
        <v>0</v>
      </c>
      <c r="G62" s="88">
        <f t="shared" si="14"/>
        <v>0</v>
      </c>
      <c r="H62" s="68">
        <f t="shared" si="14"/>
        <v>0</v>
      </c>
      <c r="I62" s="93">
        <f t="shared" si="14"/>
        <v>0</v>
      </c>
      <c r="J62" s="68">
        <f t="shared" si="14"/>
        <v>0</v>
      </c>
      <c r="K62" s="68">
        <f t="shared" si="14"/>
        <v>0</v>
      </c>
      <c r="L62" s="68">
        <f t="shared" si="14"/>
        <v>0</v>
      </c>
      <c r="M62" s="68">
        <f t="shared" si="14"/>
        <v>0</v>
      </c>
      <c r="N62" s="69">
        <f>SUM(B62:M62)</f>
        <v>0</v>
      </c>
    </row>
    <row r="63" spans="1:14" x14ac:dyDescent="0.25">
      <c r="A63" s="70" t="s">
        <v>60</v>
      </c>
      <c r="B63" s="119"/>
      <c r="C63" s="120"/>
      <c r="D63" s="120"/>
      <c r="E63" s="121"/>
      <c r="F63" s="121"/>
      <c r="G63" s="121"/>
      <c r="H63" s="120"/>
      <c r="I63" s="122"/>
      <c r="J63" s="121"/>
      <c r="K63" s="121"/>
      <c r="L63" s="121"/>
      <c r="M63" s="121"/>
      <c r="N63" s="123">
        <f t="shared" ref="N63:N64" si="15">SUM(B63:M63)</f>
        <v>0</v>
      </c>
    </row>
    <row r="64" spans="1:14" ht="15.75" thickBot="1" x14ac:dyDescent="0.3">
      <c r="A64" s="70" t="s">
        <v>61</v>
      </c>
      <c r="B64" s="124"/>
      <c r="C64" s="125"/>
      <c r="D64" s="125"/>
      <c r="E64" s="126"/>
      <c r="F64" s="126"/>
      <c r="G64" s="127"/>
      <c r="H64" s="128"/>
      <c r="I64" s="129"/>
      <c r="J64" s="126"/>
      <c r="K64" s="126"/>
      <c r="L64" s="126"/>
      <c r="M64" s="126"/>
      <c r="N64" s="105">
        <f t="shared" si="15"/>
        <v>0</v>
      </c>
    </row>
    <row r="65" spans="1:16" ht="15.75" thickBot="1" x14ac:dyDescent="0.3">
      <c r="A65" s="66" t="s">
        <v>62</v>
      </c>
      <c r="B65" s="67">
        <f>SUM(B66:B68)</f>
        <v>0</v>
      </c>
      <c r="C65" s="68">
        <f>SUM(C66:C68)</f>
        <v>0</v>
      </c>
      <c r="D65" s="68">
        <f>SUM(D66:D68)</f>
        <v>0</v>
      </c>
      <c r="E65" s="68">
        <f t="shared" ref="E65:M65" si="16">SUM(E66:E68)</f>
        <v>0</v>
      </c>
      <c r="F65" s="68">
        <f t="shared" si="16"/>
        <v>0</v>
      </c>
      <c r="G65" s="88">
        <f t="shared" si="16"/>
        <v>0</v>
      </c>
      <c r="H65" s="68">
        <f t="shared" si="16"/>
        <v>0</v>
      </c>
      <c r="I65" s="93">
        <f t="shared" si="16"/>
        <v>0</v>
      </c>
      <c r="J65" s="68">
        <f t="shared" si="16"/>
        <v>0</v>
      </c>
      <c r="K65" s="68">
        <f t="shared" si="16"/>
        <v>0</v>
      </c>
      <c r="L65" s="68">
        <f t="shared" si="16"/>
        <v>0</v>
      </c>
      <c r="M65" s="68">
        <f t="shared" si="16"/>
        <v>0</v>
      </c>
      <c r="N65" s="69">
        <f>SUM(B65:M65)</f>
        <v>0</v>
      </c>
    </row>
    <row r="66" spans="1:16" x14ac:dyDescent="0.25">
      <c r="A66" s="70" t="s">
        <v>63</v>
      </c>
      <c r="B66" s="119"/>
      <c r="C66" s="120"/>
      <c r="D66" s="120"/>
      <c r="E66" s="121"/>
      <c r="F66" s="121"/>
      <c r="G66" s="121"/>
      <c r="H66" s="120"/>
      <c r="I66" s="122"/>
      <c r="J66" s="121"/>
      <c r="K66" s="121"/>
      <c r="L66" s="121"/>
      <c r="M66" s="121"/>
      <c r="N66" s="123">
        <f>SUM(B66:M66)</f>
        <v>0</v>
      </c>
      <c r="P66" s="41"/>
    </row>
    <row r="67" spans="1:16" x14ac:dyDescent="0.25">
      <c r="A67" s="70" t="s">
        <v>64</v>
      </c>
      <c r="B67" s="108"/>
      <c r="C67" s="109"/>
      <c r="D67" s="109"/>
      <c r="E67" s="111"/>
      <c r="F67" s="111"/>
      <c r="G67" s="111"/>
      <c r="H67" s="109"/>
      <c r="I67" s="110"/>
      <c r="J67" s="111"/>
      <c r="K67" s="111"/>
      <c r="L67" s="111"/>
      <c r="M67" s="111"/>
      <c r="N67" s="112">
        <f t="shared" ref="N67:N69" si="17">SUM(B67:M67)</f>
        <v>0</v>
      </c>
    </row>
    <row r="68" spans="1:16" x14ac:dyDescent="0.25">
      <c r="A68" s="70" t="s">
        <v>65</v>
      </c>
      <c r="B68" s="108"/>
      <c r="C68" s="109"/>
      <c r="D68" s="109"/>
      <c r="E68" s="111"/>
      <c r="F68" s="111"/>
      <c r="G68" s="111"/>
      <c r="H68" s="109"/>
      <c r="I68" s="110"/>
      <c r="J68" s="111"/>
      <c r="K68" s="111"/>
      <c r="L68" s="111"/>
      <c r="M68" s="111"/>
      <c r="N68" s="112">
        <f t="shared" si="17"/>
        <v>0</v>
      </c>
    </row>
    <row r="69" spans="1:16" ht="15.75" thickBot="1" x14ac:dyDescent="0.3">
      <c r="A69" s="64" t="s">
        <v>66</v>
      </c>
      <c r="B69" s="130"/>
      <c r="C69" s="131"/>
      <c r="D69" s="131"/>
      <c r="E69" s="132"/>
      <c r="F69" s="132"/>
      <c r="G69" s="132"/>
      <c r="H69" s="133"/>
      <c r="I69" s="134"/>
      <c r="J69" s="132"/>
      <c r="K69" s="132"/>
      <c r="L69" s="132"/>
      <c r="M69" s="132"/>
      <c r="N69" s="105">
        <f t="shared" si="17"/>
        <v>0</v>
      </c>
    </row>
    <row r="70" spans="1:16" ht="15.75" thickBot="1" x14ac:dyDescent="0.3">
      <c r="A70" s="66" t="s">
        <v>67</v>
      </c>
      <c r="B70" s="67">
        <f>SUM(B71:B72)</f>
        <v>250000000</v>
      </c>
      <c r="C70" s="68">
        <f>SUM(C71:C72)</f>
        <v>250000000</v>
      </c>
      <c r="D70" s="68">
        <f>SUM(D71:D72)</f>
        <v>1500000000</v>
      </c>
      <c r="E70" s="68">
        <f t="shared" ref="E70:M70" si="18">SUM(E71:E72)</f>
        <v>0</v>
      </c>
      <c r="F70" s="68">
        <f t="shared" si="18"/>
        <v>0</v>
      </c>
      <c r="G70" s="88">
        <f t="shared" si="18"/>
        <v>0</v>
      </c>
      <c r="H70" s="68">
        <f t="shared" si="18"/>
        <v>0</v>
      </c>
      <c r="I70" s="93">
        <f t="shared" si="18"/>
        <v>0</v>
      </c>
      <c r="J70" s="68">
        <f t="shared" si="18"/>
        <v>0</v>
      </c>
      <c r="K70" s="68">
        <f t="shared" si="18"/>
        <v>0</v>
      </c>
      <c r="L70" s="68">
        <f t="shared" si="18"/>
        <v>0</v>
      </c>
      <c r="M70" s="68">
        <f t="shared" si="18"/>
        <v>0</v>
      </c>
      <c r="N70" s="69">
        <f>SUM(B70:M70)</f>
        <v>2000000000</v>
      </c>
    </row>
    <row r="71" spans="1:16" x14ac:dyDescent="0.25">
      <c r="A71" s="70" t="s">
        <v>68</v>
      </c>
      <c r="B71" s="119"/>
      <c r="C71" s="120"/>
      <c r="D71" s="79"/>
      <c r="E71" s="79"/>
      <c r="F71" s="79"/>
      <c r="G71" s="79"/>
      <c r="H71" s="79"/>
      <c r="I71" s="79"/>
      <c r="J71" s="121"/>
      <c r="K71" s="121"/>
      <c r="L71" s="121"/>
      <c r="M71" s="121"/>
      <c r="N71" s="123">
        <f t="shared" ref="N71" si="19">SUM(B71:M71)</f>
        <v>0</v>
      </c>
    </row>
    <row r="72" spans="1:16" ht="15.75" thickBot="1" x14ac:dyDescent="0.3">
      <c r="A72" s="70" t="s">
        <v>69</v>
      </c>
      <c r="B72" s="135">
        <v>250000000</v>
      </c>
      <c r="C72" s="84">
        <v>250000000</v>
      </c>
      <c r="D72" s="72">
        <v>1500000000</v>
      </c>
      <c r="E72" s="136"/>
      <c r="F72" s="85"/>
      <c r="G72" s="137"/>
      <c r="H72" s="85"/>
      <c r="I72" s="75"/>
      <c r="J72" s="86"/>
      <c r="K72" s="75"/>
      <c r="L72" s="84"/>
      <c r="M72" s="75"/>
      <c r="N72" s="76">
        <f>SUM(B72:M72)</f>
        <v>2000000000</v>
      </c>
    </row>
    <row r="73" spans="1:16" ht="15.75" thickBot="1" x14ac:dyDescent="0.3">
      <c r="A73" s="66" t="s">
        <v>71</v>
      </c>
      <c r="B73" s="67">
        <f>SUM(B74:B75)</f>
        <v>0</v>
      </c>
      <c r="C73" s="68">
        <f>SUM(C74:C75)</f>
        <v>0</v>
      </c>
      <c r="D73" s="68">
        <f>SUM(D74:D75)</f>
        <v>0</v>
      </c>
      <c r="E73" s="68">
        <f t="shared" ref="E73:M73" si="20">SUM(E74:E75)</f>
        <v>0</v>
      </c>
      <c r="F73" s="68">
        <f t="shared" si="20"/>
        <v>0</v>
      </c>
      <c r="G73" s="88">
        <f t="shared" si="20"/>
        <v>0</v>
      </c>
      <c r="H73" s="68">
        <f t="shared" si="20"/>
        <v>0</v>
      </c>
      <c r="I73" s="93">
        <f t="shared" si="20"/>
        <v>0</v>
      </c>
      <c r="J73" s="68">
        <f t="shared" si="20"/>
        <v>0</v>
      </c>
      <c r="K73" s="68">
        <f t="shared" si="20"/>
        <v>0</v>
      </c>
      <c r="L73" s="68">
        <f t="shared" si="20"/>
        <v>0</v>
      </c>
      <c r="M73" s="68">
        <f t="shared" si="20"/>
        <v>0</v>
      </c>
      <c r="N73" s="69">
        <f>+B73+C73+D73+E73+F73+G73+H73+I73</f>
        <v>0</v>
      </c>
    </row>
    <row r="74" spans="1:16" x14ac:dyDescent="0.25">
      <c r="A74" s="70" t="s">
        <v>72</v>
      </c>
      <c r="B74" s="119"/>
      <c r="C74" s="120"/>
      <c r="D74" s="120"/>
      <c r="E74" s="121"/>
      <c r="F74" s="121"/>
      <c r="G74" s="121"/>
      <c r="H74" s="120"/>
      <c r="I74" s="122"/>
      <c r="J74" s="121"/>
      <c r="K74" s="121"/>
      <c r="L74" s="121"/>
      <c r="M74" s="121"/>
      <c r="N74" s="123">
        <f t="shared" ref="N74:N75" si="21">SUM(B74:M74)</f>
        <v>0</v>
      </c>
    </row>
    <row r="75" spans="1:16" ht="15.75" thickBot="1" x14ac:dyDescent="0.3">
      <c r="A75" s="70" t="s">
        <v>73</v>
      </c>
      <c r="B75" s="124"/>
      <c r="C75" s="125"/>
      <c r="D75" s="125"/>
      <c r="E75" s="126"/>
      <c r="F75" s="126"/>
      <c r="G75" s="126"/>
      <c r="H75" s="128"/>
      <c r="I75" s="129"/>
      <c r="J75" s="126"/>
      <c r="K75" s="126"/>
      <c r="L75" s="126"/>
      <c r="M75" s="126"/>
      <c r="N75" s="105">
        <f t="shared" si="21"/>
        <v>0</v>
      </c>
    </row>
    <row r="76" spans="1:16" ht="15.75" thickBot="1" x14ac:dyDescent="0.3">
      <c r="A76" s="66" t="s">
        <v>74</v>
      </c>
      <c r="B76" s="138">
        <f>SUM(B77)</f>
        <v>0</v>
      </c>
      <c r="C76" s="68">
        <f t="shared" ref="C76:M76" si="22">SUM(C77)</f>
        <v>0</v>
      </c>
      <c r="D76" s="68">
        <f t="shared" si="22"/>
        <v>0</v>
      </c>
      <c r="E76" s="139">
        <f t="shared" si="22"/>
        <v>0</v>
      </c>
      <c r="F76" s="68">
        <f t="shared" si="22"/>
        <v>0</v>
      </c>
      <c r="G76" s="88">
        <f t="shared" si="22"/>
        <v>0</v>
      </c>
      <c r="H76" s="68">
        <f t="shared" si="22"/>
        <v>0</v>
      </c>
      <c r="I76" s="139">
        <f t="shared" si="22"/>
        <v>0</v>
      </c>
      <c r="J76" s="68">
        <f t="shared" si="22"/>
        <v>0</v>
      </c>
      <c r="K76" s="139">
        <f t="shared" si="22"/>
        <v>0</v>
      </c>
      <c r="L76" s="68">
        <f t="shared" si="22"/>
        <v>0</v>
      </c>
      <c r="M76" s="93">
        <f t="shared" si="22"/>
        <v>0</v>
      </c>
      <c r="N76" s="69">
        <f>+B76+C76+D76+E76+F76+G76+H76+I76</f>
        <v>0</v>
      </c>
    </row>
    <row r="77" spans="1:16" ht="15.75" thickBot="1" x14ac:dyDescent="0.3">
      <c r="A77" s="70" t="s">
        <v>75</v>
      </c>
      <c r="B77" s="140"/>
      <c r="C77" s="141"/>
      <c r="D77" s="141"/>
      <c r="E77" s="142"/>
      <c r="F77" s="142"/>
      <c r="G77" s="142"/>
      <c r="H77" s="143"/>
      <c r="I77" s="144"/>
      <c r="J77" s="142"/>
      <c r="K77" s="142"/>
      <c r="L77" s="142"/>
      <c r="M77" s="142"/>
      <c r="N77" s="145">
        <f>SUM(B77:M77)</f>
        <v>0</v>
      </c>
    </row>
    <row r="78" spans="1:16" ht="15.75" thickBot="1" x14ac:dyDescent="0.3">
      <c r="A78" s="146" t="s">
        <v>76</v>
      </c>
      <c r="B78" s="147">
        <f>+B11+B15+B25+B34+B42+B47+B57+B62+B70</f>
        <v>1170686822.9300001</v>
      </c>
      <c r="C78" s="148">
        <f>+C11+C15+C25+C34+C42+C47+C57+C62+C70</f>
        <v>1288009377.8599999</v>
      </c>
      <c r="D78" s="148">
        <f>+D11+D15+D25+D34+D42+D47+D57+D62+D70</f>
        <v>3399313984.9000001</v>
      </c>
      <c r="E78" s="148">
        <f t="shared" ref="E78:M78" si="23">+E11+E15+E25+E34+E42+E47+E57+E62+E70</f>
        <v>1406018481.3699996</v>
      </c>
      <c r="F78" s="148">
        <f>+F11+F15+F25+F34+F42+F47+F57+F62+F70</f>
        <v>1341546091.2099998</v>
      </c>
      <c r="G78" s="149">
        <f t="shared" si="23"/>
        <v>1283301122.2900002</v>
      </c>
      <c r="H78" s="150">
        <f t="shared" si="23"/>
        <v>0</v>
      </c>
      <c r="I78" s="148">
        <f t="shared" si="23"/>
        <v>0</v>
      </c>
      <c r="J78" s="150">
        <f t="shared" si="23"/>
        <v>0</v>
      </c>
      <c r="K78" s="148">
        <f t="shared" si="23"/>
        <v>0</v>
      </c>
      <c r="L78" s="150">
        <f t="shared" si="23"/>
        <v>0</v>
      </c>
      <c r="M78" s="150">
        <f t="shared" si="23"/>
        <v>0</v>
      </c>
      <c r="N78" s="151">
        <f>SUM(B78:M78)</f>
        <v>9888875880.5600014</v>
      </c>
    </row>
    <row r="79" spans="1:16" x14ac:dyDescent="0.25">
      <c r="A79" s="11" t="s">
        <v>134</v>
      </c>
    </row>
    <row r="80" spans="1:16" x14ac:dyDescent="0.25">
      <c r="A80" s="11"/>
    </row>
    <row r="81" spans="1:1" ht="60" x14ac:dyDescent="0.25">
      <c r="A81" s="14" t="s">
        <v>101</v>
      </c>
    </row>
  </sheetData>
  <mergeCells count="5">
    <mergeCell ref="A3:N3"/>
    <mergeCell ref="A4:N4"/>
    <mergeCell ref="A5:N5"/>
    <mergeCell ref="A6:N6"/>
    <mergeCell ref="A7:N7"/>
  </mergeCells>
  <pageMargins left="0.35433070866141736" right="0.35433070866141736" top="0.59055118110236227" bottom="0.74803149606299213" header="0.27559055118110237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JUNIO</vt:lpstr>
      <vt:lpstr>P2Presup.aprobado Ejec. JUNIO</vt:lpstr>
      <vt:lpstr>P3 Ejecucion 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Alcántara</dc:creator>
  <cp:lastModifiedBy>Mabel Valdez</cp:lastModifiedBy>
  <cp:lastPrinted>2023-07-07T17:00:01Z</cp:lastPrinted>
  <dcterms:created xsi:type="dcterms:W3CDTF">2023-07-07T16:10:00Z</dcterms:created>
  <dcterms:modified xsi:type="dcterms:W3CDTF">2023-07-07T17:02:14Z</dcterms:modified>
</cp:coreProperties>
</file>