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900" windowWidth="20490" windowHeight="7680"/>
  </bookViews>
  <sheets>
    <sheet name="Presupuesto" sheetId="1" r:id="rId1"/>
  </sheets>
  <definedNames>
    <definedName name="_xlnm.Print_Titles" localSheetId="0">Presupuesto!$1:$4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8" i="1"/>
  <c r="G287"/>
  <c r="G286"/>
  <c r="G290" l="1"/>
  <c r="G289" s="1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D266"/>
  <c r="G266" s="1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D238"/>
  <c r="G238" s="1"/>
  <c r="G237"/>
  <c r="G236"/>
  <c r="G235"/>
  <c r="G234"/>
  <c r="G233"/>
  <c r="G232"/>
  <c r="G231"/>
  <c r="G229"/>
  <c r="G228" s="1"/>
  <c r="G227"/>
  <c r="G226"/>
  <c r="G225"/>
  <c r="G223"/>
  <c r="G222"/>
  <c r="G221"/>
  <c r="G220"/>
  <c r="G219"/>
  <c r="G218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2"/>
  <c r="G171"/>
  <c r="G170"/>
  <c r="G169"/>
  <c r="G168"/>
  <c r="G166"/>
  <c r="G165"/>
  <c r="G164"/>
  <c r="G163"/>
  <c r="G162"/>
  <c r="G161"/>
  <c r="G160"/>
  <c r="G158"/>
  <c r="G157"/>
  <c r="G156"/>
  <c r="G155"/>
  <c r="G154"/>
  <c r="G153"/>
  <c r="G152"/>
  <c r="G151"/>
  <c r="G150"/>
  <c r="G149"/>
  <c r="G148"/>
  <c r="G147"/>
  <c r="G146"/>
  <c r="G145"/>
  <c r="G144"/>
  <c r="G142"/>
  <c r="G141"/>
  <c r="G140"/>
  <c r="G139"/>
  <c r="G138"/>
  <c r="G137"/>
  <c r="G136"/>
  <c r="G135"/>
  <c r="G133"/>
  <c r="G132"/>
  <c r="G131"/>
  <c r="G130"/>
  <c r="G129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4"/>
  <c r="G103"/>
  <c r="G101"/>
  <c r="G100"/>
  <c r="G99"/>
  <c r="G97"/>
  <c r="G96"/>
  <c r="G95"/>
  <c r="G94"/>
  <c r="G92"/>
  <c r="G91"/>
  <c r="G89"/>
  <c r="G88"/>
  <c r="G86"/>
  <c r="G85"/>
  <c r="G84"/>
  <c r="G83"/>
  <c r="G82"/>
  <c r="G81"/>
  <c r="G79"/>
  <c r="G78"/>
  <c r="G77"/>
  <c r="G76"/>
  <c r="G75"/>
  <c r="G74"/>
  <c r="G72"/>
  <c r="G71"/>
  <c r="G70"/>
  <c r="G69"/>
  <c r="G68"/>
  <c r="G67"/>
  <c r="G66"/>
  <c r="G64"/>
  <c r="G63"/>
  <c r="G62"/>
  <c r="G60"/>
  <c r="G59"/>
  <c r="G58"/>
  <c r="G57"/>
  <c r="G55"/>
  <c r="G54"/>
  <c r="G53"/>
  <c r="G52"/>
  <c r="G50"/>
  <c r="G49" s="1"/>
  <c r="G48"/>
  <c r="G47" s="1"/>
  <c r="G46"/>
  <c r="G45" s="1"/>
  <c r="G44"/>
  <c r="G43"/>
  <c r="G41"/>
  <c r="G40"/>
  <c r="G39"/>
  <c r="G38"/>
  <c r="G37"/>
  <c r="G36"/>
  <c r="G35"/>
  <c r="G34"/>
  <c r="G33"/>
  <c r="G32"/>
  <c r="G31"/>
  <c r="G30"/>
  <c r="G29"/>
  <c r="G28"/>
  <c r="G27"/>
  <c r="G26"/>
  <c r="G25"/>
  <c r="G23"/>
  <c r="D22"/>
  <c r="G22" s="1"/>
  <c r="G21"/>
  <c r="G20"/>
  <c r="G18"/>
  <c r="G17"/>
  <c r="G16"/>
  <c r="G15"/>
  <c r="G14"/>
  <c r="G13"/>
  <c r="G12"/>
  <c r="G11"/>
  <c r="G10"/>
  <c r="G9"/>
  <c r="G7"/>
  <c r="G6"/>
  <c r="G198" l="1"/>
  <c r="G174"/>
  <c r="G167"/>
  <c r="G230"/>
  <c r="G42"/>
  <c r="G51"/>
  <c r="G73"/>
  <c r="G80"/>
  <c r="G90"/>
  <c r="G102"/>
  <c r="G98"/>
  <c r="G134"/>
  <c r="G61"/>
  <c r="G5"/>
  <c r="G24"/>
  <c r="G87"/>
  <c r="G65"/>
  <c r="G93"/>
  <c r="G56"/>
  <c r="G159"/>
  <c r="G224"/>
  <c r="G19"/>
  <c r="G128"/>
  <c r="G217"/>
  <c r="G8"/>
  <c r="G105"/>
  <c r="G143"/>
  <c r="G173" l="1"/>
  <c r="G291" s="1"/>
  <c r="G294" s="1"/>
  <c r="G293" l="1"/>
  <c r="G292"/>
  <c r="G295"/>
  <c r="G297"/>
  <c r="G300"/>
  <c r="G299"/>
  <c r="G296"/>
  <c r="G298"/>
  <c r="G301" l="1"/>
  <c r="G302" s="1"/>
</calcChain>
</file>

<file path=xl/sharedStrings.xml><?xml version="1.0" encoding="utf-8"?>
<sst xmlns="http://schemas.openxmlformats.org/spreadsheetml/2006/main" count="861" uniqueCount="611">
  <si>
    <t>Presupuesto Detallado por Partidas</t>
  </si>
  <si>
    <r>
      <t xml:space="preserve">Versión </t>
    </r>
    <r>
      <rPr>
        <b/>
        <sz val="8"/>
        <rFont val="Arial"/>
        <family val="2"/>
      </rPr>
      <t>01</t>
    </r>
  </si>
  <si>
    <r>
      <t>Proyecto</t>
    </r>
    <r>
      <rPr>
        <sz val="10"/>
        <rFont val="Arial"/>
        <family val="2"/>
      </rPr>
      <t xml:space="preserve">: </t>
    </r>
  </si>
  <si>
    <t>READECUACIÓN</t>
  </si>
  <si>
    <t>Partida</t>
  </si>
  <si>
    <t>Descripción</t>
  </si>
  <si>
    <t>Cantidad</t>
  </si>
  <si>
    <t>Unidad</t>
  </si>
  <si>
    <t xml:space="preserve">Precio Unitario (RD$) </t>
  </si>
  <si>
    <t>01</t>
  </si>
  <si>
    <t>PARTIDAS GENERALES</t>
  </si>
  <si>
    <t>01.01</t>
  </si>
  <si>
    <t xml:space="preserve">Limpieza de áreas verdes (desyerbo y destronque). Incluye: extracción de capa vegetal para nuevos niveles. </t>
  </si>
  <si>
    <t>pa</t>
  </si>
  <si>
    <t>01.02</t>
  </si>
  <si>
    <t>Movimiento de compresores y tinacos, para remover, construir e impermeabilizar techo.</t>
  </si>
  <si>
    <t>02</t>
  </si>
  <si>
    <t xml:space="preserve">DEMOLICIÓN </t>
  </si>
  <si>
    <t>02.01</t>
  </si>
  <si>
    <t>Demolición de pisos existentes, de mosaico en mortero moteado blanco con fondo gris (25 x 25) cms. en todas las áreas. Incluye: zócalos.</t>
  </si>
  <si>
    <r>
      <t>m</t>
    </r>
    <r>
      <rPr>
        <sz val="8"/>
        <rFont val="Calibri"/>
        <family val="2"/>
      </rPr>
      <t>²</t>
    </r>
  </si>
  <si>
    <t>02.02</t>
  </si>
  <si>
    <t>Demolición de panderetas de plywood decorativo.</t>
  </si>
  <si>
    <t>02.03</t>
  </si>
  <si>
    <t>Desmontura de puertas existente.</t>
  </si>
  <si>
    <t>unds.</t>
  </si>
  <si>
    <t>02.04</t>
  </si>
  <si>
    <t>Desmontura de ventanas salomónicas de aluminio.</t>
  </si>
  <si>
    <t>02.05</t>
  </si>
  <si>
    <t>Remoción de cerámicas de pared en cocina y baños.</t>
  </si>
  <si>
    <t>02.06</t>
  </si>
  <si>
    <t>Remoción de fino en todas las áreas y tuberías de desagüe.</t>
  </si>
  <si>
    <t>02.07</t>
  </si>
  <si>
    <t>Demolición muros de block en áreas de baños y cocina. Incluye: el revestimiento y abrir huecos para nuevas ventanas.</t>
  </si>
  <si>
    <t>02.08</t>
  </si>
  <si>
    <t>Demolición de losas y columnas existentes.</t>
  </si>
  <si>
    <t>02.09</t>
  </si>
  <si>
    <t>Desmontura aparatos sanitarios. (27 unds), Incluye: 7 lavamanos, 1 bañera, 11 inodoros, 7 duchas y 1 fregadero.</t>
  </si>
  <si>
    <t>02.10</t>
  </si>
  <si>
    <t>Bote de material inservible producto de demolición.</t>
  </si>
  <si>
    <t>m³s</t>
  </si>
  <si>
    <t>03</t>
  </si>
  <si>
    <t>MOVIMIENTO DE TIERRA</t>
  </si>
  <si>
    <t>03.01</t>
  </si>
  <si>
    <t>Excavación para zapata de columna A= 1.00 mt. L= 1.00 mt., Df= 0.90 mt. pasillo comedor.</t>
  </si>
  <si>
    <t>m³</t>
  </si>
  <si>
    <t>03.02</t>
  </si>
  <si>
    <t>Excavación zapata de muros de bloques H.S. A= 0.45 mt., Df= 0.65 mt.</t>
  </si>
  <si>
    <t>03.03</t>
  </si>
  <si>
    <t xml:space="preserve">Excavación para zapata de columnas en recepción, A= 1.20 mts., L= 1.20 mts., Df= 1.20 mts. </t>
  </si>
  <si>
    <t>03.04</t>
  </si>
  <si>
    <t>Bote de material inservible producto de excavaciones.</t>
  </si>
  <si>
    <t>04</t>
  </si>
  <si>
    <t>HORMIGÓN ARMADO</t>
  </si>
  <si>
    <t>04.01</t>
  </si>
  <si>
    <t>Torta piso para nivelación en todas las áreas e=0.10 mt. con acero malla electrosoldada (20 x 20) cms.</t>
  </si>
  <si>
    <t>04.02</t>
  </si>
  <si>
    <t>Zapata de muro de bloques. A=0.45 mt., HC=0.25 mt. Ref. Vert. Ø3/8" @ 0.60 mt. 3Ø3/8".</t>
  </si>
  <si>
    <t>04.03</t>
  </si>
  <si>
    <t xml:space="preserve">Zapata de columna combinada área recepción dim= (1.65x3.50) mts. esp.=0.40 mts. doble camada Ø1/2' @ 0.25 mts. y Ø1/2" @ 0.15 mts. </t>
  </si>
  <si>
    <t>04.04</t>
  </si>
  <si>
    <t>Zapata de columna área minusválido dim= (1.30 x 1.30) mts. esp= 0.40 mts., doble camada Ø3/8 @ 0.15 mts. y Ø1/2" @ 0.15 mts.</t>
  </si>
  <si>
    <t>04.05</t>
  </si>
  <si>
    <t>Zapata de columna área comedor dim= (1.30 x 1.30) mts. esp= 0.40 mts., doble camada Ø3/8 @ 0.15 mts. y Ø1/2" @ 0.15 mts.</t>
  </si>
  <si>
    <t>04.06</t>
  </si>
  <si>
    <t>Zapata de columna área baño de caballeros dim= (0.80 x 0.80) mts. Esp= 0.40 mts., doble camada Ø3/8 @ 0.15 mts. y Ø1/2" @ 0.15 mts.</t>
  </si>
  <si>
    <t>04.07</t>
  </si>
  <si>
    <t>Columna C1, dim.= (0.35 x 0.50) mts., H=4.76 mts. 12 Ø3/4", estribos Ø3/8" @ (0.10 y 0.20) mts. ver especificaciones en el plano estructural.</t>
  </si>
  <si>
    <t>04.08</t>
  </si>
  <si>
    <t>Columna C2 (0.30 x 0.30) mts. H=3.99 mts., 4Ø1/2", est. Ø3/8" @0.20 mt. baño minusválido.</t>
  </si>
  <si>
    <t>04.09</t>
  </si>
  <si>
    <t>Columna (0.25 x 0.25) mts. H=3.15 mts., pasillo comedor y baño caballeros.</t>
  </si>
  <si>
    <t>04.10</t>
  </si>
  <si>
    <t xml:space="preserve">Viga V1, dim.=(0.54 x 0.25) mts., 8 Ø1/2"+2Ø3/8", estribos Ø3/8" (0.10 y 0.20) mts. con una longitud de L=5.91 mts. </t>
  </si>
  <si>
    <t>04.11</t>
  </si>
  <si>
    <t>Viga V2, dim.=(0.54 x 0.30) mts., 6 Ø3/4", 2 Ø1/2"+ Adic. 2 Ø3/4", estribos Ø3/8" (0.10 y 0.20) mts. con una longitud de L= 9.71 mts. y L. adic.=5.55 mts.</t>
  </si>
  <si>
    <t>04.12</t>
  </si>
  <si>
    <r>
      <t>Viga V3, dim.= (0.54 x 0.30) mts., 5 Ø3/4", 2 Ø3/8", estribos Ø3/8" (0.10 y 0.20) mts. con una longitud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L=5.91 mts. </t>
    </r>
  </si>
  <si>
    <t>04.13</t>
  </si>
  <si>
    <t xml:space="preserve">Viga V4, dim.= (0.54 x 0.30) mts., 3Ø1/2", 3Ø3/4", 2Ø3/8" adic. 4Ø3/4" a 2.10 mts. del apoyo, estribos Ø3/8" (0.10 y 0.20) mts. L= 5.91 mts. </t>
  </si>
  <si>
    <t>04.14</t>
  </si>
  <si>
    <t>Viga de amarre de contorno a nivel de techo, (0.20 x 0.20) mts. En baño caballeros y pasillo comedor, 4Ø1/2", anillo de refuerzo transv. Ø3/8" a 0.15 mts., ver plano estructural.</t>
  </si>
  <si>
    <t>04.15</t>
  </si>
  <si>
    <t>Losas de techo  en baño caballeros y pasillo comedor. e=0.12 mt., (ver plano estructural de techo para las separaciones de refuerzo).</t>
  </si>
  <si>
    <t>04.16</t>
  </si>
  <si>
    <t>Dinteles D-1, (0.15 x 0.20) mts., 4Ø3/8´´, anillo de refuerzo transv. Ø3/8´´ a 0.20 mts., p/L&lt;1.50 mts.</t>
  </si>
  <si>
    <t>04.17</t>
  </si>
  <si>
    <t>Losa de techo en recepción con un espesor de 0.14 mts. dim.= (9.86 x 6.76) mts. Ø3/8" refuerzo principal @0.20 mts. Ø3/8" refuerzo adicional @ 0.25 mts. y Ø3/8" refuerzo a temperatura @ 0.15 mts.</t>
  </si>
  <si>
    <t>05</t>
  </si>
  <si>
    <t xml:space="preserve">MUROS EN BLOQUES </t>
  </si>
  <si>
    <t>05.01</t>
  </si>
  <si>
    <r>
      <t>Bloques H.S. 6" (0.15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</si>
  <si>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05.02</t>
  </si>
  <si>
    <r>
      <t>Bloques H.S. 6" (0.15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</si>
  <si>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06</t>
  </si>
  <si>
    <t>SHEETROCK</t>
  </si>
  <si>
    <t>06.01</t>
  </si>
  <si>
    <t>Suministro e instalación de panderetas de sheetrock.</t>
  </si>
  <si>
    <t>07</t>
  </si>
  <si>
    <t>DIVISIONES VIDRIO</t>
  </si>
  <si>
    <t>07.01</t>
  </si>
  <si>
    <t>Panel de vidrio fijo flotante templado e=3/8". Incluye: Transo en puerta frontal.</t>
  </si>
  <si>
    <t>08</t>
  </si>
  <si>
    <t>PANEL DE CIERRE</t>
  </si>
  <si>
    <t>08.01</t>
  </si>
  <si>
    <t>Quiebrasoles en fachadas frontal y lateral.</t>
  </si>
  <si>
    <t>p²</t>
  </si>
  <si>
    <t>09</t>
  </si>
  <si>
    <t>TERMINACIÓN DE SUPERFICIE</t>
  </si>
  <si>
    <t>09.01</t>
  </si>
  <si>
    <t>Fraguache en vigas, dinteles, columnas y losas.</t>
  </si>
  <si>
    <t>09.02</t>
  </si>
  <si>
    <t>Pañete (maestreado y a plomo) en muros, vigas, antepecho, columnas y losas.</t>
  </si>
  <si>
    <t>09.03</t>
  </si>
  <si>
    <t>Resane de muros agrietados y techo con desplome de recubrimiento. Incluye: picar y resanar.</t>
  </si>
  <si>
    <t>09.04</t>
  </si>
  <si>
    <t>Cantos y mochetas en general.</t>
  </si>
  <si>
    <t>ml</t>
  </si>
  <si>
    <t>10</t>
  </si>
  <si>
    <t xml:space="preserve">TERMINACIÓN DE TECHO </t>
  </si>
  <si>
    <t>10.01</t>
  </si>
  <si>
    <t>Construcción de fino. Incluye: subida de materiales.</t>
  </si>
  <si>
    <t>10.02</t>
  </si>
  <si>
    <t>Construcción de zabaleta.</t>
  </si>
  <si>
    <t>10.03</t>
  </si>
  <si>
    <t>Impermeabilización techos de concreto. Incluye: Aplicación de primer, soldadura a fuego (GLP) de membranas asfálticas APP, 4 mm, aplicación de capa reflectiva de aluminio de secado ultra rápido.</t>
  </si>
  <si>
    <t>10.04</t>
  </si>
  <si>
    <r>
      <t>Bloques H. S. 6" (0.15 mt.), 1 Líneas,  p/antepecho sobre borde de losa de techo en losa de recepción,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H=0.20 mt.</t>
    </r>
  </si>
  <si>
    <t>11</t>
  </si>
  <si>
    <t>TERMINACIÓN DE PISOS</t>
  </si>
  <si>
    <t>11.01</t>
  </si>
  <si>
    <t>Piso de porcelanato (50 x 50) cms. Súper White, doble carga.</t>
  </si>
  <si>
    <t>11.02</t>
  </si>
  <si>
    <t>Zócalo de porcelanato (10 x 60) cms. Súper White.</t>
  </si>
  <si>
    <t>11.03</t>
  </si>
  <si>
    <t>Piso de porcelanato (45 x 45) cms. en baños y cocinas.</t>
  </si>
  <si>
    <t>12</t>
  </si>
  <si>
    <t>REVESTIMIENTO</t>
  </si>
  <si>
    <t>12.01</t>
  </si>
  <si>
    <t>Cerámica (60 x 30) cms. blanco mate en muros sobre tope de meseta en cocina y pantry.</t>
  </si>
  <si>
    <t>12.02</t>
  </si>
  <si>
    <t>Cerámica (60 x 30) cms. blanco mate en muros de baños.</t>
  </si>
  <si>
    <t>12.03</t>
  </si>
  <si>
    <t xml:space="preserve">Suministro e instalación de Fachada ACM 4.03 MM, alucobond - estructura de aluminio, materiales terminación y fijación. Incluye: viáticos instaladores, transporte, andamio, M.O. </t>
  </si>
  <si>
    <t>12.04</t>
  </si>
  <si>
    <t>Vuelo en densglass, e= 0.11 mt. en fachada frontal.</t>
  </si>
  <si>
    <t>12.05</t>
  </si>
  <si>
    <t>Vuelo metálico , e=0.10 mt. en fachada frontal. Incluye: apoyo articulado, perfil cuadrado (15 x 10 x 2) cms., planchuela (1 1/4" x 3/16"), rigidizador, pintura antióxido, soldadura y M.O.</t>
  </si>
  <si>
    <t>12.06</t>
  </si>
  <si>
    <t xml:space="preserve">Relieve en hormigón armado en la fachada con un e= 0.15 mts. Incluye: malla, madera, clavos y thorobon. </t>
  </si>
  <si>
    <t>12.07</t>
  </si>
  <si>
    <t>Tope de granito natural en cocina, pantry y comedor.</t>
  </si>
  <si>
    <t>13</t>
  </si>
  <si>
    <t>PINTURA</t>
  </si>
  <si>
    <t>13.01</t>
  </si>
  <si>
    <t xml:space="preserve">Pintura acrílica en interior muros, vigas y columnas. </t>
  </si>
  <si>
    <t>13.02</t>
  </si>
  <si>
    <t>Pintura acrílica en exterior muros, vigas y columnas.</t>
  </si>
  <si>
    <t>13.03</t>
  </si>
  <si>
    <t>Pintura en techo.</t>
  </si>
  <si>
    <t>13.04</t>
  </si>
  <si>
    <t>Pintura semigloss en pasillos y recepción.</t>
  </si>
  <si>
    <t>13.05</t>
  </si>
  <si>
    <t>Pintura epóxica en piso de cuarto eléctrico.</t>
  </si>
  <si>
    <t>13.06</t>
  </si>
  <si>
    <t>Pintura acrílica exterior, interior y techo en almacén. Incluye: muros, vigas y columnas.</t>
  </si>
  <si>
    <t>14</t>
  </si>
  <si>
    <t xml:space="preserve">PUERTAS </t>
  </si>
  <si>
    <t>14.01</t>
  </si>
  <si>
    <t>Suministro e instalación de puerta de vidrio templado con laminado frozen.</t>
  </si>
  <si>
    <t>14.02</t>
  </si>
  <si>
    <t>Suministro e instalación de puerta doble de vidrio templado con laminado frozen.</t>
  </si>
  <si>
    <t>14.03</t>
  </si>
  <si>
    <t xml:space="preserve">Suministro e instalación de puertas de seguridad metálicas. </t>
  </si>
  <si>
    <t>und.</t>
  </si>
  <si>
    <t>14.04</t>
  </si>
  <si>
    <t>Suministro e instalación de puertas P40.</t>
  </si>
  <si>
    <t>14.05</t>
  </si>
  <si>
    <t>Suministro e instalación de puertas everdoor. Incluye: Accesorios y llavines.</t>
  </si>
  <si>
    <t>14.06</t>
  </si>
  <si>
    <t>Suministro e instalación de puerta de tola metálica. Incluye: rejillas en metal parte superior para ventilación, cerradura y pintura.</t>
  </si>
  <si>
    <t>15</t>
  </si>
  <si>
    <t>VENTANAS</t>
  </si>
  <si>
    <t>15.01</t>
  </si>
  <si>
    <t>Ventanas de vidrio correderas horizontal.</t>
  </si>
  <si>
    <r>
      <t>p</t>
    </r>
    <r>
      <rPr>
        <sz val="8"/>
        <rFont val="Calibri"/>
        <family val="2"/>
      </rPr>
      <t>²</t>
    </r>
  </si>
  <si>
    <t>15.02</t>
  </si>
  <si>
    <t>Ventanas de vidrio correderas vertical.</t>
  </si>
  <si>
    <t>16</t>
  </si>
  <si>
    <t>HERRAJES</t>
  </si>
  <si>
    <t>16.01</t>
  </si>
  <si>
    <t>Protectores de hierro en ventanas exteriores.</t>
  </si>
  <si>
    <t>16.02</t>
  </si>
  <si>
    <t>Protectores de hierro galvanizado en ventanas exteriores en fachada frontal y lateral. (ver especificación en plano)</t>
  </si>
  <si>
    <t>17</t>
  </si>
  <si>
    <t>PLAFOND</t>
  </si>
  <si>
    <t>17.01</t>
  </si>
  <si>
    <t>Fascia en sheetrock  en áreas dirección, subdirección y recepción.</t>
  </si>
  <si>
    <t>17.02</t>
  </si>
  <si>
    <t>Plafond en sheetrock en áreas  dirección, subdirección y recepción.</t>
  </si>
  <si>
    <t>17.03</t>
  </si>
  <si>
    <t>Suministro e instalación de plafond biselado 2' x 2' general, no incluye pasillos.</t>
  </si>
  <si>
    <t>17.04</t>
  </si>
  <si>
    <t>Plafond PVC machihembrado en baños y cocinas.</t>
  </si>
  <si>
    <t>18</t>
  </si>
  <si>
    <t>GABINETES</t>
  </si>
  <si>
    <t>18.01</t>
  </si>
  <si>
    <t>Suministro e instalación de gabinete de pino americano en cocina para pared.</t>
  </si>
  <si>
    <t>pl.</t>
  </si>
  <si>
    <t>18.02</t>
  </si>
  <si>
    <t>Suministro e instalación de gabinete de pino americano en cocina para piso.</t>
  </si>
  <si>
    <t>18.03</t>
  </si>
  <si>
    <t>Tramerías en despensa.</t>
  </si>
  <si>
    <t>19</t>
  </si>
  <si>
    <t>ACERA - CONTEN</t>
  </si>
  <si>
    <t>19.01</t>
  </si>
  <si>
    <t>Construcción de acera peatonal de H. S., A=1.00 mts., e= 0.10 mt.</t>
  </si>
  <si>
    <t>19.02</t>
  </si>
  <si>
    <t>Construcción de contén.</t>
  </si>
  <si>
    <t>20</t>
  </si>
  <si>
    <t>INSTALACIONES SANITARIAS</t>
  </si>
  <si>
    <t>20.01</t>
  </si>
  <si>
    <t>Suministro e instalación inodoro completo. Incluye: válvula Fluxómetro, tuberías, piezas y accesorios.</t>
  </si>
  <si>
    <t>20.02</t>
  </si>
  <si>
    <t>Suministro y colocación  lavamanos blanco  19" x 17''. Incluye: tuberías, piezas, accesorios y mezcladora con boquilla cromo.</t>
  </si>
  <si>
    <t>20.03</t>
  </si>
  <si>
    <t>Suministro e instalación de urinal estándar blanco. Incluye: piezas y accesorios.</t>
  </si>
  <si>
    <t>20.04</t>
  </si>
  <si>
    <t>Suministro e instalación de ducha. Incluye: accesorios y piezas.</t>
  </si>
  <si>
    <t>20.05</t>
  </si>
  <si>
    <t>20.06</t>
  </si>
  <si>
    <t>Suministro e instalación de barras para discapacitados de 24" en acero inoxidable.</t>
  </si>
  <si>
    <t>20.07</t>
  </si>
  <si>
    <t>Suministro y colocación de fregadero doble de acero inoxidable. Incluye: mezcladora, accesorios y piezas.</t>
  </si>
  <si>
    <t>20.08</t>
  </si>
  <si>
    <t xml:space="preserve">Suministro e instalación dispensador de papel. </t>
  </si>
  <si>
    <t>20.09</t>
  </si>
  <si>
    <t>Suministro e instalación de dispensador de jabón líquido plástico empotrable color blanco.</t>
  </si>
  <si>
    <t>20.10</t>
  </si>
  <si>
    <t>Suministro e Instalación de secadora de mano.</t>
  </si>
  <si>
    <t>20.11</t>
  </si>
  <si>
    <t>Espejos biselado de pared en baño (1.50 x 1.00) mts.</t>
  </si>
  <si>
    <t>20.12</t>
  </si>
  <si>
    <t>Suministro y colocación de tapa de aluminio para cisterna.</t>
  </si>
  <si>
    <t>20.13</t>
  </si>
  <si>
    <t>Suministro e instalación de bomba para pozo. Incluye: (1) Bombas vertical de 2 HP. con salida de 2''. Piezas y mano de obra.</t>
  </si>
  <si>
    <t>20.14</t>
  </si>
  <si>
    <t>Suministro e instalación de bomba para cisterna. Incluye: bombas horizontal de 2 HP. con salida de 1'', piezas y mano de obra.</t>
  </si>
  <si>
    <t>20.15</t>
  </si>
  <si>
    <t>Suministro de tanque de presión de 200 galones.</t>
  </si>
  <si>
    <t>20.16</t>
  </si>
  <si>
    <t>Construcción de vertederos para baños. Incluye: terminación de piso, rejilla, llave de chorro y M.O. general.</t>
  </si>
  <si>
    <t>20.17</t>
  </si>
  <si>
    <t>Desagüe de piso Ø2" en baños, duchas y vertederos.</t>
  </si>
  <si>
    <t>20.18</t>
  </si>
  <si>
    <t>Rejillas de hierro fundido tipo fundición álamo o similar de 29" x 14" , montada sobre angular de 2" x 2 "  x 3/8". Ver plano.</t>
  </si>
  <si>
    <t>20.19</t>
  </si>
  <si>
    <t>Construcción de filtrante diámetro de 8" @ 6'' . Incluye: perforación a percusión, suministro y colocación de 4 tubos de PVC (SDR-41) diámetro 6", construcción de un anillo y tapa de hierro fundido de 10''.</t>
  </si>
  <si>
    <t>20.20</t>
  </si>
  <si>
    <t>Limpieza de sépticos existentes.</t>
  </si>
  <si>
    <t>20.21</t>
  </si>
  <si>
    <t xml:space="preserve">Conexión de séptico a filtrante. Incluye: colocación de tubo de 6'',  T de 4'' y T de 6'' en c/u. </t>
  </si>
  <si>
    <t>20.22</t>
  </si>
  <si>
    <t>Suministro y colocación de tapa de hierro fundido. Incluye: base terminada de hormigón y M.O. general.</t>
  </si>
  <si>
    <t>21</t>
  </si>
  <si>
    <t>SISTEMA  DE AGUA POTABLE</t>
  </si>
  <si>
    <t>21.01</t>
  </si>
  <si>
    <t>Línea de succión con tubería de Ø1" PVC SCH-40. Incluye: Mano de obra general, 1 codo de 90 de 1'', 1 check tipo Europa, 2 adaptadores machos de 1''.</t>
  </si>
  <si>
    <t>21.02</t>
  </si>
  <si>
    <t>Línea de distribución con tubería de Ø1" PVC SCH-40. Incluye: Mano de obra general, excavación y tapado.</t>
  </si>
  <si>
    <t>21.03</t>
  </si>
  <si>
    <t>Línea de distribución con tubería de Ø1/2" PVC SCH-40. Incluye: Mano de obra general, excavación y tapado.</t>
  </si>
  <si>
    <t>21.04</t>
  </si>
  <si>
    <t>Línea de distribución con tubería de Ø3/4" PVC SCH-40. Incluye: Mano de obra general, excavación y tapado.</t>
  </si>
  <si>
    <t>21.05</t>
  </si>
  <si>
    <t>Tuberías y piezas PVC SCH-40 para la instalación de las líneas de succión y distribución. Incluye: válvulas, llaves de chorro, Tee, Yee, codos, reducciones, adaptadores, pegamentos, etc.</t>
  </si>
  <si>
    <t>22</t>
  </si>
  <si>
    <t>SISTEMA DE AGUA RESIDUAL</t>
  </si>
  <si>
    <t>22.01</t>
  </si>
  <si>
    <t>Línea de descarga en tuberías de Ø2" PVC SDR-41.</t>
  </si>
  <si>
    <t>22.02</t>
  </si>
  <si>
    <t>Línea de descarga en tuberías de Ø3" PVC SDR-41.</t>
  </si>
  <si>
    <t>22.03</t>
  </si>
  <si>
    <t>Línea de descarga en tuberías de Ø4" PVC SDR-41.</t>
  </si>
  <si>
    <t>22.04</t>
  </si>
  <si>
    <t>Ventilación Ø3" PVC SDR-41. Incluye: ranurado en muros, 1 tubo de Ø3" y 3 codos de Ø3".</t>
  </si>
  <si>
    <t>22.05</t>
  </si>
  <si>
    <t>Construcción de trampa de grasa. Ver especificaciones en el plano sanitario.</t>
  </si>
  <si>
    <t>22.06</t>
  </si>
  <si>
    <t>Construcción de registros de inspección. Ver especificación en el plano sanitario.</t>
  </si>
  <si>
    <t>22.07</t>
  </si>
  <si>
    <t>Bajante pluvial de Ø3". Incluye: ranurado en losa y muro para colocación de tubo.</t>
  </si>
  <si>
    <t>22.08</t>
  </si>
  <si>
    <t>Tuberías y piezas PVC SDR-41 para la instalación de las líneas de descarga, ventilaciones, trampas de grasas, registros de inspección y bajantes pluvial. Incluye: Tee, Yee, codos, reducciones, adaptadores, pegamentos, etc.</t>
  </si>
  <si>
    <t>23</t>
  </si>
  <si>
    <t>CONSTRUCCION CASETA EQUIPO DE BOMBEO, SOBRE LOSA DE CISTERNA EXISTENTE (2.10 x 2.45)  MTS.</t>
  </si>
  <si>
    <t>23.01</t>
  </si>
  <si>
    <t>Losas de techo  e=0.12 mt., (Ver plano estructural de techo para las separaciones de refuerzo).</t>
  </si>
  <si>
    <t>23.02</t>
  </si>
  <si>
    <r>
      <t>Bloques H.S. 6'' (0.15 mt.) S</t>
    </r>
    <r>
      <rPr>
        <b/>
        <sz val="8"/>
        <rFont val="Arial"/>
        <family val="2"/>
      </rPr>
      <t>.</t>
    </r>
    <r>
      <rPr>
        <sz val="8"/>
        <rFont val="Arial"/>
        <family val="2"/>
      </rPr>
      <t>N.P., Ref. Vert. Ø3/8'' @ 0.60 mt.</t>
    </r>
  </si>
  <si>
    <t>23.03</t>
  </si>
  <si>
    <t>Pañete (maestreado y a plomo) en muros.</t>
  </si>
  <si>
    <t>23.04</t>
  </si>
  <si>
    <t>Pañete (maestreado y a plomo) en techo.</t>
  </si>
  <si>
    <t>23.05</t>
  </si>
  <si>
    <t>Construcción de fino de techo inclinado.</t>
  </si>
  <si>
    <t>23.06</t>
  </si>
  <si>
    <t>Cantos en general.</t>
  </si>
  <si>
    <t>23.07</t>
  </si>
  <si>
    <t>Pintura acrílica en muros y techo.</t>
  </si>
  <si>
    <t>23.08</t>
  </si>
  <si>
    <t>Suministro e instalación de salida luz cenital.</t>
  </si>
  <si>
    <t>23.09</t>
  </si>
  <si>
    <t>Suministro e instalación de Interruptor simple.</t>
  </si>
  <si>
    <t>23.10</t>
  </si>
  <si>
    <t>Suministro e instalación de panel de distribución de 2 circuitos.</t>
  </si>
  <si>
    <t>23.11</t>
  </si>
  <si>
    <t>Válvula de cisterna de 1".</t>
  </si>
  <si>
    <t>23.12</t>
  </si>
  <si>
    <t xml:space="preserve">Suministro e instalación de manómetro. </t>
  </si>
  <si>
    <t>23.13</t>
  </si>
  <si>
    <t>Llave de paso de bola de 1".</t>
  </si>
  <si>
    <t>23.14</t>
  </si>
  <si>
    <t>Ventanas laterales de bloques calados, 2 de (1.00 x 0.60) mts.</t>
  </si>
  <si>
    <t>23.15</t>
  </si>
  <si>
    <t>Construcción de puerta de barras cuadradas de 1/2".</t>
  </si>
  <si>
    <t>24</t>
  </si>
  <si>
    <t>VIAS INTERNAS DE CIRCULACION Y PARQUEOS</t>
  </si>
  <si>
    <t>24.01</t>
  </si>
  <si>
    <t>24.02</t>
  </si>
  <si>
    <t>Relleno compactado para base con granzote procedente de planta (material granular arenoso). Incluye: Suministro y transporte al proyecto, regado, nivelado, perfilado, mojado y compactación Proctor standard 25%. e= 0.40 mts.</t>
  </si>
  <si>
    <t>m³c</t>
  </si>
  <si>
    <t>24.03</t>
  </si>
  <si>
    <t>24.04</t>
  </si>
  <si>
    <t>Bote de material de suelo inservible.</t>
  </si>
  <si>
    <t>24.05</t>
  </si>
  <si>
    <t>Suministro de paragoma en hormigón, con dimensiones (196 x 15.5 x 20.5) cms.</t>
  </si>
  <si>
    <t>24.06</t>
  </si>
  <si>
    <t>Rotulaciones y señales verticales de 18" x 24" con tola galvanizada en vinilo adhesivo reflectivo. Incluye: pedestal.</t>
  </si>
  <si>
    <t>24.07</t>
  </si>
  <si>
    <t>Trazado de líneas blancas, amarillas y flechas de giros en vías públicas.</t>
  </si>
  <si>
    <t>25</t>
  </si>
  <si>
    <t>VERJA EN BLOCK, COLUMNAS CADA 4 MTS. Y  MALLA CICLONICA.</t>
  </si>
  <si>
    <t xml:space="preserve">Demolición de verja sobre muro de block en entrada frontal de edificación y lateral de edificación de (DIGEGA). Incluye: malla ciclónica, piezas y accesorios más M.O. general. </t>
  </si>
  <si>
    <t xml:space="preserve">Reparación de verja sobre muro de block en entrada frontal de edificación y lateral de edificación de (DIGEGA). Incluye: Nueva malla ciclónica, piezas y accesorios más M.O. general. </t>
  </si>
  <si>
    <t>Construcción de verja perimetral para delimitar áreas en regional. incluye: bloques H. S. 6´´ reforzado, (2 líneas B.N.T.N., Y 2 líneas S.N.T.N), ref. vert. Ø3/8´´ a 60 cms; Columnas H.A. 0.15x0.20 cms. a 4.00 mts. + malla anticiclónica de 6 pies y tubos H. G Ø1½'' verticales y horizontales Ø1¼'', piezas y accesorios más replanteo + excavación + zapatas de muros (0.45x0.20) + terminación de superficies en muros, columnas, zabaleta doble sobre muro y M.O. general.</t>
  </si>
  <si>
    <t>Puerta de acceso principal de Metal corrediza H= 1.90 mts. Incluye: tubos cuadrados 2''x2'', riel de 2'', bisagra, aldaba, roldana, corte, soldadura y pulido, pintura antióxido y de mantenimiento. 2 unds. (dobles). (4 puertas. Ver planos).</t>
  </si>
  <si>
    <t>p2</t>
  </si>
  <si>
    <t xml:space="preserve">Pintura acrílica en columnas y muros. </t>
  </si>
  <si>
    <t>26</t>
  </si>
  <si>
    <t>REHABILITACION DE TALLER DE MECANICA No. 1 Y No.2</t>
  </si>
  <si>
    <t>TALLER No. 1</t>
  </si>
  <si>
    <t xml:space="preserve">Demolición de muro de block en entrada frontal. </t>
  </si>
  <si>
    <t>Demolición de fino existente.</t>
  </si>
  <si>
    <t>Desmontura de ventanas existente.</t>
  </si>
  <si>
    <t xml:space="preserve">Demolición de revestimiento en cerámica de oficina. </t>
  </si>
  <si>
    <t>m2</t>
  </si>
  <si>
    <t>Movimiento de escombros, piezas y herramientas.</t>
  </si>
  <si>
    <t>Abrir hueco para ventana en almacén de piezas.</t>
  </si>
  <si>
    <t>Dinteles (0.15x0.20) mts.</t>
  </si>
  <si>
    <t>Reparación de elemento estructural (vigas y columnas).</t>
  </si>
  <si>
    <r>
      <t xml:space="preserve">Bloques H. S. 6" (0.15 mt.) </t>
    </r>
    <r>
      <rPr>
        <b/>
        <sz val="8"/>
        <rFont val="Arial"/>
        <family val="2"/>
      </rPr>
      <t>S.N.P</t>
    </r>
    <r>
      <rPr>
        <sz val="8"/>
        <rFont val="Arial"/>
        <family val="2"/>
      </rPr>
      <t>., Ref. Vert. Ø3/8" @ 0.60 mt.</t>
    </r>
  </si>
  <si>
    <t>Bloques calados en ventana de almacén para piezas.</t>
  </si>
  <si>
    <t>Pañete (maestreado y a plomo) en muros, vigas y dinteles. Incluye: resane de columnas deterioradas y fosa vehicular.</t>
  </si>
  <si>
    <t>Colocación de zabaleta.</t>
  </si>
  <si>
    <t>Impermeabilización techos de concreto. Incluye: Aplicación de primer, soldadura a fuego (GLP) de membranas asfálticas APP, aplicación de capa reflectiva de aluminio de secado ultra rápido.</t>
  </si>
  <si>
    <t>Colocación de desagüe pluvial de 3''. Incluye: accesorios.</t>
  </si>
  <si>
    <t>Piso de porcelanato (60 x 60) cms. Súper White, doble carga.</t>
  </si>
  <si>
    <t>Puerta de everdoor blanca mts. Ver dimensiones en planos.</t>
  </si>
  <si>
    <t>Ventanas corredizas horizontal.</t>
  </si>
  <si>
    <r>
      <rPr>
        <sz val="9"/>
        <rFont val="Arial"/>
        <family val="2"/>
      </rPr>
      <t>p</t>
    </r>
    <r>
      <rPr>
        <sz val="8"/>
        <rFont val="Calibri"/>
        <family val="2"/>
      </rPr>
      <t>²</t>
    </r>
  </si>
  <si>
    <t>Protección de hierro en puertas y ventanas.</t>
  </si>
  <si>
    <t>Pintura acrílica exterior. Incluye: muros, vigas, columnas y techo.</t>
  </si>
  <si>
    <t>Bote de escombros producto de demoliciones.</t>
  </si>
  <si>
    <t>TALLER No. 2</t>
  </si>
  <si>
    <t>Desmontura de ventanas existente y puerta de tola metálica.</t>
  </si>
  <si>
    <t>Desmantelamiento de malla ciclónica sobre oficina de taller.</t>
  </si>
  <si>
    <t>Cierre de hueco en puerta metálica con bloques de 6". Incluye: pañete en ambas caras y M.O. general.</t>
  </si>
  <si>
    <t>Losas de techo  e=0.12 mt. Ver plano estructural de techo para las separaciones de refuerzo.</t>
  </si>
  <si>
    <t>Pañete (maestreado y a plomo) en muros, vigas, dinteles y losa de techo en oficina. Incluye: resane de columnas deterioradas y fosa vehicular.</t>
  </si>
  <si>
    <t>Pintura acrílica exterior e interior en taller No.2. Incluye: muros, vigas y columnas.</t>
  </si>
  <si>
    <t>Pintura acrílica para techo de oficina.</t>
  </si>
  <si>
    <t>27</t>
  </si>
  <si>
    <t>PAISAJISMO</t>
  </si>
  <si>
    <t>27.01</t>
  </si>
  <si>
    <t>Suministro y colocación de tierra negra. E=0.10mt.</t>
  </si>
  <si>
    <t>27.02</t>
  </si>
  <si>
    <t>Suministro y colocación de grama enana. Incluye: preparación de terreno y mantenimiento hasta enraizar.</t>
  </si>
  <si>
    <t>27.03</t>
  </si>
  <si>
    <t>Suministro y colocación de arbolito chino. Incluye: preparación de terreno y mantenimiento hasta enraizar.</t>
  </si>
  <si>
    <t>27.04</t>
  </si>
  <si>
    <t>Suministro y colocación de palma Alexandra. Incluye: preparación de terreno y mantenimiento hasta enraizar.</t>
  </si>
  <si>
    <t>27.05</t>
  </si>
  <si>
    <t>Suministro y colocación de palma cica Asia. Incluye: preparación de terreno y mantenimiento hasta enraizar.</t>
  </si>
  <si>
    <t>27.06</t>
  </si>
  <si>
    <t>Suministro y colocación de Scheffer. Incluye: preparación de terreno y mantenimiento hasta enraizar.</t>
  </si>
  <si>
    <t>28</t>
  </si>
  <si>
    <t>MISCELANEOS</t>
  </si>
  <si>
    <t>28.01</t>
  </si>
  <si>
    <t xml:space="preserve">Astas para bandera nacional y banderas institucionales. Incluye: postes metálicos niquelados, poleas y bases de hormigón armado con pedestal + tarjas con logos y nombres de las instituciones. </t>
  </si>
  <si>
    <t>28.02</t>
  </si>
  <si>
    <t>28.03</t>
  </si>
  <si>
    <t>Suministro e instalación de letrero acrílico e=1/4, 4.2" x 14", fondo frosted y 2 tornillos decorativos para áreas de oficinas.</t>
  </si>
  <si>
    <t>29</t>
  </si>
  <si>
    <t>CONSTRUCCION DE GARITA PARA SEGURIDAD</t>
  </si>
  <si>
    <t>29.01</t>
  </si>
  <si>
    <t>Construcción de garita con techo en H.A. Dim:(2.00 x 4.50) mts. Incluye: muro en bloques de 6", pañete liso, pintura acrílica, instalaciones sanitarias y eléctricas, vuelo perimetral de 30 cms., puertas y ventana, piso de cerámica. H=2.60 m. de P/T.</t>
  </si>
  <si>
    <t>30</t>
  </si>
  <si>
    <t>INSTALACIONES ELECTRICAS</t>
  </si>
  <si>
    <t>30.01</t>
  </si>
  <si>
    <t>Und</t>
  </si>
  <si>
    <t>30.02</t>
  </si>
  <si>
    <t>30.03</t>
  </si>
  <si>
    <t>30.04</t>
  </si>
  <si>
    <t>30.05</t>
  </si>
  <si>
    <t>30.06</t>
  </si>
  <si>
    <t>30.07</t>
  </si>
  <si>
    <t>Salida  para proyector en tuberías PVC/EMT de 1 1/2".</t>
  </si>
  <si>
    <t>30.08</t>
  </si>
  <si>
    <t>Salida para tomacorriente 120 voltios, 15 Amp. (h=0.30 m).</t>
  </si>
  <si>
    <t>30.09</t>
  </si>
  <si>
    <t>Salida para tomacorriente 120 voltios, 15 Amp. (sobre nivel de meseta).</t>
  </si>
  <si>
    <t>30.10</t>
  </si>
  <si>
    <t>Salida para tomacorriente 120 voltios, 15 Amp. (Nevera).</t>
  </si>
  <si>
    <t>30.11</t>
  </si>
  <si>
    <t>Salida para tomacorriente 120 voltios, 15 Amp., en piso.</t>
  </si>
  <si>
    <t>30.12</t>
  </si>
  <si>
    <t>Salida para TC 120 voltios, 15 Amp. Para UPS.</t>
  </si>
  <si>
    <t>30.13</t>
  </si>
  <si>
    <t>Salida para tomacorriente 120 voltios, UPS, en piso.</t>
  </si>
  <si>
    <t>30.14</t>
  </si>
  <si>
    <t>Salida para tomacorriente 120 voltios, UPS, sobre plafón - proyector.</t>
  </si>
  <si>
    <t>30.15</t>
  </si>
  <si>
    <t>Salida para TC 220 Voltios, Aires y Equipos.</t>
  </si>
  <si>
    <t>30.16</t>
  </si>
  <si>
    <t>Salida para data (vacía sin cable UTP).</t>
  </si>
  <si>
    <t>30.17</t>
  </si>
  <si>
    <t>Salida para data (vacía sin cable UTP), en piso.</t>
  </si>
  <si>
    <t>30.18</t>
  </si>
  <si>
    <t>Salida para data (vacía sin cable UTP), en plafón - proyector.</t>
  </si>
  <si>
    <t>30.19</t>
  </si>
  <si>
    <t>Salida para extractor de plafond.</t>
  </si>
  <si>
    <t>30.20</t>
  </si>
  <si>
    <t>Salida eléctrica para bomba de agua 2 HP, monofásica, 120 voltios.</t>
  </si>
  <si>
    <t>30.21</t>
  </si>
  <si>
    <t>Salida eléctrica para bomba sumergible 2 HP, monofásica, 220 voltios.</t>
  </si>
  <si>
    <t>30.22</t>
  </si>
  <si>
    <t>Panel LED 2'x 2' (600 X 600 mm) Luz Natural, de empotrar (L1).</t>
  </si>
  <si>
    <t>30.23</t>
  </si>
  <si>
    <t>Panel LED 2' x 4' (600 X  1200 mm) Luz Natural, de empotrar (L2).</t>
  </si>
  <si>
    <t>30.24</t>
  </si>
  <si>
    <t>Panel LED Circular 18 vatios (L3).</t>
  </si>
  <si>
    <t>30.25</t>
  </si>
  <si>
    <t>Panel LED Circular 6 vatios, dimeable (L4).</t>
  </si>
  <si>
    <t>30.26</t>
  </si>
  <si>
    <t>Luminaria hermética 1' x 4' (30 X 1200 mm)  tubos LED 18 vatios, Luz Natural, de superficie en cuarto eléctricos (L5).</t>
  </si>
  <si>
    <t>30.27</t>
  </si>
  <si>
    <t>Panel eléctrico PA  - 30 circuitos, 120/208V, 3 fases 4 hilos incluye 11 breaker 20/1A, 4 breakers 30/2A y 2 breaker 40/2A.</t>
  </si>
  <si>
    <t>30.28</t>
  </si>
  <si>
    <t>Panel eléctrico PB - 42 circuitos, 120/208V, 3 fases 4 hilos incluye 12 breaker 20/1A, 8 breakers 30/2A y 3 breaker 40/2A.</t>
  </si>
  <si>
    <t>30.29</t>
  </si>
  <si>
    <t>Panel eléctrico PC - 30 circuitos, 120/208V, 3 fases 4 hilos incluye 9 breaker 20/1A, 4 breakers 30/2A  y 2 breaker 40/2A.</t>
  </si>
  <si>
    <t>30.30</t>
  </si>
  <si>
    <t>Panel eléctrico PD - 30 circuitos, 120/208V, 3 fases 4 hilos incluye 10 breaker 20/1A, 5 breakers 30/2A  y 3 breaker 40/2A.</t>
  </si>
  <si>
    <t>30.31</t>
  </si>
  <si>
    <t>Panel eléctrico PT - 24 circuitos, 120/208V, 3 fases 4 hilos incluye  8 breaker 20/1A, 2 breakers 30/2A  y 2 breaker 40/2A.</t>
  </si>
  <si>
    <t>30.32</t>
  </si>
  <si>
    <t>Panel eléctrico Ups - 24 circuitos, 120/208V, 3 fases 4 hilos incluye  17 breaker 20/1A.</t>
  </si>
  <si>
    <t>30.33</t>
  </si>
  <si>
    <t>Main Breaker con Enclouse 225 A. 3Ø, Nema 1.</t>
  </si>
  <si>
    <t>30.34</t>
  </si>
  <si>
    <t>Panel Board  barra 300 Amp. 120/208V, 60 HZ, con Main Breaker 225/3 Amp., 3Ø. NEMA 1 con breakers: 2 - 80/3 Amp.,3 - 60/2 Amp. y 100/3 Amp.</t>
  </si>
  <si>
    <t>30.35</t>
  </si>
  <si>
    <t>Transformador PAD-Mounted de 75 KVA, 3Ø, 60 HZ, tensión 12.47 KV-120/208V. Y/Y, NEMA 3 R.</t>
  </si>
  <si>
    <t>30.36</t>
  </si>
  <si>
    <t>Enclosure breaker 30/2 A, 208V, Nema 3R, para unidades de aire acondicionado.</t>
  </si>
  <si>
    <t>30.37</t>
  </si>
  <si>
    <t>Enclosure breaker 40/2 A, 208V, Nema 3R, para unidades de aire acondicionado.</t>
  </si>
  <si>
    <t>30.38</t>
  </si>
  <si>
    <t>Extractor de plafond para baño, 15.2".</t>
  </si>
  <si>
    <t>30.39</t>
  </si>
  <si>
    <t>Extractor de plafón para baño, 10".</t>
  </si>
  <si>
    <t>30.40</t>
  </si>
  <si>
    <t>Poste de hormigón armado pretensado 40 pies, 800 Dan, Certificado por Edenorte.</t>
  </si>
  <si>
    <t>30.41</t>
  </si>
  <si>
    <t>Cimentación, excavación e hincado de poste y viento.</t>
  </si>
  <si>
    <t>30.42</t>
  </si>
  <si>
    <t>Estructura en poste MT (incluye cut-outs 200 A, pararrayos 9kV y fusibles tipo cinta).</t>
  </si>
  <si>
    <t>30.43</t>
  </si>
  <si>
    <t>Elbow Conector, para cable URD No. 2.</t>
  </si>
  <si>
    <t>30.44</t>
  </si>
  <si>
    <t>Cono de alivio exterior aislado para 15 KV.</t>
  </si>
  <si>
    <t>30.45</t>
  </si>
  <si>
    <t>Alimentador A00 desde poste de interconexión hasta transformador Pad Mounted 75 KVA : 3 cable URD aislado para 15 kV, canalización en tubería IMC/PVC Ø3".</t>
  </si>
  <si>
    <t>Pie</t>
  </si>
  <si>
    <t>30.46</t>
  </si>
  <si>
    <t>Alimentador A01 desde transformador hasta Main Breaker: 2 No. 1/0 THHN por fase, 2 No. 1/0 THHN Neutro, 1 No. 2 (7 hilos trenzado) para tierra, tubería PVC, EMT Ø 3".</t>
  </si>
  <si>
    <t>30.47</t>
  </si>
  <si>
    <t>Alimentador A02 desde Main Breaker hasta Panel Board: 2 No. 1/0 THHN por fases, 2 No. 1/0 THHN para neutro, 1 No. 2 THHN para tierra. Tubería EMT  Ø 3".</t>
  </si>
  <si>
    <t>30.48</t>
  </si>
  <si>
    <t>Alimentador A03 desde Panel Board hasta Panel A: 1 No. 6 THHN por fases, 1  No. 6 THHN Neutro, 1 No. 8 THHN para tierra, 1 Tubo EMT/PVC-SDR-26 Ø 1½".</t>
  </si>
  <si>
    <t>30.49</t>
  </si>
  <si>
    <t>Alimentador A04 desde Panel Board hasta Panel B: 1 No. 2  THHN por fases, 1  No. 2 THHN Neutro, 1 No. 4 THHN para tierra, 1 Tubo EMT/PVC-SDR-26 Ø 1½".</t>
  </si>
  <si>
    <t>30.50</t>
  </si>
  <si>
    <t>Alimentador A05 desde Panel Board hasta Panel C: 1 No. 6 THHN por fases, 1  No. 6 THHN Neutro, 1 No. 8 THHN para tierra, 1 Tubo PVC-SDR-26 Ø 1½".</t>
  </si>
  <si>
    <t>30.51</t>
  </si>
  <si>
    <t>Alimentador A06 desde Panel Board hasta Panel D: 1 No. 4 THHN por fases, 1  No. 4 THHN Neutro, 1 No. 6 THHN para tierra, 1 Tubo PVC-SDR-26 Ø 1½".</t>
  </si>
  <si>
    <t>30.52</t>
  </si>
  <si>
    <t>Alimentador A07 desde Panel Board hasta Panel T: 1 No. 6 THHN por fases, 1  No. 6 THHN Neutro, 1 No. 8 THHN para tierra, 1 Tubo PVC-SDR-26 Ø 1½".</t>
  </si>
  <si>
    <t>30.53</t>
  </si>
  <si>
    <t>Alimentador A08 desde Panel Board hasta panel UPS.</t>
  </si>
  <si>
    <t>30.54</t>
  </si>
  <si>
    <t>Sistema de Tierra: Pozo de tierra y relleno, Barra de cobre 14"X4"X¼" completa, terminal de suspensión doble ojo para calibre No. 2, 5 varilla de cobre ¾"X10', Soldadura Cadware de 90, Cemento GEM, Tubo PVC-SDR-26 Ø 2".</t>
  </si>
  <si>
    <t>30.55</t>
  </si>
  <si>
    <t>Diseño y tramitación de media tensión.</t>
  </si>
  <si>
    <t>31</t>
  </si>
  <si>
    <t>TRABAJOS FINALES</t>
  </si>
  <si>
    <t>31.01</t>
  </si>
  <si>
    <t>Limpieza final y bote de escombros.</t>
  </si>
  <si>
    <t>Sub Total Costos Directos:</t>
  </si>
  <si>
    <t>Dirección Técnica             10%</t>
  </si>
  <si>
    <t>0.1 x ST Costos Directos</t>
  </si>
  <si>
    <t>Seguros  y Fianzas          4.75%</t>
  </si>
  <si>
    <t>0.0475 x ST Costos Directos</t>
  </si>
  <si>
    <t>Transporte                        5%</t>
  </si>
  <si>
    <t>0.5 x ST Costos Directos</t>
  </si>
  <si>
    <t>Gastos Administrativos     2.5%</t>
  </si>
  <si>
    <t>0.025 x ST Costos Directos</t>
  </si>
  <si>
    <t xml:space="preserve">18% del 10% del ST Costos Directos (Norma General de la Dirección General de Impuesto Art. 4)                   </t>
  </si>
  <si>
    <t>0.18 x 0.1 x ST Costos Directos</t>
  </si>
  <si>
    <t>Ley 6-86                            1%</t>
  </si>
  <si>
    <t>0.01xST Costos Directos</t>
  </si>
  <si>
    <t>CODIA                                1X1000 ST Costos Directos</t>
  </si>
  <si>
    <t>0.001 x ST Costos Directos</t>
  </si>
  <si>
    <t>Supervisión (Ley 687/82)   5%</t>
  </si>
  <si>
    <t>0.05xST Costos Directos</t>
  </si>
  <si>
    <t>Imprevistos                         5%</t>
  </si>
  <si>
    <t>Sub-Total Costos Indirectos:</t>
  </si>
  <si>
    <t xml:space="preserve">Total General : </t>
  </si>
  <si>
    <t>Pintura de mantenimiento tanque de gasoil.</t>
  </si>
  <si>
    <t>Salida para interruptor sencillo.</t>
  </si>
  <si>
    <t>Salida para interruptor doble.</t>
  </si>
  <si>
    <t>Salida para interruptor tres vías.</t>
  </si>
  <si>
    <t>Salida para interruptor con dimer.</t>
  </si>
  <si>
    <t>Salida para iluminación en EMT.</t>
  </si>
  <si>
    <t>Salida para iluminación Exterior.</t>
  </si>
  <si>
    <t>unids.</t>
  </si>
  <si>
    <t>Suministro e instalación de divisiones modulares en PVC y perfiles de aluminio para baños.</t>
  </si>
  <si>
    <t>Excavación para nivelación de vías y parqueos con e=0.20 mts. con equipo.</t>
  </si>
  <si>
    <t>Suministro y colocación de carpeta asfáltica 2" para pavimento en vías internas de circulación y en áreas de parqueos incluye imprimación.</t>
  </si>
  <si>
    <t xml:space="preserve">   </t>
  </si>
  <si>
    <t xml:space="preserve">Confección de letrero de identificación de la regional en la parte frontal con letras en acrilica  de 8" y 5", ademas el  logo del Ministerio de Agricultura  en acrílica.  </t>
  </si>
  <si>
    <t>Tubo 4x4 en Hierro negro, terminado con pintura</t>
  </si>
  <si>
    <t>Lámparas led tipo cobra, 100 vatios, 6500k con fotocelda. Incluye: brazos.</t>
  </si>
  <si>
    <t>30.56</t>
  </si>
  <si>
    <t>30.57</t>
  </si>
  <si>
    <t>30.58</t>
  </si>
  <si>
    <t>Pichón de columna en hormigón armado para fijar el tubo de hierro eléctrico. Incluye: excavación + zapata para pedestal + armado + empañete + pintura. Para 10 unidades.</t>
  </si>
  <si>
    <t>25.01</t>
  </si>
  <si>
    <t>25.02</t>
  </si>
  <si>
    <t>25.03</t>
  </si>
  <si>
    <t>25.04</t>
  </si>
  <si>
    <t>25.05</t>
  </si>
  <si>
    <t>26.01</t>
  </si>
  <si>
    <t>26.02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</si>
  <si>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</si>
  <si>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</si>
  <si>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</si>
  <si>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</si>
  <si>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</si>
  <si>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</si>
  <si>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</si>
  <si>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</si>
  <si>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</si>
  <si>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</si>
  <si>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</si>
  <si>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</si>
  <si>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</si>
  <si>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26.01.14</t>
  </si>
  <si>
    <t>26.01.15</t>
  </si>
  <si>
    <t>26.01.16</t>
  </si>
  <si>
    <t>26.01.17</t>
  </si>
  <si>
    <t>26.01.18</t>
  </si>
  <si>
    <t>26.01.19</t>
  </si>
  <si>
    <t>26.01.20</t>
  </si>
  <si>
    <t>26.01.21</t>
  </si>
  <si>
    <t>26.01.22</t>
  </si>
  <si>
    <t>26.01.23</t>
  </si>
  <si>
    <t>26.02.01</t>
  </si>
  <si>
    <t>26.02.02</t>
  </si>
  <si>
    <t>26.02.03</t>
  </si>
  <si>
    <t>26.02.04</t>
  </si>
  <si>
    <t>26.02.05</t>
  </si>
  <si>
    <t>26.02.06</t>
  </si>
  <si>
    <t>26.02.07</t>
  </si>
  <si>
    <t>26.02.08</t>
  </si>
  <si>
    <t>26.02.09</t>
  </si>
  <si>
    <t>26.02.10</t>
  </si>
  <si>
    <t>26.02.11</t>
  </si>
  <si>
    <t>26.02.12</t>
  </si>
  <si>
    <t>26.02.13</t>
  </si>
  <si>
    <t>26.02.14</t>
  </si>
  <si>
    <t>26.02.15</t>
  </si>
  <si>
    <t>26.02.16</t>
  </si>
  <si>
    <t>26.02.17</t>
  </si>
  <si>
    <t>26.02.18</t>
  </si>
  <si>
    <t xml:space="preserve"> Valverde</t>
  </si>
  <si>
    <t>Readecuación de la Dirección Regional Noroeste, Valverde Mao.</t>
  </si>
  <si>
    <t xml:space="preserve">Presupuesto: </t>
  </si>
  <si>
    <t xml:space="preserve">Fecha Presupuesto: </t>
  </si>
  <si>
    <t xml:space="preserve">Fecha de Reporte: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</si>
</sst>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D$&quot;#,##0.00"/>
    <numFmt numFmtId="165" formatCode="[$$-80A]#,##0.00"/>
    <numFmt numFmtId="166" formatCode="[$$-2C0A]\ #,##0.00"/>
    <numFmt numFmtId="167" formatCode="[$$-500A]\ #,##0.00"/>
  </numFmts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5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</cellStyleXfs>
  <cellXfs count="127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top"/>
    </xf>
    <xf numFmtId="164" fontId="2" fillId="3" borderId="11" xfId="0" applyNumberFormat="1" applyFont="1" applyFill="1" applyBorder="1" applyAlignment="1"/>
    <xf numFmtId="49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center"/>
    </xf>
    <xf numFmtId="49" fontId="2" fillId="3" borderId="13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top"/>
    </xf>
    <xf numFmtId="164" fontId="2" fillId="3" borderId="13" xfId="0" applyNumberFormat="1" applyFont="1" applyFill="1" applyBorder="1" applyAlignment="1"/>
    <xf numFmtId="166" fontId="4" fillId="0" borderId="0" xfId="4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left"/>
    </xf>
    <xf numFmtId="0" fontId="2" fillId="3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right" wrapText="1"/>
    </xf>
    <xf numFmtId="14" fontId="4" fillId="0" borderId="5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</cellXfs>
  <cellStyles count="9">
    <cellStyle name="Millares 2 2 2" xfId="3"/>
    <cellStyle name="Millares 2 2 3" xfId="8"/>
    <cellStyle name="Millares 5" xfId="4"/>
    <cellStyle name="Millares 6" xfId="6"/>
    <cellStyle name="Normal" xfId="0" builtinId="0"/>
    <cellStyle name="Normal 2" xfId="5"/>
    <cellStyle name="Normal 3 2" xfId="2"/>
    <cellStyle name="Normal 3 3" xfId="7"/>
    <cellStyle name="Normal_Presp. Recon. Car. cruce Carretera  mella-guerra-bayaguana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topLeftCell="A262" workbookViewId="0">
      <selection activeCell="C3" sqref="C3"/>
    </sheetView>
  </sheetViews>
  <sheetFormatPr baseColWidth="10" defaultRowHeight="15"/>
  <cols>
    <col min="1" max="1" width="8.5703125" bestFit="1" customWidth="1"/>
    <col min="2" max="2" width="7.42578125" customWidth="1"/>
    <col min="3" max="3" width="36.28515625" customWidth="1"/>
    <col min="4" max="4" width="7.7109375" customWidth="1"/>
    <col min="5" max="5" width="6.28515625" customWidth="1"/>
    <col min="6" max="6" width="10.7109375" customWidth="1"/>
    <col min="7" max="7" width="13.7109375" bestFit="1" customWidth="1"/>
  </cols>
  <sheetData>
    <row r="1" spans="1:7" ht="27" customHeight="1">
      <c r="A1" s="115" t="s">
        <v>0</v>
      </c>
      <c r="B1" s="116"/>
      <c r="C1" s="116"/>
      <c r="D1" s="117"/>
      <c r="E1" s="117"/>
      <c r="F1" s="117"/>
      <c r="G1" s="118"/>
    </row>
    <row r="2" spans="1:7">
      <c r="A2" s="119" t="s">
        <v>608</v>
      </c>
      <c r="B2" s="120"/>
      <c r="C2" s="121" t="s">
        <v>607</v>
      </c>
      <c r="D2" s="122"/>
      <c r="E2" s="122"/>
      <c r="F2" s="123" t="s">
        <v>609</v>
      </c>
      <c r="G2" s="124"/>
    </row>
    <row r="3" spans="1:7" ht="15.75" thickBot="1">
      <c r="A3" s="1" t="s">
        <v>1</v>
      </c>
      <c r="B3" s="2" t="s">
        <v>2</v>
      </c>
      <c r="C3" s="3" t="s">
        <v>3</v>
      </c>
      <c r="D3" s="4"/>
      <c r="E3" s="4"/>
      <c r="F3" s="125" t="s">
        <v>610</v>
      </c>
      <c r="G3" s="126"/>
    </row>
    <row r="4" spans="1:7" ht="34.5" customHeight="1" thickBot="1">
      <c r="A4" s="5" t="s">
        <v>4</v>
      </c>
      <c r="B4" s="112" t="s">
        <v>5</v>
      </c>
      <c r="C4" s="113"/>
      <c r="D4" s="6" t="s">
        <v>6</v>
      </c>
      <c r="E4" s="6" t="s">
        <v>7</v>
      </c>
      <c r="F4" s="7" t="s">
        <v>8</v>
      </c>
      <c r="G4" s="8" t="s">
        <v>606</v>
      </c>
    </row>
    <row r="5" spans="1:7" ht="12.75" customHeight="1" thickBot="1">
      <c r="A5" s="9" t="s">
        <v>9</v>
      </c>
      <c r="B5" s="114" t="s">
        <v>10</v>
      </c>
      <c r="C5" s="114"/>
      <c r="D5" s="114"/>
      <c r="E5" s="114"/>
      <c r="F5" s="114"/>
      <c r="G5" s="10">
        <f>SUM(G6:G7)</f>
        <v>0</v>
      </c>
    </row>
    <row r="6" spans="1:7" ht="22.9" customHeight="1">
      <c r="A6" s="11" t="s">
        <v>11</v>
      </c>
      <c r="B6" s="103" t="s">
        <v>12</v>
      </c>
      <c r="C6" s="103"/>
      <c r="D6" s="12">
        <v>1</v>
      </c>
      <c r="E6" s="13" t="s">
        <v>13</v>
      </c>
      <c r="F6" s="14"/>
      <c r="G6" s="15">
        <f>D6*F6</f>
        <v>0</v>
      </c>
    </row>
    <row r="7" spans="1:7" ht="23.25" customHeight="1">
      <c r="A7" s="11" t="s">
        <v>14</v>
      </c>
      <c r="B7" s="101" t="s">
        <v>15</v>
      </c>
      <c r="C7" s="101"/>
      <c r="D7" s="12">
        <v>1</v>
      </c>
      <c r="E7" s="13" t="s">
        <v>13</v>
      </c>
      <c r="F7" s="16"/>
      <c r="G7" s="15">
        <f>D7*F7</f>
        <v>0</v>
      </c>
    </row>
    <row r="8" spans="1:7" ht="12" customHeight="1" thickBot="1">
      <c r="A8" s="17" t="s">
        <v>16</v>
      </c>
      <c r="B8" s="87" t="s">
        <v>17</v>
      </c>
      <c r="C8" s="87"/>
      <c r="D8" s="87"/>
      <c r="E8" s="87"/>
      <c r="F8" s="87"/>
      <c r="G8" s="18">
        <f>SUM(G9:G18)</f>
        <v>0</v>
      </c>
    </row>
    <row r="9" spans="1:7" ht="35.25" customHeight="1">
      <c r="A9" s="11" t="s">
        <v>18</v>
      </c>
      <c r="B9" s="103" t="s">
        <v>19</v>
      </c>
      <c r="C9" s="103"/>
      <c r="D9" s="12">
        <v>689.07</v>
      </c>
      <c r="E9" s="13" t="s">
        <v>20</v>
      </c>
      <c r="F9" s="14"/>
      <c r="G9" s="15">
        <f t="shared" ref="G9:G18" si="0">D9*F9</f>
        <v>0</v>
      </c>
    </row>
    <row r="10" spans="1:7" ht="14.25" customHeight="1">
      <c r="A10" s="11" t="s">
        <v>21</v>
      </c>
      <c r="B10" s="84" t="s">
        <v>22</v>
      </c>
      <c r="C10" s="84"/>
      <c r="D10" s="12">
        <v>304.29000000000002</v>
      </c>
      <c r="E10" s="13" t="s">
        <v>20</v>
      </c>
      <c r="F10" s="14"/>
      <c r="G10" s="15">
        <f t="shared" si="0"/>
        <v>0</v>
      </c>
    </row>
    <row r="11" spans="1:7" ht="12" customHeight="1">
      <c r="A11" s="11" t="s">
        <v>23</v>
      </c>
      <c r="B11" s="84" t="s">
        <v>24</v>
      </c>
      <c r="C11" s="84"/>
      <c r="D11" s="12">
        <v>49</v>
      </c>
      <c r="E11" s="13" t="s">
        <v>25</v>
      </c>
      <c r="F11" s="14"/>
      <c r="G11" s="15">
        <f t="shared" si="0"/>
        <v>0</v>
      </c>
    </row>
    <row r="12" spans="1:7" ht="12.75" customHeight="1">
      <c r="A12" s="11" t="s">
        <v>26</v>
      </c>
      <c r="B12" s="84" t="s">
        <v>27</v>
      </c>
      <c r="C12" s="84"/>
      <c r="D12" s="12">
        <v>145</v>
      </c>
      <c r="E12" s="13" t="s">
        <v>25</v>
      </c>
      <c r="F12" s="14"/>
      <c r="G12" s="15">
        <f t="shared" si="0"/>
        <v>0</v>
      </c>
    </row>
    <row r="13" spans="1:7">
      <c r="A13" s="11" t="s">
        <v>28</v>
      </c>
      <c r="B13" s="84" t="s">
        <v>29</v>
      </c>
      <c r="C13" s="84"/>
      <c r="D13" s="12">
        <v>71.33</v>
      </c>
      <c r="E13" s="13" t="s">
        <v>20</v>
      </c>
      <c r="F13" s="14"/>
      <c r="G13" s="15">
        <f t="shared" si="0"/>
        <v>0</v>
      </c>
    </row>
    <row r="14" spans="1:7">
      <c r="A14" s="11" t="s">
        <v>30</v>
      </c>
      <c r="B14" s="84" t="s">
        <v>31</v>
      </c>
      <c r="C14" s="84"/>
      <c r="D14" s="12">
        <v>729.61</v>
      </c>
      <c r="E14" s="13" t="s">
        <v>20</v>
      </c>
      <c r="F14" s="14"/>
      <c r="G14" s="15">
        <f t="shared" si="0"/>
        <v>0</v>
      </c>
    </row>
    <row r="15" spans="1:7" ht="25.5" customHeight="1">
      <c r="A15" s="11" t="s">
        <v>32</v>
      </c>
      <c r="B15" s="84" t="s">
        <v>33</v>
      </c>
      <c r="C15" s="84"/>
      <c r="D15" s="12">
        <v>158</v>
      </c>
      <c r="E15" s="13" t="s">
        <v>20</v>
      </c>
      <c r="F15" s="16"/>
      <c r="G15" s="15">
        <f t="shared" si="0"/>
        <v>0</v>
      </c>
    </row>
    <row r="16" spans="1:7">
      <c r="A16" s="11" t="s">
        <v>34</v>
      </c>
      <c r="B16" s="84" t="s">
        <v>35</v>
      </c>
      <c r="C16" s="84"/>
      <c r="D16" s="12">
        <v>34.97</v>
      </c>
      <c r="E16" s="13" t="s">
        <v>20</v>
      </c>
      <c r="F16" s="14"/>
      <c r="G16" s="15">
        <f t="shared" si="0"/>
        <v>0</v>
      </c>
    </row>
    <row r="17" spans="1:7" ht="21.75" customHeight="1">
      <c r="A17" s="11" t="s">
        <v>36</v>
      </c>
      <c r="B17" s="84" t="s">
        <v>37</v>
      </c>
      <c r="C17" s="84"/>
      <c r="D17" s="12">
        <v>1</v>
      </c>
      <c r="E17" s="13" t="s">
        <v>13</v>
      </c>
      <c r="F17" s="14"/>
      <c r="G17" s="15">
        <f t="shared" si="0"/>
        <v>0</v>
      </c>
    </row>
    <row r="18" spans="1:7" ht="12.75" customHeight="1">
      <c r="A18" s="11" t="s">
        <v>38</v>
      </c>
      <c r="B18" s="84" t="s">
        <v>39</v>
      </c>
      <c r="C18" s="84"/>
      <c r="D18" s="12">
        <v>298</v>
      </c>
      <c r="E18" s="13" t="s">
        <v>40</v>
      </c>
      <c r="F18" s="14"/>
      <c r="G18" s="15">
        <f t="shared" si="0"/>
        <v>0</v>
      </c>
    </row>
    <row r="19" spans="1:7" ht="12" customHeight="1" thickBot="1">
      <c r="A19" s="17" t="s">
        <v>41</v>
      </c>
      <c r="B19" s="86" t="s">
        <v>42</v>
      </c>
      <c r="C19" s="86"/>
      <c r="D19" s="86"/>
      <c r="E19" s="86"/>
      <c r="F19" s="86"/>
      <c r="G19" s="18">
        <f>SUM(G20:G23)</f>
        <v>0</v>
      </c>
    </row>
    <row r="20" spans="1:7" ht="21.75" customHeight="1">
      <c r="A20" s="19" t="s">
        <v>43</v>
      </c>
      <c r="B20" s="84" t="s">
        <v>44</v>
      </c>
      <c r="C20" s="84"/>
      <c r="D20" s="12">
        <v>3.95</v>
      </c>
      <c r="E20" s="13" t="s">
        <v>45</v>
      </c>
      <c r="F20" s="14"/>
      <c r="G20" s="15">
        <f t="shared" ref="G20:G23" si="1">D20*F20</f>
        <v>0</v>
      </c>
    </row>
    <row r="21" spans="1:7" ht="21.75" customHeight="1">
      <c r="A21" s="19" t="s">
        <v>46</v>
      </c>
      <c r="B21" s="84" t="s">
        <v>47</v>
      </c>
      <c r="C21" s="84"/>
      <c r="D21" s="12">
        <v>21.18</v>
      </c>
      <c r="E21" s="13" t="s">
        <v>45</v>
      </c>
      <c r="F21" s="14"/>
      <c r="G21" s="15">
        <f t="shared" si="1"/>
        <v>0</v>
      </c>
    </row>
    <row r="22" spans="1:7" ht="21.75" customHeight="1">
      <c r="A22" s="19" t="s">
        <v>48</v>
      </c>
      <c r="B22" s="84" t="s">
        <v>49</v>
      </c>
      <c r="C22" s="84"/>
      <c r="D22" s="12">
        <f>13.86+4.05</f>
        <v>17.91</v>
      </c>
      <c r="E22" s="13" t="s">
        <v>45</v>
      </c>
      <c r="F22" s="14"/>
      <c r="G22" s="15">
        <f t="shared" si="1"/>
        <v>0</v>
      </c>
    </row>
    <row r="23" spans="1:7">
      <c r="A23" s="19" t="s">
        <v>50</v>
      </c>
      <c r="B23" s="84" t="s">
        <v>51</v>
      </c>
      <c r="C23" s="84"/>
      <c r="D23" s="12">
        <v>27.97</v>
      </c>
      <c r="E23" s="13" t="s">
        <v>40</v>
      </c>
      <c r="F23" s="14"/>
      <c r="G23" s="15">
        <f t="shared" si="1"/>
        <v>0</v>
      </c>
    </row>
    <row r="24" spans="1:7" ht="12" customHeight="1" thickBot="1">
      <c r="A24" s="17" t="s">
        <v>52</v>
      </c>
      <c r="B24" s="87" t="s">
        <v>53</v>
      </c>
      <c r="C24" s="87"/>
      <c r="D24" s="87"/>
      <c r="E24" s="87"/>
      <c r="F24" s="87"/>
      <c r="G24" s="18">
        <f>SUM(G25:G41)</f>
        <v>0</v>
      </c>
    </row>
    <row r="25" spans="1:7" ht="24" customHeight="1">
      <c r="A25" s="11" t="s">
        <v>54</v>
      </c>
      <c r="B25" s="84" t="s">
        <v>55</v>
      </c>
      <c r="C25" s="84"/>
      <c r="D25" s="12">
        <v>68.739999999999995</v>
      </c>
      <c r="E25" s="13" t="s">
        <v>45</v>
      </c>
      <c r="F25" s="14"/>
      <c r="G25" s="15">
        <f>D25*F25</f>
        <v>0</v>
      </c>
    </row>
    <row r="26" spans="1:7" ht="23.25" customHeight="1">
      <c r="A26" s="11" t="s">
        <v>56</v>
      </c>
      <c r="B26" s="84" t="s">
        <v>57</v>
      </c>
      <c r="C26" s="84"/>
      <c r="D26" s="12">
        <v>8.15</v>
      </c>
      <c r="E26" s="13" t="s">
        <v>45</v>
      </c>
      <c r="F26" s="14"/>
      <c r="G26" s="15">
        <f t="shared" ref="G26:G41" si="2">D26*F26</f>
        <v>0</v>
      </c>
    </row>
    <row r="27" spans="1:7" ht="35.25" customHeight="1">
      <c r="A27" s="11" t="s">
        <v>58</v>
      </c>
      <c r="B27" s="84" t="s">
        <v>59</v>
      </c>
      <c r="C27" s="84"/>
      <c r="D27" s="12">
        <v>4.62</v>
      </c>
      <c r="E27" s="13" t="s">
        <v>45</v>
      </c>
      <c r="F27" s="14"/>
      <c r="G27" s="15">
        <f t="shared" si="2"/>
        <v>0</v>
      </c>
    </row>
    <row r="28" spans="1:7" ht="36" customHeight="1">
      <c r="A28" s="11" t="s">
        <v>60</v>
      </c>
      <c r="B28" s="84" t="s">
        <v>61</v>
      </c>
      <c r="C28" s="84"/>
      <c r="D28" s="20">
        <v>1.35</v>
      </c>
      <c r="E28" s="13" t="s">
        <v>45</v>
      </c>
      <c r="F28" s="14"/>
      <c r="G28" s="15">
        <f t="shared" si="2"/>
        <v>0</v>
      </c>
    </row>
    <row r="29" spans="1:7" ht="36" customHeight="1">
      <c r="A29" s="11" t="s">
        <v>62</v>
      </c>
      <c r="B29" s="84" t="s">
        <v>63</v>
      </c>
      <c r="C29" s="84"/>
      <c r="D29" s="20">
        <v>2.15</v>
      </c>
      <c r="E29" s="13" t="s">
        <v>45</v>
      </c>
      <c r="F29" s="14"/>
      <c r="G29" s="15">
        <f t="shared" si="2"/>
        <v>0</v>
      </c>
    </row>
    <row r="30" spans="1:7" ht="33" customHeight="1">
      <c r="A30" s="11" t="s">
        <v>64</v>
      </c>
      <c r="B30" s="84" t="s">
        <v>65</v>
      </c>
      <c r="C30" s="84"/>
      <c r="D30" s="20">
        <v>1.31</v>
      </c>
      <c r="E30" s="13" t="s">
        <v>45</v>
      </c>
      <c r="F30" s="14"/>
      <c r="G30" s="15">
        <f t="shared" si="2"/>
        <v>0</v>
      </c>
    </row>
    <row r="31" spans="1:7" ht="33.75" customHeight="1">
      <c r="A31" s="11" t="s">
        <v>66</v>
      </c>
      <c r="B31" s="84" t="s">
        <v>67</v>
      </c>
      <c r="C31" s="84"/>
      <c r="D31" s="20">
        <v>2.4500000000000002</v>
      </c>
      <c r="E31" s="13" t="s">
        <v>45</v>
      </c>
      <c r="F31" s="14"/>
      <c r="G31" s="15">
        <f t="shared" si="2"/>
        <v>0</v>
      </c>
    </row>
    <row r="32" spans="1:7" ht="22.5" customHeight="1">
      <c r="A32" s="11" t="s">
        <v>68</v>
      </c>
      <c r="B32" s="84" t="s">
        <v>69</v>
      </c>
      <c r="C32" s="84"/>
      <c r="D32" s="20">
        <v>0.63</v>
      </c>
      <c r="E32" s="13" t="s">
        <v>45</v>
      </c>
      <c r="F32" s="14"/>
      <c r="G32" s="15">
        <f t="shared" si="2"/>
        <v>0</v>
      </c>
    </row>
    <row r="33" spans="1:7" ht="23.25" customHeight="1">
      <c r="A33" s="11" t="s">
        <v>70</v>
      </c>
      <c r="B33" s="84" t="s">
        <v>71</v>
      </c>
      <c r="C33" s="84"/>
      <c r="D33" s="12">
        <v>2.02</v>
      </c>
      <c r="E33" s="13" t="s">
        <v>45</v>
      </c>
      <c r="F33" s="14"/>
      <c r="G33" s="15">
        <f t="shared" si="2"/>
        <v>0</v>
      </c>
    </row>
    <row r="34" spans="1:7" ht="24" customHeight="1">
      <c r="A34" s="11" t="s">
        <v>72</v>
      </c>
      <c r="B34" s="84" t="s">
        <v>73</v>
      </c>
      <c r="C34" s="84"/>
      <c r="D34" s="20">
        <v>0.85</v>
      </c>
      <c r="E34" s="13" t="s">
        <v>45</v>
      </c>
      <c r="F34" s="14"/>
      <c r="G34" s="15">
        <f t="shared" ref="G34:G40" si="3">D34*F34</f>
        <v>0</v>
      </c>
    </row>
    <row r="35" spans="1:7" ht="34.5" customHeight="1">
      <c r="A35" s="11" t="s">
        <v>74</v>
      </c>
      <c r="B35" s="84" t="s">
        <v>75</v>
      </c>
      <c r="C35" s="84"/>
      <c r="D35" s="20">
        <v>1.57</v>
      </c>
      <c r="E35" s="13" t="s">
        <v>45</v>
      </c>
      <c r="F35" s="14"/>
      <c r="G35" s="15">
        <f t="shared" si="3"/>
        <v>0</v>
      </c>
    </row>
    <row r="36" spans="1:7" ht="27" customHeight="1">
      <c r="A36" s="11" t="s">
        <v>76</v>
      </c>
      <c r="B36" s="84" t="s">
        <v>77</v>
      </c>
      <c r="C36" s="84"/>
      <c r="D36" s="20">
        <v>1.02</v>
      </c>
      <c r="E36" s="13" t="s">
        <v>45</v>
      </c>
      <c r="F36" s="14"/>
      <c r="G36" s="15">
        <f t="shared" si="3"/>
        <v>0</v>
      </c>
    </row>
    <row r="37" spans="1:7" ht="34.15" customHeight="1">
      <c r="A37" s="11" t="s">
        <v>78</v>
      </c>
      <c r="B37" s="84" t="s">
        <v>79</v>
      </c>
      <c r="C37" s="84"/>
      <c r="D37" s="20">
        <v>1.02</v>
      </c>
      <c r="E37" s="13" t="s">
        <v>45</v>
      </c>
      <c r="F37" s="14"/>
      <c r="G37" s="15">
        <f t="shared" si="3"/>
        <v>0</v>
      </c>
    </row>
    <row r="38" spans="1:7" ht="34.15" customHeight="1">
      <c r="A38" s="11" t="s">
        <v>80</v>
      </c>
      <c r="B38" s="84" t="s">
        <v>81</v>
      </c>
      <c r="C38" s="84"/>
      <c r="D38" s="20">
        <v>1.05</v>
      </c>
      <c r="E38" s="13" t="s">
        <v>45</v>
      </c>
      <c r="F38" s="14"/>
      <c r="G38" s="15">
        <f t="shared" si="3"/>
        <v>0</v>
      </c>
    </row>
    <row r="39" spans="1:7" ht="33.75" customHeight="1">
      <c r="A39" s="11" t="s">
        <v>82</v>
      </c>
      <c r="B39" s="84" t="s">
        <v>83</v>
      </c>
      <c r="C39" s="84"/>
      <c r="D39" s="20">
        <v>3.26</v>
      </c>
      <c r="E39" s="13" t="s">
        <v>45</v>
      </c>
      <c r="F39" s="14"/>
      <c r="G39" s="15">
        <f t="shared" si="3"/>
        <v>0</v>
      </c>
    </row>
    <row r="40" spans="1:7" ht="22.5" customHeight="1">
      <c r="A40" s="11" t="s">
        <v>84</v>
      </c>
      <c r="B40" s="84" t="s">
        <v>85</v>
      </c>
      <c r="C40" s="84"/>
      <c r="D40" s="20">
        <v>2.3199999999999998</v>
      </c>
      <c r="E40" s="13" t="s">
        <v>45</v>
      </c>
      <c r="F40" s="14"/>
      <c r="G40" s="15">
        <f t="shared" si="3"/>
        <v>0</v>
      </c>
    </row>
    <row r="41" spans="1:7" ht="43.15" customHeight="1">
      <c r="A41" s="11" t="s">
        <v>86</v>
      </c>
      <c r="B41" s="84" t="s">
        <v>87</v>
      </c>
      <c r="C41" s="84"/>
      <c r="D41" s="20">
        <v>14.01</v>
      </c>
      <c r="E41" s="13" t="s">
        <v>45</v>
      </c>
      <c r="F41" s="14"/>
      <c r="G41" s="15">
        <f t="shared" si="2"/>
        <v>0</v>
      </c>
    </row>
    <row r="42" spans="1:7" ht="14.45" customHeight="1" thickBot="1">
      <c r="A42" s="17" t="s">
        <v>88</v>
      </c>
      <c r="B42" s="87" t="s">
        <v>89</v>
      </c>
      <c r="C42" s="87"/>
      <c r="D42" s="87"/>
      <c r="E42" s="87"/>
      <c r="F42" s="87"/>
      <c r="G42" s="18">
        <f>SUM(G43:G44)</f>
        <v>0</v>
      </c>
    </row>
    <row r="43" spans="1:7">
      <c r="A43" s="11" t="s">
        <v>90</v>
      </c>
      <c r="B43" s="84" t="s">
        <v>91</v>
      </c>
      <c r="C43" s="84"/>
      <c r="D43" s="21">
        <v>28.96</v>
      </c>
      <c r="E43" s="22" t="s">
        <v>20</v>
      </c>
      <c r="F43" s="23"/>
      <c r="G43" s="24">
        <f t="shared" ref="G43:G44" si="4">D43*F43</f>
        <v>0</v>
      </c>
    </row>
    <row r="44" spans="1:7">
      <c r="A44" s="11" t="s">
        <v>92</v>
      </c>
      <c r="B44" s="84" t="s">
        <v>93</v>
      </c>
      <c r="C44" s="84"/>
      <c r="D44" s="21">
        <v>198.32</v>
      </c>
      <c r="E44" s="22" t="s">
        <v>20</v>
      </c>
      <c r="F44" s="23"/>
      <c r="G44" s="24">
        <f t="shared" si="4"/>
        <v>0</v>
      </c>
    </row>
    <row r="45" spans="1:7" ht="15.75" thickBot="1">
      <c r="A45" s="17" t="s">
        <v>94</v>
      </c>
      <c r="B45" s="87" t="s">
        <v>95</v>
      </c>
      <c r="C45" s="87"/>
      <c r="D45" s="87"/>
      <c r="E45" s="87"/>
      <c r="F45" s="87"/>
      <c r="G45" s="18">
        <f>SUM(G46:G46)</f>
        <v>0</v>
      </c>
    </row>
    <row r="46" spans="1:7">
      <c r="A46" s="19" t="s">
        <v>96</v>
      </c>
      <c r="B46" s="110" t="s">
        <v>97</v>
      </c>
      <c r="C46" s="110"/>
      <c r="D46" s="25">
        <v>214.52</v>
      </c>
      <c r="E46" s="22" t="s">
        <v>20</v>
      </c>
      <c r="F46" s="23"/>
      <c r="G46" s="26">
        <f>D46*F46</f>
        <v>0</v>
      </c>
    </row>
    <row r="47" spans="1:7" ht="15.75" thickBot="1">
      <c r="A47" s="17" t="s">
        <v>98</v>
      </c>
      <c r="B47" s="87" t="s">
        <v>99</v>
      </c>
      <c r="C47" s="87"/>
      <c r="D47" s="87"/>
      <c r="E47" s="87"/>
      <c r="F47" s="87"/>
      <c r="G47" s="18">
        <f>SUM(G48:G48)</f>
        <v>0</v>
      </c>
    </row>
    <row r="48" spans="1:7" ht="22.5" customHeight="1">
      <c r="A48" s="11" t="s">
        <v>100</v>
      </c>
      <c r="B48" s="111" t="s">
        <v>101</v>
      </c>
      <c r="C48" s="111"/>
      <c r="D48" s="12">
        <v>69.8</v>
      </c>
      <c r="E48" s="13" t="s">
        <v>20</v>
      </c>
      <c r="F48" s="14"/>
      <c r="G48" s="27">
        <f t="shared" ref="G48" si="5">D48*F48</f>
        <v>0</v>
      </c>
    </row>
    <row r="49" spans="1:7" ht="15.75" thickBot="1">
      <c r="A49" s="17" t="s">
        <v>102</v>
      </c>
      <c r="B49" s="87" t="s">
        <v>103</v>
      </c>
      <c r="C49" s="87"/>
      <c r="D49" s="87"/>
      <c r="E49" s="87"/>
      <c r="F49" s="87"/>
      <c r="G49" s="18">
        <f>SUM(G50)</f>
        <v>0</v>
      </c>
    </row>
    <row r="50" spans="1:7">
      <c r="A50" s="28" t="s">
        <v>104</v>
      </c>
      <c r="B50" s="111" t="s">
        <v>105</v>
      </c>
      <c r="C50" s="111"/>
      <c r="D50" s="29">
        <v>129.12</v>
      </c>
      <c r="E50" s="22" t="s">
        <v>106</v>
      </c>
      <c r="F50" s="30"/>
      <c r="G50" s="26">
        <f>+F50*D50</f>
        <v>0</v>
      </c>
    </row>
    <row r="51" spans="1:7" ht="15.75" thickBot="1">
      <c r="A51" s="17" t="s">
        <v>107</v>
      </c>
      <c r="B51" s="87" t="s">
        <v>108</v>
      </c>
      <c r="C51" s="87"/>
      <c r="D51" s="87"/>
      <c r="E51" s="87"/>
      <c r="F51" s="87"/>
      <c r="G51" s="18">
        <f>SUM(G52:G55)</f>
        <v>0</v>
      </c>
    </row>
    <row r="52" spans="1:7">
      <c r="A52" s="11" t="s">
        <v>109</v>
      </c>
      <c r="B52" s="84" t="s">
        <v>110</v>
      </c>
      <c r="C52" s="84"/>
      <c r="D52" s="12">
        <v>569.15</v>
      </c>
      <c r="E52" s="13" t="s">
        <v>20</v>
      </c>
      <c r="F52" s="14"/>
      <c r="G52" s="15">
        <f>+D52*F52</f>
        <v>0</v>
      </c>
    </row>
    <row r="53" spans="1:7" ht="22.9" customHeight="1">
      <c r="A53" s="11" t="s">
        <v>111</v>
      </c>
      <c r="B53" s="84" t="s">
        <v>112</v>
      </c>
      <c r="C53" s="84"/>
      <c r="D53" s="12">
        <v>569.15</v>
      </c>
      <c r="E53" s="13" t="s">
        <v>20</v>
      </c>
      <c r="F53" s="14"/>
      <c r="G53" s="15">
        <f t="shared" ref="G53:G55" si="6">+D53*F53</f>
        <v>0</v>
      </c>
    </row>
    <row r="54" spans="1:7" ht="22.9" customHeight="1">
      <c r="A54" s="11" t="s">
        <v>113</v>
      </c>
      <c r="B54" s="84" t="s">
        <v>114</v>
      </c>
      <c r="C54" s="84"/>
      <c r="D54" s="12">
        <v>1</v>
      </c>
      <c r="E54" s="13" t="s">
        <v>13</v>
      </c>
      <c r="F54" s="14"/>
      <c r="G54" s="15">
        <f t="shared" si="6"/>
        <v>0</v>
      </c>
    </row>
    <row r="55" spans="1:7">
      <c r="A55" s="11" t="s">
        <v>115</v>
      </c>
      <c r="B55" s="84" t="s">
        <v>116</v>
      </c>
      <c r="C55" s="84"/>
      <c r="D55" s="12">
        <v>484.29</v>
      </c>
      <c r="E55" s="13" t="s">
        <v>117</v>
      </c>
      <c r="F55" s="14"/>
      <c r="G55" s="15">
        <f t="shared" si="6"/>
        <v>0</v>
      </c>
    </row>
    <row r="56" spans="1:7" ht="15.75" thickBot="1">
      <c r="A56" s="17" t="s">
        <v>118</v>
      </c>
      <c r="B56" s="87" t="s">
        <v>119</v>
      </c>
      <c r="C56" s="87"/>
      <c r="D56" s="87"/>
      <c r="E56" s="87"/>
      <c r="F56" s="87"/>
      <c r="G56" s="18">
        <f>SUM(G57:G60)</f>
        <v>0</v>
      </c>
    </row>
    <row r="57" spans="1:7">
      <c r="A57" s="11" t="s">
        <v>120</v>
      </c>
      <c r="B57" s="84" t="s">
        <v>121</v>
      </c>
      <c r="C57" s="84"/>
      <c r="D57" s="12">
        <v>729.61</v>
      </c>
      <c r="E57" s="13" t="s">
        <v>20</v>
      </c>
      <c r="F57" s="31"/>
      <c r="G57" s="15">
        <f>D57*F57</f>
        <v>0</v>
      </c>
    </row>
    <row r="58" spans="1:7">
      <c r="A58" s="11" t="s">
        <v>122</v>
      </c>
      <c r="B58" s="84" t="s">
        <v>123</v>
      </c>
      <c r="C58" s="84"/>
      <c r="D58" s="12">
        <v>350.84</v>
      </c>
      <c r="E58" s="32" t="s">
        <v>117</v>
      </c>
      <c r="F58" s="31"/>
      <c r="G58" s="15">
        <f t="shared" ref="G58:G60" si="7">D58*F58</f>
        <v>0</v>
      </c>
    </row>
    <row r="59" spans="1:7" ht="45" customHeight="1">
      <c r="A59" s="11" t="s">
        <v>124</v>
      </c>
      <c r="B59" s="105" t="s">
        <v>125</v>
      </c>
      <c r="C59" s="105"/>
      <c r="D59" s="12">
        <v>869.94</v>
      </c>
      <c r="E59" s="13" t="s">
        <v>20</v>
      </c>
      <c r="F59" s="31"/>
      <c r="G59" s="15">
        <f t="shared" si="7"/>
        <v>0</v>
      </c>
    </row>
    <row r="60" spans="1:7" ht="23.45" customHeight="1">
      <c r="A60" s="11" t="s">
        <v>126</v>
      </c>
      <c r="B60" s="84" t="s">
        <v>127</v>
      </c>
      <c r="C60" s="84"/>
      <c r="D60" s="12">
        <v>6.72</v>
      </c>
      <c r="E60" s="13" t="s">
        <v>20</v>
      </c>
      <c r="F60" s="14"/>
      <c r="G60" s="15">
        <f t="shared" si="7"/>
        <v>0</v>
      </c>
    </row>
    <row r="61" spans="1:7" ht="15.75" thickBot="1">
      <c r="A61" s="17" t="s">
        <v>128</v>
      </c>
      <c r="B61" s="87" t="s">
        <v>129</v>
      </c>
      <c r="C61" s="87"/>
      <c r="D61" s="87"/>
      <c r="E61" s="87"/>
      <c r="F61" s="87"/>
      <c r="G61" s="18">
        <f>SUM(G62:G64)</f>
        <v>0</v>
      </c>
    </row>
    <row r="62" spans="1:7">
      <c r="A62" s="11" t="s">
        <v>130</v>
      </c>
      <c r="B62" s="84" t="s">
        <v>131</v>
      </c>
      <c r="C62" s="84"/>
      <c r="D62" s="25">
        <v>587.46</v>
      </c>
      <c r="E62" s="22" t="s">
        <v>20</v>
      </c>
      <c r="F62" s="23"/>
      <c r="G62" s="24">
        <f>D62*F62</f>
        <v>0</v>
      </c>
    </row>
    <row r="63" spans="1:7">
      <c r="A63" s="11" t="s">
        <v>132</v>
      </c>
      <c r="B63" s="84" t="s">
        <v>133</v>
      </c>
      <c r="C63" s="84"/>
      <c r="D63" s="25">
        <v>543.54</v>
      </c>
      <c r="E63" s="22" t="s">
        <v>117</v>
      </c>
      <c r="F63" s="23"/>
      <c r="G63" s="24">
        <f t="shared" ref="G63:G64" si="8">D63*F63</f>
        <v>0</v>
      </c>
    </row>
    <row r="64" spans="1:7">
      <c r="A64" s="11" t="s">
        <v>134</v>
      </c>
      <c r="B64" s="84" t="s">
        <v>135</v>
      </c>
      <c r="C64" s="84"/>
      <c r="D64" s="25">
        <v>65.77</v>
      </c>
      <c r="E64" s="22" t="s">
        <v>20</v>
      </c>
      <c r="F64" s="23"/>
      <c r="G64" s="24">
        <f t="shared" si="8"/>
        <v>0</v>
      </c>
    </row>
    <row r="65" spans="1:7" ht="15.75" thickBot="1">
      <c r="A65" s="17" t="s">
        <v>136</v>
      </c>
      <c r="B65" s="87" t="s">
        <v>137</v>
      </c>
      <c r="C65" s="87"/>
      <c r="D65" s="87"/>
      <c r="E65" s="87"/>
      <c r="F65" s="87"/>
      <c r="G65" s="18">
        <f>SUM(G66:G72)</f>
        <v>0</v>
      </c>
    </row>
    <row r="66" spans="1:7" ht="22.9" customHeight="1">
      <c r="A66" s="11" t="s">
        <v>138</v>
      </c>
      <c r="B66" s="84" t="s">
        <v>139</v>
      </c>
      <c r="C66" s="84"/>
      <c r="D66" s="12">
        <v>8.17</v>
      </c>
      <c r="E66" s="13" t="s">
        <v>20</v>
      </c>
      <c r="F66" s="14"/>
      <c r="G66" s="33">
        <f>D66*F66</f>
        <v>0</v>
      </c>
    </row>
    <row r="67" spans="1:7">
      <c r="A67" s="11" t="s">
        <v>140</v>
      </c>
      <c r="B67" s="84" t="s">
        <v>141</v>
      </c>
      <c r="C67" s="84"/>
      <c r="D67" s="12">
        <v>185.85</v>
      </c>
      <c r="E67" s="13" t="s">
        <v>20</v>
      </c>
      <c r="F67" s="14"/>
      <c r="G67" s="33">
        <f t="shared" ref="G67:G72" si="9">D67*F67</f>
        <v>0</v>
      </c>
    </row>
    <row r="68" spans="1:7" ht="33.6" customHeight="1">
      <c r="A68" s="11" t="s">
        <v>142</v>
      </c>
      <c r="B68" s="84" t="s">
        <v>143</v>
      </c>
      <c r="C68" s="84"/>
      <c r="D68" s="12">
        <v>115.56</v>
      </c>
      <c r="E68" s="13" t="s">
        <v>20</v>
      </c>
      <c r="F68" s="14"/>
      <c r="G68" s="33">
        <f t="shared" si="9"/>
        <v>0</v>
      </c>
    </row>
    <row r="69" spans="1:7" ht="14.45" customHeight="1">
      <c r="A69" s="11" t="s">
        <v>144</v>
      </c>
      <c r="B69" s="84" t="s">
        <v>145</v>
      </c>
      <c r="C69" s="84"/>
      <c r="D69" s="12">
        <v>1.1299999999999999</v>
      </c>
      <c r="E69" s="13" t="s">
        <v>20</v>
      </c>
      <c r="F69" s="14"/>
      <c r="G69" s="33">
        <f t="shared" si="9"/>
        <v>0</v>
      </c>
    </row>
    <row r="70" spans="1:7" ht="33.6" customHeight="1">
      <c r="A70" s="11" t="s">
        <v>146</v>
      </c>
      <c r="B70" s="84" t="s">
        <v>147</v>
      </c>
      <c r="C70" s="84"/>
      <c r="D70" s="12">
        <v>4.54</v>
      </c>
      <c r="E70" s="13" t="s">
        <v>20</v>
      </c>
      <c r="F70" s="14"/>
      <c r="G70" s="33">
        <f t="shared" si="9"/>
        <v>0</v>
      </c>
    </row>
    <row r="71" spans="1:7" ht="22.9" customHeight="1">
      <c r="A71" s="11" t="s">
        <v>148</v>
      </c>
      <c r="B71" s="84" t="s">
        <v>149</v>
      </c>
      <c r="C71" s="84"/>
      <c r="D71" s="12">
        <v>5.5</v>
      </c>
      <c r="E71" s="13" t="s">
        <v>20</v>
      </c>
      <c r="F71" s="14"/>
      <c r="G71" s="33">
        <f t="shared" si="9"/>
        <v>0</v>
      </c>
    </row>
    <row r="72" spans="1:7">
      <c r="A72" s="11" t="s">
        <v>150</v>
      </c>
      <c r="B72" s="101" t="s">
        <v>151</v>
      </c>
      <c r="C72" s="101"/>
      <c r="D72" s="34">
        <v>4.45</v>
      </c>
      <c r="E72" s="35" t="s">
        <v>20</v>
      </c>
      <c r="F72" s="36"/>
      <c r="G72" s="33">
        <f t="shared" si="9"/>
        <v>0</v>
      </c>
    </row>
    <row r="73" spans="1:7" ht="15.75" thickBot="1">
      <c r="A73" s="17" t="s">
        <v>152</v>
      </c>
      <c r="B73" s="87" t="s">
        <v>153</v>
      </c>
      <c r="C73" s="87"/>
      <c r="D73" s="87"/>
      <c r="E73" s="87"/>
      <c r="F73" s="87"/>
      <c r="G73" s="18">
        <f>SUM(G74:G79)</f>
        <v>0</v>
      </c>
    </row>
    <row r="74" spans="1:7">
      <c r="A74" s="11" t="s">
        <v>154</v>
      </c>
      <c r="B74" s="84" t="s">
        <v>155</v>
      </c>
      <c r="C74" s="84"/>
      <c r="D74" s="12">
        <v>925.42</v>
      </c>
      <c r="E74" s="13" t="s">
        <v>20</v>
      </c>
      <c r="F74" s="31"/>
      <c r="G74" s="33">
        <f>D74*F74</f>
        <v>0</v>
      </c>
    </row>
    <row r="75" spans="1:7">
      <c r="A75" s="11" t="s">
        <v>156</v>
      </c>
      <c r="B75" s="84" t="s">
        <v>157</v>
      </c>
      <c r="C75" s="84"/>
      <c r="D75" s="12">
        <v>506.09</v>
      </c>
      <c r="E75" s="13" t="s">
        <v>20</v>
      </c>
      <c r="F75" s="31"/>
      <c r="G75" s="33">
        <f t="shared" ref="G75:G79" si="10">D75*F75</f>
        <v>0</v>
      </c>
    </row>
    <row r="76" spans="1:7">
      <c r="A76" s="11" t="s">
        <v>158</v>
      </c>
      <c r="B76" s="84" t="s">
        <v>159</v>
      </c>
      <c r="C76" s="84"/>
      <c r="D76" s="12">
        <v>231.82</v>
      </c>
      <c r="E76" s="13" t="s">
        <v>20</v>
      </c>
      <c r="F76" s="31"/>
      <c r="G76" s="33">
        <f t="shared" si="10"/>
        <v>0</v>
      </c>
    </row>
    <row r="77" spans="1:7">
      <c r="A77" s="11" t="s">
        <v>160</v>
      </c>
      <c r="B77" s="84" t="s">
        <v>161</v>
      </c>
      <c r="C77" s="84"/>
      <c r="D77" s="12">
        <v>399.81</v>
      </c>
      <c r="E77" s="13" t="s">
        <v>20</v>
      </c>
      <c r="F77" s="31"/>
      <c r="G77" s="33">
        <f t="shared" si="10"/>
        <v>0</v>
      </c>
    </row>
    <row r="78" spans="1:7">
      <c r="A78" s="11" t="s">
        <v>162</v>
      </c>
      <c r="B78" s="84" t="s">
        <v>163</v>
      </c>
      <c r="C78" s="84"/>
      <c r="D78" s="12">
        <v>3.19</v>
      </c>
      <c r="E78" s="13" t="s">
        <v>20</v>
      </c>
      <c r="F78" s="31"/>
      <c r="G78" s="33">
        <f t="shared" si="10"/>
        <v>0</v>
      </c>
    </row>
    <row r="79" spans="1:7" ht="23.25" customHeight="1">
      <c r="A79" s="11" t="s">
        <v>164</v>
      </c>
      <c r="B79" s="84" t="s">
        <v>165</v>
      </c>
      <c r="C79" s="84"/>
      <c r="D79" s="12">
        <v>991.88</v>
      </c>
      <c r="E79" s="13" t="s">
        <v>20</v>
      </c>
      <c r="F79" s="31"/>
      <c r="G79" s="33">
        <f t="shared" si="10"/>
        <v>0</v>
      </c>
    </row>
    <row r="80" spans="1:7" ht="15.75" thickBot="1">
      <c r="A80" s="17" t="s">
        <v>166</v>
      </c>
      <c r="B80" s="87" t="s">
        <v>167</v>
      </c>
      <c r="C80" s="87"/>
      <c r="D80" s="87"/>
      <c r="E80" s="87"/>
      <c r="F80" s="87"/>
      <c r="G80" s="18">
        <f>SUM(G81:G86)</f>
        <v>0</v>
      </c>
    </row>
    <row r="81" spans="1:7" ht="22.9" customHeight="1">
      <c r="A81" s="11" t="s">
        <v>168</v>
      </c>
      <c r="B81" s="84" t="s">
        <v>169</v>
      </c>
      <c r="C81" s="84"/>
      <c r="D81" s="12">
        <v>30</v>
      </c>
      <c r="E81" s="32" t="s">
        <v>25</v>
      </c>
      <c r="F81" s="31"/>
      <c r="G81" s="33">
        <f>D81*F81</f>
        <v>0</v>
      </c>
    </row>
    <row r="82" spans="1:7" ht="22.9" customHeight="1">
      <c r="A82" s="11" t="s">
        <v>170</v>
      </c>
      <c r="B82" s="84" t="s">
        <v>171</v>
      </c>
      <c r="C82" s="84"/>
      <c r="D82" s="12">
        <v>3</v>
      </c>
      <c r="E82" s="32" t="s">
        <v>25</v>
      </c>
      <c r="F82" s="31"/>
      <c r="G82" s="33">
        <f t="shared" ref="G82:G86" si="11">D82*F82</f>
        <v>0</v>
      </c>
    </row>
    <row r="83" spans="1:7">
      <c r="A83" s="11" t="s">
        <v>172</v>
      </c>
      <c r="B83" s="84" t="s">
        <v>173</v>
      </c>
      <c r="C83" s="84"/>
      <c r="D83" s="12">
        <v>1</v>
      </c>
      <c r="E83" s="32" t="s">
        <v>174</v>
      </c>
      <c r="F83" s="31"/>
      <c r="G83" s="33">
        <f t="shared" si="11"/>
        <v>0</v>
      </c>
    </row>
    <row r="84" spans="1:7">
      <c r="A84" s="11" t="s">
        <v>175</v>
      </c>
      <c r="B84" s="84" t="s">
        <v>176</v>
      </c>
      <c r="C84" s="84"/>
      <c r="D84" s="12">
        <v>8</v>
      </c>
      <c r="E84" s="32" t="s">
        <v>25</v>
      </c>
      <c r="F84" s="31"/>
      <c r="G84" s="33">
        <f t="shared" si="11"/>
        <v>0</v>
      </c>
    </row>
    <row r="85" spans="1:7" ht="22.9" customHeight="1">
      <c r="A85" s="11" t="s">
        <v>177</v>
      </c>
      <c r="B85" s="84" t="s">
        <v>178</v>
      </c>
      <c r="C85" s="84"/>
      <c r="D85" s="12">
        <v>3</v>
      </c>
      <c r="E85" s="32" t="s">
        <v>25</v>
      </c>
      <c r="F85" s="31"/>
      <c r="G85" s="33">
        <f t="shared" si="11"/>
        <v>0</v>
      </c>
    </row>
    <row r="86" spans="1:7" ht="32.25" customHeight="1">
      <c r="A86" s="11" t="s">
        <v>179</v>
      </c>
      <c r="B86" s="84" t="s">
        <v>180</v>
      </c>
      <c r="C86" s="84"/>
      <c r="D86" s="12">
        <v>20.34</v>
      </c>
      <c r="E86" s="13" t="s">
        <v>106</v>
      </c>
      <c r="F86" s="14"/>
      <c r="G86" s="33">
        <f t="shared" si="11"/>
        <v>0</v>
      </c>
    </row>
    <row r="87" spans="1:7" ht="15.75" thickBot="1">
      <c r="A87" s="17" t="s">
        <v>181</v>
      </c>
      <c r="B87" s="87" t="s">
        <v>182</v>
      </c>
      <c r="C87" s="87"/>
      <c r="D87" s="87"/>
      <c r="E87" s="87"/>
      <c r="F87" s="87"/>
      <c r="G87" s="18">
        <f>SUM(G88:G89)</f>
        <v>0</v>
      </c>
    </row>
    <row r="88" spans="1:7">
      <c r="A88" s="19" t="s">
        <v>183</v>
      </c>
      <c r="B88" s="84" t="s">
        <v>184</v>
      </c>
      <c r="C88" s="84"/>
      <c r="D88" s="25">
        <v>1173.92</v>
      </c>
      <c r="E88" s="37" t="s">
        <v>185</v>
      </c>
      <c r="F88" s="38"/>
      <c r="G88" s="39">
        <f>D88*F88</f>
        <v>0</v>
      </c>
    </row>
    <row r="89" spans="1:7">
      <c r="A89" s="19" t="s">
        <v>186</v>
      </c>
      <c r="B89" s="84" t="s">
        <v>187</v>
      </c>
      <c r="C89" s="84"/>
      <c r="D89" s="25">
        <v>118.79</v>
      </c>
      <c r="E89" s="37" t="s">
        <v>185</v>
      </c>
      <c r="F89" s="38"/>
      <c r="G89" s="39">
        <f>D89*F89</f>
        <v>0</v>
      </c>
    </row>
    <row r="90" spans="1:7" ht="15.75" thickBot="1">
      <c r="A90" s="17" t="s">
        <v>188</v>
      </c>
      <c r="B90" s="87" t="s">
        <v>189</v>
      </c>
      <c r="C90" s="87"/>
      <c r="D90" s="87"/>
      <c r="E90" s="87"/>
      <c r="F90" s="87"/>
      <c r="G90" s="40">
        <f>SUM(G91:G92)</f>
        <v>0</v>
      </c>
    </row>
    <row r="91" spans="1:7">
      <c r="A91" s="11" t="s">
        <v>190</v>
      </c>
      <c r="B91" s="84" t="s">
        <v>191</v>
      </c>
      <c r="C91" s="84"/>
      <c r="D91" s="12">
        <v>1032.8499999999999</v>
      </c>
      <c r="E91" s="32" t="s">
        <v>185</v>
      </c>
      <c r="F91" s="31"/>
      <c r="G91" s="33">
        <f>D91*F91</f>
        <v>0</v>
      </c>
    </row>
    <row r="92" spans="1:7" ht="22.9" customHeight="1">
      <c r="A92" s="11" t="s">
        <v>192</v>
      </c>
      <c r="B92" s="84" t="s">
        <v>193</v>
      </c>
      <c r="C92" s="84"/>
      <c r="D92" s="12">
        <v>33.67</v>
      </c>
      <c r="E92" s="13" t="s">
        <v>20</v>
      </c>
      <c r="F92" s="31"/>
      <c r="G92" s="33">
        <f>D92*F92</f>
        <v>0</v>
      </c>
    </row>
    <row r="93" spans="1:7" ht="15.75" thickBot="1">
      <c r="A93" s="17" t="s">
        <v>194</v>
      </c>
      <c r="B93" s="87" t="s">
        <v>195</v>
      </c>
      <c r="C93" s="87"/>
      <c r="D93" s="87"/>
      <c r="E93" s="87"/>
      <c r="F93" s="87"/>
      <c r="G93" s="40">
        <f>SUM(G94:G97)</f>
        <v>0</v>
      </c>
    </row>
    <row r="94" spans="1:7" ht="23.25" customHeight="1">
      <c r="A94" s="11" t="s">
        <v>196</v>
      </c>
      <c r="B94" s="84" t="s">
        <v>197</v>
      </c>
      <c r="C94" s="84"/>
      <c r="D94" s="12">
        <v>64.400000000000006</v>
      </c>
      <c r="E94" s="32" t="s">
        <v>117</v>
      </c>
      <c r="F94" s="31"/>
      <c r="G94" s="33">
        <f>D94*F94</f>
        <v>0</v>
      </c>
    </row>
    <row r="95" spans="1:7" ht="22.9" customHeight="1">
      <c r="A95" s="11" t="s">
        <v>198</v>
      </c>
      <c r="B95" s="84" t="s">
        <v>199</v>
      </c>
      <c r="C95" s="84"/>
      <c r="D95" s="12">
        <v>27.55</v>
      </c>
      <c r="E95" s="13" t="s">
        <v>20</v>
      </c>
      <c r="F95" s="31"/>
      <c r="G95" s="33">
        <f t="shared" ref="G95:G97" si="12">D95*F95</f>
        <v>0</v>
      </c>
    </row>
    <row r="96" spans="1:7" ht="22.9" customHeight="1">
      <c r="A96" s="11" t="s">
        <v>200</v>
      </c>
      <c r="B96" s="84" t="s">
        <v>201</v>
      </c>
      <c r="C96" s="84"/>
      <c r="D96" s="12">
        <v>341.17</v>
      </c>
      <c r="E96" s="13" t="s">
        <v>20</v>
      </c>
      <c r="F96" s="31"/>
      <c r="G96" s="33">
        <f t="shared" si="12"/>
        <v>0</v>
      </c>
    </row>
    <row r="97" spans="1:7">
      <c r="A97" s="11" t="s">
        <v>202</v>
      </c>
      <c r="B97" s="84" t="s">
        <v>203</v>
      </c>
      <c r="C97" s="84"/>
      <c r="D97" s="12">
        <v>65.84</v>
      </c>
      <c r="E97" s="13" t="s">
        <v>20</v>
      </c>
      <c r="F97" s="31"/>
      <c r="G97" s="33">
        <f t="shared" si="12"/>
        <v>0</v>
      </c>
    </row>
    <row r="98" spans="1:7" ht="15.75" thickBot="1">
      <c r="A98" s="17" t="s">
        <v>204</v>
      </c>
      <c r="B98" s="86" t="s">
        <v>205</v>
      </c>
      <c r="C98" s="86"/>
      <c r="D98" s="86"/>
      <c r="E98" s="86"/>
      <c r="F98" s="86"/>
      <c r="G98" s="18">
        <f>SUM(G99:G101)</f>
        <v>0</v>
      </c>
    </row>
    <row r="99" spans="1:7" ht="22.9" customHeight="1">
      <c r="A99" s="19" t="s">
        <v>206</v>
      </c>
      <c r="B99" s="84" t="s">
        <v>207</v>
      </c>
      <c r="C99" s="84"/>
      <c r="D99" s="41">
        <v>26.63</v>
      </c>
      <c r="E99" s="13" t="s">
        <v>208</v>
      </c>
      <c r="F99" s="31"/>
      <c r="G99" s="15">
        <f>D99*F99</f>
        <v>0</v>
      </c>
    </row>
    <row r="100" spans="1:7" ht="24" customHeight="1">
      <c r="A100" s="19" t="s">
        <v>209</v>
      </c>
      <c r="B100" s="84" t="s">
        <v>210</v>
      </c>
      <c r="C100" s="84"/>
      <c r="D100" s="41">
        <v>24.17</v>
      </c>
      <c r="E100" s="13" t="s">
        <v>208</v>
      </c>
      <c r="F100" s="31"/>
      <c r="G100" s="15">
        <f t="shared" ref="G100:G101" si="13">D100*F100</f>
        <v>0</v>
      </c>
    </row>
    <row r="101" spans="1:7">
      <c r="A101" s="19" t="s">
        <v>211</v>
      </c>
      <c r="B101" s="101" t="s">
        <v>212</v>
      </c>
      <c r="C101" s="101"/>
      <c r="D101" s="41">
        <v>41.07</v>
      </c>
      <c r="E101" s="13" t="s">
        <v>208</v>
      </c>
      <c r="F101" s="31"/>
      <c r="G101" s="15">
        <f t="shared" si="13"/>
        <v>0</v>
      </c>
    </row>
    <row r="102" spans="1:7" ht="15.75" thickBot="1">
      <c r="A102" s="17" t="s">
        <v>213</v>
      </c>
      <c r="B102" s="87" t="s">
        <v>214</v>
      </c>
      <c r="C102" s="87"/>
      <c r="D102" s="87"/>
      <c r="E102" s="87"/>
      <c r="F102" s="87"/>
      <c r="G102" s="40">
        <f>SUM(G103:G104)</f>
        <v>0</v>
      </c>
    </row>
    <row r="103" spans="1:7" ht="24" customHeight="1">
      <c r="A103" s="11" t="s">
        <v>215</v>
      </c>
      <c r="B103" s="103" t="s">
        <v>216</v>
      </c>
      <c r="C103" s="103"/>
      <c r="D103" s="42">
        <v>340.48</v>
      </c>
      <c r="E103" s="13" t="s">
        <v>20</v>
      </c>
      <c r="F103" s="43"/>
      <c r="G103" s="33">
        <f>D103*F103</f>
        <v>0</v>
      </c>
    </row>
    <row r="104" spans="1:7">
      <c r="A104" s="11" t="s">
        <v>217</v>
      </c>
      <c r="B104" s="84" t="s">
        <v>218</v>
      </c>
      <c r="C104" s="84"/>
      <c r="D104" s="12">
        <v>335.46</v>
      </c>
      <c r="E104" s="32" t="s">
        <v>117</v>
      </c>
      <c r="F104" s="31"/>
      <c r="G104" s="33">
        <f>D104*F104</f>
        <v>0</v>
      </c>
    </row>
    <row r="105" spans="1:7" ht="14.45" customHeight="1" thickBot="1">
      <c r="A105" s="17" t="s">
        <v>219</v>
      </c>
      <c r="B105" s="87" t="s">
        <v>220</v>
      </c>
      <c r="C105" s="87"/>
      <c r="D105" s="87"/>
      <c r="E105" s="87"/>
      <c r="F105" s="87"/>
      <c r="G105" s="40">
        <f>SUM(G106:G127)</f>
        <v>0</v>
      </c>
    </row>
    <row r="106" spans="1:7" ht="22.9" customHeight="1">
      <c r="A106" s="11" t="s">
        <v>221</v>
      </c>
      <c r="B106" s="105" t="s">
        <v>222</v>
      </c>
      <c r="C106" s="105"/>
      <c r="D106" s="12">
        <v>11</v>
      </c>
      <c r="E106" s="32" t="s">
        <v>25</v>
      </c>
      <c r="F106" s="31"/>
      <c r="G106" s="33">
        <f t="shared" ref="G106:G120" si="14">D106*F106</f>
        <v>0</v>
      </c>
    </row>
    <row r="107" spans="1:7" ht="33" customHeight="1">
      <c r="A107" s="11" t="s">
        <v>223</v>
      </c>
      <c r="B107" s="84" t="s">
        <v>224</v>
      </c>
      <c r="C107" s="84"/>
      <c r="D107" s="12">
        <v>11</v>
      </c>
      <c r="E107" s="32" t="s">
        <v>25</v>
      </c>
      <c r="F107" s="31"/>
      <c r="G107" s="33">
        <f t="shared" si="14"/>
        <v>0</v>
      </c>
    </row>
    <row r="108" spans="1:7" ht="22.9" customHeight="1">
      <c r="A108" s="11" t="s">
        <v>225</v>
      </c>
      <c r="B108" s="105" t="s">
        <v>226</v>
      </c>
      <c r="C108" s="105"/>
      <c r="D108" s="44">
        <v>4</v>
      </c>
      <c r="E108" s="13" t="s">
        <v>25</v>
      </c>
      <c r="F108" s="45"/>
      <c r="G108" s="33">
        <f t="shared" si="14"/>
        <v>0</v>
      </c>
    </row>
    <row r="109" spans="1:7" ht="21" customHeight="1">
      <c r="A109" s="11" t="s">
        <v>227</v>
      </c>
      <c r="B109" s="84" t="s">
        <v>228</v>
      </c>
      <c r="C109" s="84"/>
      <c r="D109" s="12">
        <v>2</v>
      </c>
      <c r="E109" s="13" t="s">
        <v>25</v>
      </c>
      <c r="F109" s="31"/>
      <c r="G109" s="33">
        <f t="shared" si="14"/>
        <v>0</v>
      </c>
    </row>
    <row r="110" spans="1:7" ht="22.9" customHeight="1">
      <c r="A110" s="11" t="s">
        <v>229</v>
      </c>
      <c r="B110" s="109" t="s">
        <v>547</v>
      </c>
      <c r="C110" s="109"/>
      <c r="D110" s="12">
        <v>14</v>
      </c>
      <c r="E110" s="13" t="s">
        <v>25</v>
      </c>
      <c r="F110" s="31"/>
      <c r="G110" s="33">
        <f t="shared" si="14"/>
        <v>0</v>
      </c>
    </row>
    <row r="111" spans="1:7" ht="23.25" customHeight="1">
      <c r="A111" s="11" t="s">
        <v>230</v>
      </c>
      <c r="B111" s="84" t="s">
        <v>231</v>
      </c>
      <c r="C111" s="84"/>
      <c r="D111" s="12">
        <v>2</v>
      </c>
      <c r="E111" s="13" t="s">
        <v>25</v>
      </c>
      <c r="F111" s="31"/>
      <c r="G111" s="33">
        <f t="shared" si="14"/>
        <v>0</v>
      </c>
    </row>
    <row r="112" spans="1:7" ht="22.9" customHeight="1">
      <c r="A112" s="11" t="s">
        <v>232</v>
      </c>
      <c r="B112" s="84" t="s">
        <v>233</v>
      </c>
      <c r="C112" s="84"/>
      <c r="D112" s="12">
        <v>2</v>
      </c>
      <c r="E112" s="13" t="s">
        <v>25</v>
      </c>
      <c r="F112" s="31"/>
      <c r="G112" s="33">
        <f t="shared" si="14"/>
        <v>0</v>
      </c>
    </row>
    <row r="113" spans="1:7">
      <c r="A113" s="11" t="s">
        <v>234</v>
      </c>
      <c r="B113" s="84" t="s">
        <v>235</v>
      </c>
      <c r="C113" s="84"/>
      <c r="D113" s="12">
        <v>11</v>
      </c>
      <c r="E113" s="13" t="s">
        <v>25</v>
      </c>
      <c r="F113" s="31"/>
      <c r="G113" s="33">
        <f t="shared" si="14"/>
        <v>0</v>
      </c>
    </row>
    <row r="114" spans="1:7" ht="22.9" customHeight="1">
      <c r="A114" s="11" t="s">
        <v>236</v>
      </c>
      <c r="B114" s="84" t="s">
        <v>237</v>
      </c>
      <c r="C114" s="84"/>
      <c r="D114" s="12">
        <v>7</v>
      </c>
      <c r="E114" s="13" t="s">
        <v>25</v>
      </c>
      <c r="F114" s="31"/>
      <c r="G114" s="33">
        <f t="shared" si="14"/>
        <v>0</v>
      </c>
    </row>
    <row r="115" spans="1:7">
      <c r="A115" s="11" t="s">
        <v>238</v>
      </c>
      <c r="B115" s="84" t="s">
        <v>239</v>
      </c>
      <c r="C115" s="84"/>
      <c r="D115" s="12">
        <v>4</v>
      </c>
      <c r="E115" s="13" t="s">
        <v>25</v>
      </c>
      <c r="F115" s="31"/>
      <c r="G115" s="33">
        <f t="shared" si="14"/>
        <v>0</v>
      </c>
    </row>
    <row r="116" spans="1:7">
      <c r="A116" s="11" t="s">
        <v>240</v>
      </c>
      <c r="B116" s="84" t="s">
        <v>241</v>
      </c>
      <c r="C116" s="84"/>
      <c r="D116" s="41">
        <v>11</v>
      </c>
      <c r="E116" s="13" t="s">
        <v>25</v>
      </c>
      <c r="F116" s="31"/>
      <c r="G116" s="33">
        <f t="shared" si="14"/>
        <v>0</v>
      </c>
    </row>
    <row r="117" spans="1:7" ht="11.25" customHeight="1">
      <c r="A117" s="11" t="s">
        <v>242</v>
      </c>
      <c r="B117" s="84" t="s">
        <v>243</v>
      </c>
      <c r="C117" s="84"/>
      <c r="D117" s="41">
        <v>2</v>
      </c>
      <c r="E117" s="13" t="s">
        <v>174</v>
      </c>
      <c r="F117" s="31"/>
      <c r="G117" s="33">
        <f t="shared" si="14"/>
        <v>0</v>
      </c>
    </row>
    <row r="118" spans="1:7" ht="32.25" customHeight="1">
      <c r="A118" s="11" t="s">
        <v>244</v>
      </c>
      <c r="B118" s="84" t="s">
        <v>245</v>
      </c>
      <c r="C118" s="84"/>
      <c r="D118" s="41">
        <v>2</v>
      </c>
      <c r="E118" s="13" t="s">
        <v>174</v>
      </c>
      <c r="F118" s="31"/>
      <c r="G118" s="33">
        <f t="shared" si="14"/>
        <v>0</v>
      </c>
    </row>
    <row r="119" spans="1:7" ht="34.5" customHeight="1">
      <c r="A119" s="11" t="s">
        <v>246</v>
      </c>
      <c r="B119" s="84" t="s">
        <v>247</v>
      </c>
      <c r="C119" s="84"/>
      <c r="D119" s="41">
        <v>2</v>
      </c>
      <c r="E119" s="13" t="s">
        <v>174</v>
      </c>
      <c r="F119" s="31"/>
      <c r="G119" s="33">
        <f t="shared" si="14"/>
        <v>0</v>
      </c>
    </row>
    <row r="120" spans="1:7">
      <c r="A120" s="11" t="s">
        <v>248</v>
      </c>
      <c r="B120" s="84" t="s">
        <v>249</v>
      </c>
      <c r="C120" s="84"/>
      <c r="D120" s="41">
        <v>2</v>
      </c>
      <c r="E120" s="13" t="s">
        <v>174</v>
      </c>
      <c r="F120" s="31"/>
      <c r="G120" s="33">
        <f t="shared" si="14"/>
        <v>0</v>
      </c>
    </row>
    <row r="121" spans="1:7" ht="22.9" customHeight="1">
      <c r="A121" s="11" t="s">
        <v>250</v>
      </c>
      <c r="B121" s="84" t="s">
        <v>251</v>
      </c>
      <c r="C121" s="84"/>
      <c r="D121" s="41">
        <v>2</v>
      </c>
      <c r="E121" s="13" t="s">
        <v>25</v>
      </c>
      <c r="F121" s="31"/>
      <c r="G121" s="33">
        <f>D121*F121</f>
        <v>0</v>
      </c>
    </row>
    <row r="122" spans="1:7">
      <c r="A122" s="11" t="s">
        <v>252</v>
      </c>
      <c r="B122" s="84" t="s">
        <v>253</v>
      </c>
      <c r="C122" s="84"/>
      <c r="D122" s="41">
        <v>9</v>
      </c>
      <c r="E122" s="13" t="s">
        <v>25</v>
      </c>
      <c r="F122" s="31"/>
      <c r="G122" s="15">
        <f>F122*D122</f>
        <v>0</v>
      </c>
    </row>
    <row r="123" spans="1:7" ht="24.75" customHeight="1">
      <c r="A123" s="11" t="s">
        <v>254</v>
      </c>
      <c r="B123" s="84" t="s">
        <v>255</v>
      </c>
      <c r="C123" s="108"/>
      <c r="D123" s="12">
        <v>8</v>
      </c>
      <c r="E123" s="13" t="s">
        <v>25</v>
      </c>
      <c r="F123" s="14"/>
      <c r="G123" s="15">
        <f>+F123*D123</f>
        <v>0</v>
      </c>
    </row>
    <row r="124" spans="1:7" ht="44.45" customHeight="1">
      <c r="A124" s="11" t="s">
        <v>256</v>
      </c>
      <c r="B124" s="84" t="s">
        <v>257</v>
      </c>
      <c r="C124" s="84"/>
      <c r="D124" s="41">
        <v>2</v>
      </c>
      <c r="E124" s="13" t="s">
        <v>25</v>
      </c>
      <c r="F124" s="31"/>
      <c r="G124" s="15">
        <f t="shared" ref="G124:G127" si="15">+F124*D124</f>
        <v>0</v>
      </c>
    </row>
    <row r="125" spans="1:7">
      <c r="A125" s="11" t="s">
        <v>258</v>
      </c>
      <c r="B125" s="84" t="s">
        <v>259</v>
      </c>
      <c r="C125" s="84"/>
      <c r="D125" s="41">
        <v>2</v>
      </c>
      <c r="E125" s="13" t="s">
        <v>25</v>
      </c>
      <c r="F125" s="31"/>
      <c r="G125" s="15">
        <f>F125*D125</f>
        <v>0</v>
      </c>
    </row>
    <row r="126" spans="1:7" ht="23.25" customHeight="1">
      <c r="A126" s="11" t="s">
        <v>260</v>
      </c>
      <c r="B126" s="84" t="s">
        <v>261</v>
      </c>
      <c r="C126" s="84"/>
      <c r="D126" s="41">
        <v>2</v>
      </c>
      <c r="E126" s="13" t="s">
        <v>25</v>
      </c>
      <c r="F126" s="31"/>
      <c r="G126" s="15">
        <f t="shared" si="15"/>
        <v>0</v>
      </c>
    </row>
    <row r="127" spans="1:7" ht="22.9" customHeight="1">
      <c r="A127" s="11" t="s">
        <v>262</v>
      </c>
      <c r="B127" s="84" t="s">
        <v>263</v>
      </c>
      <c r="C127" s="84"/>
      <c r="D127" s="41">
        <v>2</v>
      </c>
      <c r="E127" s="13" t="s">
        <v>25</v>
      </c>
      <c r="F127" s="31"/>
      <c r="G127" s="15">
        <f t="shared" si="15"/>
        <v>0</v>
      </c>
    </row>
    <row r="128" spans="1:7" ht="15.75" thickBot="1">
      <c r="A128" s="17" t="s">
        <v>264</v>
      </c>
      <c r="B128" s="87" t="s">
        <v>265</v>
      </c>
      <c r="C128" s="87"/>
      <c r="D128" s="87"/>
      <c r="E128" s="87"/>
      <c r="F128" s="87"/>
      <c r="G128" s="40">
        <f>SUM(G129:G133)</f>
        <v>0</v>
      </c>
    </row>
    <row r="129" spans="1:7" ht="34.15" customHeight="1">
      <c r="A129" s="19" t="s">
        <v>266</v>
      </c>
      <c r="B129" s="84" t="s">
        <v>267</v>
      </c>
      <c r="C129" s="84"/>
      <c r="D129" s="41">
        <v>2</v>
      </c>
      <c r="E129" s="13" t="s">
        <v>174</v>
      </c>
      <c r="F129" s="31"/>
      <c r="G129" s="15">
        <f>+F129*D129</f>
        <v>0</v>
      </c>
    </row>
    <row r="130" spans="1:7" ht="22.9" customHeight="1">
      <c r="A130" s="19" t="s">
        <v>268</v>
      </c>
      <c r="B130" s="84" t="s">
        <v>269</v>
      </c>
      <c r="C130" s="84"/>
      <c r="D130" s="41">
        <v>105</v>
      </c>
      <c r="E130" s="13" t="s">
        <v>117</v>
      </c>
      <c r="F130" s="31"/>
      <c r="G130" s="15">
        <f t="shared" ref="G130:G133" si="16">+F130*D130</f>
        <v>0</v>
      </c>
    </row>
    <row r="131" spans="1:7" ht="22.9" customHeight="1">
      <c r="A131" s="19" t="s">
        <v>270</v>
      </c>
      <c r="B131" s="84" t="s">
        <v>271</v>
      </c>
      <c r="C131" s="84"/>
      <c r="D131" s="41">
        <v>160</v>
      </c>
      <c r="E131" s="13" t="s">
        <v>117</v>
      </c>
      <c r="F131" s="31"/>
      <c r="G131" s="15">
        <f t="shared" si="16"/>
        <v>0</v>
      </c>
    </row>
    <row r="132" spans="1:7" ht="22.9" customHeight="1">
      <c r="A132" s="19" t="s">
        <v>272</v>
      </c>
      <c r="B132" s="84" t="s">
        <v>273</v>
      </c>
      <c r="C132" s="84"/>
      <c r="D132" s="41">
        <v>93.4</v>
      </c>
      <c r="E132" s="13" t="s">
        <v>117</v>
      </c>
      <c r="F132" s="31"/>
      <c r="G132" s="15">
        <f t="shared" si="16"/>
        <v>0</v>
      </c>
    </row>
    <row r="133" spans="1:7" ht="45.75" customHeight="1">
      <c r="A133" s="19" t="s">
        <v>274</v>
      </c>
      <c r="B133" s="84" t="s">
        <v>275</v>
      </c>
      <c r="C133" s="84"/>
      <c r="D133" s="41">
        <v>1</v>
      </c>
      <c r="E133" s="13" t="s">
        <v>13</v>
      </c>
      <c r="F133" s="31"/>
      <c r="G133" s="15">
        <f t="shared" si="16"/>
        <v>0</v>
      </c>
    </row>
    <row r="134" spans="1:7" ht="12" customHeight="1" thickBot="1">
      <c r="A134" s="17" t="s">
        <v>276</v>
      </c>
      <c r="B134" s="46" t="s">
        <v>277</v>
      </c>
      <c r="C134" s="46"/>
      <c r="D134" s="46"/>
      <c r="E134" s="46"/>
      <c r="F134" s="46"/>
      <c r="G134" s="40">
        <f>SUM(G135:G142)</f>
        <v>0</v>
      </c>
    </row>
    <row r="135" spans="1:7">
      <c r="A135" s="19" t="s">
        <v>278</v>
      </c>
      <c r="B135" s="84" t="s">
        <v>279</v>
      </c>
      <c r="C135" s="84"/>
      <c r="D135" s="41">
        <v>27</v>
      </c>
      <c r="E135" s="13" t="s">
        <v>117</v>
      </c>
      <c r="F135" s="31"/>
      <c r="G135" s="15">
        <f>F135*D135</f>
        <v>0</v>
      </c>
    </row>
    <row r="136" spans="1:7">
      <c r="A136" s="19" t="s">
        <v>280</v>
      </c>
      <c r="B136" s="84" t="s">
        <v>281</v>
      </c>
      <c r="C136" s="84"/>
      <c r="D136" s="41">
        <v>43</v>
      </c>
      <c r="E136" s="13" t="s">
        <v>117</v>
      </c>
      <c r="F136" s="31"/>
      <c r="G136" s="15">
        <f t="shared" ref="G136:G142" si="17">F136*D136</f>
        <v>0</v>
      </c>
    </row>
    <row r="137" spans="1:7" ht="12.75" customHeight="1">
      <c r="A137" s="19" t="s">
        <v>282</v>
      </c>
      <c r="B137" s="84" t="s">
        <v>283</v>
      </c>
      <c r="C137" s="84"/>
      <c r="D137" s="41">
        <v>80</v>
      </c>
      <c r="E137" s="13" t="s">
        <v>117</v>
      </c>
      <c r="F137" s="31"/>
      <c r="G137" s="15">
        <f t="shared" si="17"/>
        <v>0</v>
      </c>
    </row>
    <row r="138" spans="1:7" ht="23.25" customHeight="1">
      <c r="A138" s="19" t="s">
        <v>284</v>
      </c>
      <c r="B138" s="84" t="s">
        <v>285</v>
      </c>
      <c r="C138" s="84"/>
      <c r="D138" s="41">
        <v>8</v>
      </c>
      <c r="E138" s="13" t="s">
        <v>25</v>
      </c>
      <c r="F138" s="31"/>
      <c r="G138" s="15">
        <f t="shared" si="17"/>
        <v>0</v>
      </c>
    </row>
    <row r="139" spans="1:7" ht="24" customHeight="1">
      <c r="A139" s="19" t="s">
        <v>286</v>
      </c>
      <c r="B139" s="84" t="s">
        <v>287</v>
      </c>
      <c r="C139" s="84"/>
      <c r="D139" s="41">
        <v>2</v>
      </c>
      <c r="E139" s="13" t="s">
        <v>25</v>
      </c>
      <c r="F139" s="31"/>
      <c r="G139" s="15">
        <f t="shared" si="17"/>
        <v>0</v>
      </c>
    </row>
    <row r="140" spans="1:7" ht="22.9" customHeight="1">
      <c r="A140" s="19" t="s">
        <v>288</v>
      </c>
      <c r="B140" s="84" t="s">
        <v>289</v>
      </c>
      <c r="C140" s="84"/>
      <c r="D140" s="41">
        <v>5</v>
      </c>
      <c r="E140" s="13" t="s">
        <v>25</v>
      </c>
      <c r="F140" s="31"/>
      <c r="G140" s="15">
        <f t="shared" si="17"/>
        <v>0</v>
      </c>
    </row>
    <row r="141" spans="1:7" ht="22.9" customHeight="1">
      <c r="A141" s="19" t="s">
        <v>290</v>
      </c>
      <c r="B141" s="84" t="s">
        <v>291</v>
      </c>
      <c r="C141" s="84"/>
      <c r="D141" s="41">
        <v>13</v>
      </c>
      <c r="E141" s="13" t="s">
        <v>25</v>
      </c>
      <c r="F141" s="31"/>
      <c r="G141" s="15">
        <f t="shared" si="17"/>
        <v>0</v>
      </c>
    </row>
    <row r="142" spans="1:7" ht="45" customHeight="1">
      <c r="A142" s="19" t="s">
        <v>292</v>
      </c>
      <c r="B142" s="84" t="s">
        <v>293</v>
      </c>
      <c r="C142" s="84"/>
      <c r="D142" s="12">
        <v>1</v>
      </c>
      <c r="E142" s="13" t="s">
        <v>13</v>
      </c>
      <c r="F142" s="14"/>
      <c r="G142" s="15">
        <f t="shared" si="17"/>
        <v>0</v>
      </c>
    </row>
    <row r="143" spans="1:7" ht="24" customHeight="1" thickBot="1">
      <c r="A143" s="47" t="s">
        <v>294</v>
      </c>
      <c r="B143" s="87" t="s">
        <v>295</v>
      </c>
      <c r="C143" s="87"/>
      <c r="D143" s="87"/>
      <c r="E143" s="87"/>
      <c r="F143" s="87"/>
      <c r="G143" s="48">
        <f>SUM(G144:G158)</f>
        <v>0</v>
      </c>
    </row>
    <row r="144" spans="1:7" ht="23.25" customHeight="1">
      <c r="A144" s="19" t="s">
        <v>296</v>
      </c>
      <c r="B144" s="84" t="s">
        <v>297</v>
      </c>
      <c r="C144" s="84"/>
      <c r="D144" s="12">
        <v>0.92</v>
      </c>
      <c r="E144" s="13" t="s">
        <v>45</v>
      </c>
      <c r="F144" s="31"/>
      <c r="G144" s="15">
        <f>D144*F144</f>
        <v>0</v>
      </c>
    </row>
    <row r="145" spans="1:7">
      <c r="A145" s="19" t="s">
        <v>298</v>
      </c>
      <c r="B145" s="107" t="s">
        <v>299</v>
      </c>
      <c r="C145" s="107"/>
      <c r="D145" s="12">
        <v>14.69</v>
      </c>
      <c r="E145" s="13" t="s">
        <v>20</v>
      </c>
      <c r="F145" s="14"/>
      <c r="G145" s="15">
        <f t="shared" ref="G145:G158" si="18">D145*F145</f>
        <v>0</v>
      </c>
    </row>
    <row r="146" spans="1:7">
      <c r="A146" s="19" t="s">
        <v>300</v>
      </c>
      <c r="B146" s="84" t="s">
        <v>301</v>
      </c>
      <c r="C146" s="84"/>
      <c r="D146" s="12">
        <v>29.38</v>
      </c>
      <c r="E146" s="13" t="s">
        <v>20</v>
      </c>
      <c r="F146" s="14"/>
      <c r="G146" s="15">
        <f t="shared" si="18"/>
        <v>0</v>
      </c>
    </row>
    <row r="147" spans="1:7">
      <c r="A147" s="19" t="s">
        <v>302</v>
      </c>
      <c r="B147" s="84" t="s">
        <v>303</v>
      </c>
      <c r="C147" s="84"/>
      <c r="D147" s="12">
        <v>6</v>
      </c>
      <c r="E147" s="13" t="s">
        <v>20</v>
      </c>
      <c r="F147" s="14"/>
      <c r="G147" s="15">
        <f t="shared" si="18"/>
        <v>0</v>
      </c>
    </row>
    <row r="148" spans="1:7">
      <c r="A148" s="19" t="s">
        <v>304</v>
      </c>
      <c r="B148" s="84" t="s">
        <v>305</v>
      </c>
      <c r="C148" s="84"/>
      <c r="D148" s="12">
        <v>7.67</v>
      </c>
      <c r="E148" s="13" t="s">
        <v>20</v>
      </c>
      <c r="F148" s="31"/>
      <c r="G148" s="15">
        <f t="shared" si="18"/>
        <v>0</v>
      </c>
    </row>
    <row r="149" spans="1:7">
      <c r="A149" s="19" t="s">
        <v>306</v>
      </c>
      <c r="B149" s="84" t="s">
        <v>307</v>
      </c>
      <c r="C149" s="84"/>
      <c r="D149" s="12">
        <v>33.4</v>
      </c>
      <c r="E149" s="13" t="s">
        <v>117</v>
      </c>
      <c r="F149" s="14"/>
      <c r="G149" s="15">
        <f>D149*F149</f>
        <v>0</v>
      </c>
    </row>
    <row r="150" spans="1:7" ht="15.75" customHeight="1">
      <c r="A150" s="19" t="s">
        <v>308</v>
      </c>
      <c r="B150" s="84" t="s">
        <v>309</v>
      </c>
      <c r="C150" s="84"/>
      <c r="D150" s="12">
        <v>37.380000000000003</v>
      </c>
      <c r="E150" s="13" t="s">
        <v>20</v>
      </c>
      <c r="F150" s="31"/>
      <c r="G150" s="15">
        <f>D150*F150</f>
        <v>0</v>
      </c>
    </row>
    <row r="151" spans="1:7">
      <c r="A151" s="19" t="s">
        <v>310</v>
      </c>
      <c r="B151" s="84" t="s">
        <v>311</v>
      </c>
      <c r="C151" s="84"/>
      <c r="D151" s="12">
        <v>1</v>
      </c>
      <c r="E151" s="13" t="s">
        <v>174</v>
      </c>
      <c r="F151" s="14"/>
      <c r="G151" s="15">
        <f t="shared" si="18"/>
        <v>0</v>
      </c>
    </row>
    <row r="152" spans="1:7" ht="13.5" customHeight="1">
      <c r="A152" s="19" t="s">
        <v>312</v>
      </c>
      <c r="B152" s="84" t="s">
        <v>313</v>
      </c>
      <c r="C152" s="84"/>
      <c r="D152" s="12">
        <v>1</v>
      </c>
      <c r="E152" s="12" t="s">
        <v>174</v>
      </c>
      <c r="F152" s="12"/>
      <c r="G152" s="15">
        <f t="shared" si="18"/>
        <v>0</v>
      </c>
    </row>
    <row r="153" spans="1:7" ht="13.5" customHeight="1">
      <c r="A153" s="19" t="s">
        <v>314</v>
      </c>
      <c r="B153" s="84" t="s">
        <v>315</v>
      </c>
      <c r="C153" s="84"/>
      <c r="D153" s="12">
        <v>1</v>
      </c>
      <c r="E153" s="13" t="s">
        <v>174</v>
      </c>
      <c r="F153" s="31"/>
      <c r="G153" s="15">
        <f t="shared" si="18"/>
        <v>0</v>
      </c>
    </row>
    <row r="154" spans="1:7">
      <c r="A154" s="19" t="s">
        <v>316</v>
      </c>
      <c r="B154" s="84" t="s">
        <v>317</v>
      </c>
      <c r="C154" s="84"/>
      <c r="D154" s="12">
        <v>1</v>
      </c>
      <c r="E154" s="12" t="s">
        <v>174</v>
      </c>
      <c r="F154" s="12"/>
      <c r="G154" s="15">
        <f t="shared" si="18"/>
        <v>0</v>
      </c>
    </row>
    <row r="155" spans="1:7">
      <c r="A155" s="19" t="s">
        <v>318</v>
      </c>
      <c r="B155" s="84" t="s">
        <v>319</v>
      </c>
      <c r="C155" s="84"/>
      <c r="D155" s="12">
        <v>1</v>
      </c>
      <c r="E155" s="13" t="s">
        <v>174</v>
      </c>
      <c r="F155" s="31"/>
      <c r="G155" s="15">
        <f t="shared" si="18"/>
        <v>0</v>
      </c>
    </row>
    <row r="156" spans="1:7">
      <c r="A156" s="19" t="s">
        <v>320</v>
      </c>
      <c r="B156" s="84" t="s">
        <v>321</v>
      </c>
      <c r="C156" s="84"/>
      <c r="D156" s="12">
        <v>1</v>
      </c>
      <c r="E156" s="13" t="s">
        <v>174</v>
      </c>
      <c r="F156" s="31"/>
      <c r="G156" s="15">
        <f t="shared" si="18"/>
        <v>0</v>
      </c>
    </row>
    <row r="157" spans="1:7" ht="25.5" customHeight="1">
      <c r="A157" s="19" t="s">
        <v>322</v>
      </c>
      <c r="B157" s="84" t="s">
        <v>323</v>
      </c>
      <c r="C157" s="84"/>
      <c r="D157" s="12">
        <v>1.2</v>
      </c>
      <c r="E157" s="13" t="s">
        <v>20</v>
      </c>
      <c r="F157" s="31"/>
      <c r="G157" s="15">
        <f t="shared" si="18"/>
        <v>0</v>
      </c>
    </row>
    <row r="158" spans="1:7">
      <c r="A158" s="19" t="s">
        <v>324</v>
      </c>
      <c r="B158" s="84" t="s">
        <v>325</v>
      </c>
      <c r="C158" s="84"/>
      <c r="D158" s="12">
        <v>1</v>
      </c>
      <c r="E158" s="13" t="s">
        <v>13</v>
      </c>
      <c r="F158" s="31"/>
      <c r="G158" s="15">
        <f t="shared" si="18"/>
        <v>0</v>
      </c>
    </row>
    <row r="159" spans="1:7" ht="15.75" thickBot="1">
      <c r="A159" s="17" t="s">
        <v>326</v>
      </c>
      <c r="B159" s="87" t="s">
        <v>327</v>
      </c>
      <c r="C159" s="87"/>
      <c r="D159" s="87"/>
      <c r="E159" s="87"/>
      <c r="F159" s="87"/>
      <c r="G159" s="40">
        <f>SUM(G160:G166)</f>
        <v>0</v>
      </c>
    </row>
    <row r="160" spans="1:7" ht="24.75" customHeight="1">
      <c r="A160" s="19" t="s">
        <v>328</v>
      </c>
      <c r="B160" s="103" t="s">
        <v>548</v>
      </c>
      <c r="C160" s="104"/>
      <c r="D160" s="41">
        <v>393.83</v>
      </c>
      <c r="E160" s="13" t="s">
        <v>45</v>
      </c>
      <c r="F160" s="49"/>
      <c r="G160" s="50">
        <f>D160*F160</f>
        <v>0</v>
      </c>
    </row>
    <row r="161" spans="1:10" ht="43.9" customHeight="1">
      <c r="A161" s="19" t="s">
        <v>329</v>
      </c>
      <c r="B161" s="105" t="s">
        <v>330</v>
      </c>
      <c r="C161" s="105"/>
      <c r="D161" s="41">
        <v>196.92</v>
      </c>
      <c r="E161" s="13" t="s">
        <v>331</v>
      </c>
      <c r="F161" s="49"/>
      <c r="G161" s="50">
        <f t="shared" ref="G161:G166" si="19">D161*F161</f>
        <v>0</v>
      </c>
    </row>
    <row r="162" spans="1:10" ht="34.15" customHeight="1">
      <c r="A162" s="19" t="s">
        <v>332</v>
      </c>
      <c r="B162" s="84" t="s">
        <v>549</v>
      </c>
      <c r="C162" s="84"/>
      <c r="D162" s="12">
        <v>1969.16</v>
      </c>
      <c r="E162" s="13" t="s">
        <v>20</v>
      </c>
      <c r="F162" s="31"/>
      <c r="G162" s="50">
        <f t="shared" si="19"/>
        <v>0</v>
      </c>
    </row>
    <row r="163" spans="1:10">
      <c r="A163" s="19" t="s">
        <v>333</v>
      </c>
      <c r="B163" s="84" t="s">
        <v>334</v>
      </c>
      <c r="C163" s="84"/>
      <c r="D163" s="20">
        <v>225.89</v>
      </c>
      <c r="E163" s="13" t="s">
        <v>40</v>
      </c>
      <c r="F163" s="31"/>
      <c r="G163" s="50">
        <f t="shared" si="19"/>
        <v>0</v>
      </c>
    </row>
    <row r="164" spans="1:10" ht="22.9" customHeight="1">
      <c r="A164" s="19" t="s">
        <v>335</v>
      </c>
      <c r="B164" s="106" t="s">
        <v>336</v>
      </c>
      <c r="C164" s="106"/>
      <c r="D164" s="41">
        <v>17</v>
      </c>
      <c r="E164" s="13" t="s">
        <v>25</v>
      </c>
      <c r="F164" s="31"/>
      <c r="G164" s="50">
        <f t="shared" si="19"/>
        <v>0</v>
      </c>
    </row>
    <row r="165" spans="1:10" ht="22.9" customHeight="1">
      <c r="A165" s="19" t="s">
        <v>337</v>
      </c>
      <c r="B165" s="84" t="s">
        <v>338</v>
      </c>
      <c r="C165" s="84"/>
      <c r="D165" s="41">
        <v>8</v>
      </c>
      <c r="E165" s="13" t="s">
        <v>25</v>
      </c>
      <c r="F165" s="31"/>
      <c r="G165" s="50">
        <f t="shared" si="19"/>
        <v>0</v>
      </c>
    </row>
    <row r="166" spans="1:10" ht="22.9" customHeight="1">
      <c r="A166" s="19" t="s">
        <v>339</v>
      </c>
      <c r="B166" s="84" t="s">
        <v>340</v>
      </c>
      <c r="C166" s="84"/>
      <c r="D166" s="41">
        <v>110.81</v>
      </c>
      <c r="E166" s="13" t="s">
        <v>117</v>
      </c>
      <c r="F166" s="31"/>
      <c r="G166" s="50">
        <f t="shared" si="19"/>
        <v>0</v>
      </c>
    </row>
    <row r="167" spans="1:10" ht="15.75" thickBot="1">
      <c r="A167" s="17" t="s">
        <v>341</v>
      </c>
      <c r="B167" s="87" t="s">
        <v>342</v>
      </c>
      <c r="C167" s="87"/>
      <c r="D167" s="87"/>
      <c r="E167" s="87"/>
      <c r="F167" s="87"/>
      <c r="G167" s="40">
        <f>SUM(G168:G172)</f>
        <v>0</v>
      </c>
    </row>
    <row r="168" spans="1:10" ht="34.15" customHeight="1">
      <c r="A168" s="11" t="s">
        <v>558</v>
      </c>
      <c r="B168" s="102" t="s">
        <v>343</v>
      </c>
      <c r="C168" s="102"/>
      <c r="D168" s="20">
        <v>90.53</v>
      </c>
      <c r="E168" s="13" t="s">
        <v>117</v>
      </c>
      <c r="F168" s="14"/>
      <c r="G168" s="15">
        <f>+D168*F168</f>
        <v>0</v>
      </c>
    </row>
    <row r="169" spans="1:10" ht="34.15" customHeight="1">
      <c r="A169" s="11" t="s">
        <v>559</v>
      </c>
      <c r="B169" s="102" t="s">
        <v>344</v>
      </c>
      <c r="C169" s="102"/>
      <c r="D169" s="20">
        <v>90.53</v>
      </c>
      <c r="E169" s="13" t="s">
        <v>117</v>
      </c>
      <c r="F169" s="14"/>
      <c r="G169" s="15">
        <f>+D169*F169</f>
        <v>0</v>
      </c>
    </row>
    <row r="170" spans="1:10" ht="104.25" customHeight="1">
      <c r="A170" s="11" t="s">
        <v>560</v>
      </c>
      <c r="B170" s="84" t="s">
        <v>345</v>
      </c>
      <c r="C170" s="84"/>
      <c r="D170" s="20">
        <v>226.19</v>
      </c>
      <c r="E170" s="13" t="s">
        <v>117</v>
      </c>
      <c r="F170" s="14"/>
      <c r="G170" s="15">
        <f t="shared" ref="G170" si="20">+D170*F170</f>
        <v>0</v>
      </c>
    </row>
    <row r="171" spans="1:10" ht="46.5" customHeight="1">
      <c r="A171" s="11" t="s">
        <v>561</v>
      </c>
      <c r="B171" s="84" t="s">
        <v>346</v>
      </c>
      <c r="C171" s="84"/>
      <c r="D171" s="12">
        <v>625.59</v>
      </c>
      <c r="E171" s="81" t="s">
        <v>347</v>
      </c>
      <c r="F171" s="14"/>
      <c r="G171" s="15">
        <f t="shared" ref="G171" si="21">+D171*F171</f>
        <v>0</v>
      </c>
    </row>
    <row r="172" spans="1:10">
      <c r="A172" s="11" t="s">
        <v>562</v>
      </c>
      <c r="B172" s="101" t="s">
        <v>348</v>
      </c>
      <c r="C172" s="101"/>
      <c r="D172" s="21">
        <v>253.37</v>
      </c>
      <c r="E172" s="13" t="s">
        <v>20</v>
      </c>
      <c r="F172" s="38"/>
      <c r="G172" s="24">
        <f>+D172*F172</f>
        <v>0</v>
      </c>
    </row>
    <row r="173" spans="1:10" ht="15.75" thickBot="1">
      <c r="A173" s="17" t="s">
        <v>349</v>
      </c>
      <c r="B173" s="87" t="s">
        <v>350</v>
      </c>
      <c r="C173" s="87"/>
      <c r="D173" s="87"/>
      <c r="E173" s="87"/>
      <c r="F173" s="87"/>
      <c r="G173" s="40">
        <f>G174+G198</f>
        <v>0</v>
      </c>
    </row>
    <row r="174" spans="1:10" ht="15.75" thickBot="1">
      <c r="A174" s="52" t="s">
        <v>563</v>
      </c>
      <c r="B174" s="99" t="s">
        <v>351</v>
      </c>
      <c r="C174" s="99"/>
      <c r="D174" s="53"/>
      <c r="E174" s="53"/>
      <c r="F174" s="53"/>
      <c r="G174" s="40">
        <f>SUM(G175:G197)</f>
        <v>0</v>
      </c>
      <c r="J174" t="s">
        <v>550</v>
      </c>
    </row>
    <row r="175" spans="1:10">
      <c r="A175" s="54" t="s">
        <v>565</v>
      </c>
      <c r="B175" s="100" t="s">
        <v>352</v>
      </c>
      <c r="C175" s="100"/>
      <c r="D175" s="21">
        <v>29.04</v>
      </c>
      <c r="E175" s="22" t="s">
        <v>20</v>
      </c>
      <c r="F175" s="23"/>
      <c r="G175" s="24">
        <f t="shared" ref="G175:G180" si="22">+D175*F175</f>
        <v>0</v>
      </c>
    </row>
    <row r="176" spans="1:10">
      <c r="A176" s="54" t="s">
        <v>566</v>
      </c>
      <c r="B176" s="100" t="s">
        <v>353</v>
      </c>
      <c r="C176" s="100"/>
      <c r="D176" s="21">
        <v>171.52</v>
      </c>
      <c r="E176" s="22" t="s">
        <v>20</v>
      </c>
      <c r="F176" s="23"/>
      <c r="G176" s="24">
        <f t="shared" si="22"/>
        <v>0</v>
      </c>
    </row>
    <row r="177" spans="1:7">
      <c r="A177" s="54" t="s">
        <v>567</v>
      </c>
      <c r="B177" s="100" t="s">
        <v>354</v>
      </c>
      <c r="C177" s="100"/>
      <c r="D177" s="21">
        <v>2</v>
      </c>
      <c r="E177" s="22" t="s">
        <v>25</v>
      </c>
      <c r="F177" s="23"/>
      <c r="G177" s="24">
        <f t="shared" si="22"/>
        <v>0</v>
      </c>
    </row>
    <row r="178" spans="1:7" ht="16.5" customHeight="1">
      <c r="A178" s="54" t="s">
        <v>568</v>
      </c>
      <c r="B178" s="100" t="s">
        <v>355</v>
      </c>
      <c r="C178" s="100"/>
      <c r="D178" s="21">
        <v>14.16</v>
      </c>
      <c r="E178" s="22" t="s">
        <v>356</v>
      </c>
      <c r="F178" s="23"/>
      <c r="G178" s="24">
        <f t="shared" si="22"/>
        <v>0</v>
      </c>
    </row>
    <row r="179" spans="1:7">
      <c r="A179" s="54" t="s">
        <v>569</v>
      </c>
      <c r="B179" s="100" t="s">
        <v>357</v>
      </c>
      <c r="C179" s="100"/>
      <c r="D179" s="21">
        <v>1</v>
      </c>
      <c r="E179" s="22" t="s">
        <v>13</v>
      </c>
      <c r="F179" s="23"/>
      <c r="G179" s="24">
        <f t="shared" si="22"/>
        <v>0</v>
      </c>
    </row>
    <row r="180" spans="1:7" ht="15" customHeight="1">
      <c r="A180" s="54" t="s">
        <v>570</v>
      </c>
      <c r="B180" s="100" t="s">
        <v>358</v>
      </c>
      <c r="C180" s="100"/>
      <c r="D180" s="21">
        <v>1</v>
      </c>
      <c r="E180" s="22" t="s">
        <v>13</v>
      </c>
      <c r="F180" s="23"/>
      <c r="G180" s="24">
        <f t="shared" si="22"/>
        <v>0</v>
      </c>
    </row>
    <row r="181" spans="1:7" ht="15" customHeight="1">
      <c r="A181" s="54" t="s">
        <v>571</v>
      </c>
      <c r="B181" s="85" t="s">
        <v>359</v>
      </c>
      <c r="C181" s="85"/>
      <c r="D181" s="20">
        <v>0.05</v>
      </c>
      <c r="E181" s="13" t="s">
        <v>45</v>
      </c>
      <c r="F181" s="14"/>
      <c r="G181" s="15">
        <f t="shared" ref="G181:G182" si="23">+D181*F181</f>
        <v>0</v>
      </c>
    </row>
    <row r="182" spans="1:7">
      <c r="A182" s="54" t="s">
        <v>572</v>
      </c>
      <c r="B182" s="85" t="s">
        <v>360</v>
      </c>
      <c r="C182" s="85"/>
      <c r="D182" s="20">
        <v>1.6</v>
      </c>
      <c r="E182" s="13" t="s">
        <v>45</v>
      </c>
      <c r="F182" s="14"/>
      <c r="G182" s="15">
        <f t="shared" si="23"/>
        <v>0</v>
      </c>
    </row>
    <row r="183" spans="1:7">
      <c r="A183" s="54" t="s">
        <v>573</v>
      </c>
      <c r="B183" s="85" t="s">
        <v>361</v>
      </c>
      <c r="C183" s="85"/>
      <c r="D183" s="20">
        <v>32.630000000000003</v>
      </c>
      <c r="E183" s="13" t="s">
        <v>20</v>
      </c>
      <c r="F183" s="14"/>
      <c r="G183" s="15">
        <f t="shared" ref="G183:G184" si="24">+D183*F183</f>
        <v>0</v>
      </c>
    </row>
    <row r="184" spans="1:7">
      <c r="A184" s="54" t="s">
        <v>574</v>
      </c>
      <c r="B184" s="85" t="s">
        <v>362</v>
      </c>
      <c r="C184" s="85"/>
      <c r="D184" s="20">
        <v>3.92</v>
      </c>
      <c r="E184" s="13" t="s">
        <v>20</v>
      </c>
      <c r="F184" s="14"/>
      <c r="G184" s="15">
        <f t="shared" si="24"/>
        <v>0</v>
      </c>
    </row>
    <row r="185" spans="1:7" ht="22.9" customHeight="1">
      <c r="A185" s="11" t="s">
        <v>575</v>
      </c>
      <c r="B185" s="85" t="s">
        <v>363</v>
      </c>
      <c r="C185" s="85"/>
      <c r="D185" s="12">
        <v>157.05000000000001</v>
      </c>
      <c r="E185" s="13" t="s">
        <v>20</v>
      </c>
      <c r="F185" s="14"/>
      <c r="G185" s="15">
        <f t="shared" ref="G185:G186" si="25">+D185*F185</f>
        <v>0</v>
      </c>
    </row>
    <row r="186" spans="1:7">
      <c r="A186" s="54" t="s">
        <v>576</v>
      </c>
      <c r="B186" s="85" t="s">
        <v>116</v>
      </c>
      <c r="C186" s="85"/>
      <c r="D186" s="12">
        <v>12.3</v>
      </c>
      <c r="E186" s="13" t="s">
        <v>117</v>
      </c>
      <c r="F186" s="14"/>
      <c r="G186" s="15">
        <f t="shared" si="25"/>
        <v>0</v>
      </c>
    </row>
    <row r="187" spans="1:7">
      <c r="A187" s="54" t="s">
        <v>577</v>
      </c>
      <c r="B187" s="85" t="s">
        <v>121</v>
      </c>
      <c r="C187" s="85"/>
      <c r="D187" s="12">
        <v>171.52</v>
      </c>
      <c r="E187" s="13" t="s">
        <v>20</v>
      </c>
      <c r="F187" s="31"/>
      <c r="G187" s="15">
        <f>+D187*F187</f>
        <v>0</v>
      </c>
    </row>
    <row r="188" spans="1:7">
      <c r="A188" s="54" t="s">
        <v>578</v>
      </c>
      <c r="B188" s="85" t="s">
        <v>364</v>
      </c>
      <c r="C188" s="85"/>
      <c r="D188" s="12">
        <v>64.959999999999994</v>
      </c>
      <c r="E188" s="13" t="s">
        <v>117</v>
      </c>
      <c r="F188" s="31"/>
      <c r="G188" s="15">
        <f t="shared" ref="G188:G190" si="26">+D188*F188</f>
        <v>0</v>
      </c>
    </row>
    <row r="189" spans="1:7" ht="44.25" customHeight="1">
      <c r="A189" s="11" t="s">
        <v>579</v>
      </c>
      <c r="B189" s="85" t="s">
        <v>365</v>
      </c>
      <c r="C189" s="85"/>
      <c r="D189" s="12">
        <v>197.5</v>
      </c>
      <c r="E189" s="13" t="s">
        <v>20</v>
      </c>
      <c r="F189" s="31"/>
      <c r="G189" s="15">
        <f t="shared" si="26"/>
        <v>0</v>
      </c>
    </row>
    <row r="190" spans="1:7">
      <c r="A190" s="54" t="s">
        <v>580</v>
      </c>
      <c r="B190" s="85" t="s">
        <v>366</v>
      </c>
      <c r="C190" s="85"/>
      <c r="D190" s="12">
        <v>4</v>
      </c>
      <c r="E190" s="13" t="s">
        <v>25</v>
      </c>
      <c r="F190" s="14"/>
      <c r="G190" s="15">
        <f t="shared" si="26"/>
        <v>0</v>
      </c>
    </row>
    <row r="191" spans="1:7">
      <c r="A191" s="54" t="s">
        <v>581</v>
      </c>
      <c r="B191" s="85" t="s">
        <v>367</v>
      </c>
      <c r="C191" s="85"/>
      <c r="D191" s="25">
        <v>7.79</v>
      </c>
      <c r="E191" s="22" t="s">
        <v>20</v>
      </c>
      <c r="F191" s="23"/>
      <c r="G191" s="24">
        <f>+D191*F191</f>
        <v>0</v>
      </c>
    </row>
    <row r="192" spans="1:7">
      <c r="A192" s="54" t="s">
        <v>582</v>
      </c>
      <c r="B192" s="85" t="s">
        <v>133</v>
      </c>
      <c r="C192" s="85"/>
      <c r="D192" s="25">
        <v>10.9</v>
      </c>
      <c r="E192" s="22" t="s">
        <v>117</v>
      </c>
      <c r="F192" s="23"/>
      <c r="G192" s="24">
        <f>+D192*F192</f>
        <v>0</v>
      </c>
    </row>
    <row r="193" spans="1:7">
      <c r="A193" s="54" t="s">
        <v>583</v>
      </c>
      <c r="B193" s="85" t="s">
        <v>368</v>
      </c>
      <c r="C193" s="85"/>
      <c r="D193" s="25">
        <v>2</v>
      </c>
      <c r="E193" s="22" t="s">
        <v>25</v>
      </c>
      <c r="F193" s="38"/>
      <c r="G193" s="24">
        <f t="shared" ref="G193" si="27">+D193*F193</f>
        <v>0</v>
      </c>
    </row>
    <row r="194" spans="1:7">
      <c r="A194" s="54" t="s">
        <v>584</v>
      </c>
      <c r="B194" s="85" t="s">
        <v>369</v>
      </c>
      <c r="C194" s="85"/>
      <c r="D194" s="25">
        <v>15.82</v>
      </c>
      <c r="E194" s="55" t="s">
        <v>370</v>
      </c>
      <c r="F194" s="38"/>
      <c r="G194" s="24">
        <f t="shared" ref="G194" si="28">+D194*F194</f>
        <v>0</v>
      </c>
    </row>
    <row r="195" spans="1:7">
      <c r="A195" s="54" t="s">
        <v>585</v>
      </c>
      <c r="B195" s="85" t="s">
        <v>371</v>
      </c>
      <c r="C195" s="85"/>
      <c r="D195" s="25">
        <v>56.49</v>
      </c>
      <c r="E195" s="55" t="s">
        <v>370</v>
      </c>
      <c r="F195" s="38"/>
      <c r="G195" s="24">
        <f t="shared" ref="G195" si="29">+D195*F195</f>
        <v>0</v>
      </c>
    </row>
    <row r="196" spans="1:7" ht="24" customHeight="1">
      <c r="A196" s="54" t="s">
        <v>586</v>
      </c>
      <c r="B196" s="84" t="s">
        <v>372</v>
      </c>
      <c r="C196" s="84"/>
      <c r="D196" s="12">
        <v>510.02</v>
      </c>
      <c r="E196" s="13" t="s">
        <v>20</v>
      </c>
      <c r="F196" s="31"/>
      <c r="G196" s="33">
        <f t="shared" ref="G196" si="30">D196*F196</f>
        <v>0</v>
      </c>
    </row>
    <row r="197" spans="1:7" ht="15.75" thickBot="1">
      <c r="A197" s="54" t="s">
        <v>587</v>
      </c>
      <c r="B197" s="85" t="s">
        <v>373</v>
      </c>
      <c r="C197" s="85"/>
      <c r="D197" s="25">
        <v>1</v>
      </c>
      <c r="E197" s="13" t="s">
        <v>13</v>
      </c>
      <c r="F197" s="38"/>
      <c r="G197" s="24">
        <f t="shared" ref="G197" si="31">+D197*F197</f>
        <v>0</v>
      </c>
    </row>
    <row r="198" spans="1:7" ht="15.75" thickBot="1">
      <c r="A198" s="52" t="s">
        <v>564</v>
      </c>
      <c r="B198" s="99" t="s">
        <v>374</v>
      </c>
      <c r="C198" s="99"/>
      <c r="D198" s="53"/>
      <c r="E198" s="53"/>
      <c r="F198" s="53"/>
      <c r="G198" s="56">
        <f>SUM(G199:G216)</f>
        <v>0</v>
      </c>
    </row>
    <row r="199" spans="1:7">
      <c r="A199" s="54" t="s">
        <v>588</v>
      </c>
      <c r="B199" s="100" t="s">
        <v>375</v>
      </c>
      <c r="C199" s="100"/>
      <c r="D199" s="21">
        <v>3</v>
      </c>
      <c r="E199" s="22" t="s">
        <v>25</v>
      </c>
      <c r="F199" s="23"/>
      <c r="G199" s="24">
        <f t="shared" ref="G199:G202" si="32">+D199*F199</f>
        <v>0</v>
      </c>
    </row>
    <row r="200" spans="1:7" ht="14.45" customHeight="1">
      <c r="A200" s="54" t="s">
        <v>589</v>
      </c>
      <c r="B200" s="100" t="s">
        <v>376</v>
      </c>
      <c r="C200" s="100"/>
      <c r="D200" s="21">
        <v>1</v>
      </c>
      <c r="E200" s="22" t="s">
        <v>13</v>
      </c>
      <c r="F200" s="23"/>
      <c r="G200" s="24">
        <f t="shared" si="32"/>
        <v>0</v>
      </c>
    </row>
    <row r="201" spans="1:7">
      <c r="A201" s="54" t="s">
        <v>590</v>
      </c>
      <c r="B201" s="100" t="s">
        <v>357</v>
      </c>
      <c r="C201" s="100"/>
      <c r="D201" s="21">
        <v>1</v>
      </c>
      <c r="E201" s="22" t="s">
        <v>13</v>
      </c>
      <c r="F201" s="23"/>
      <c r="G201" s="24">
        <f t="shared" si="32"/>
        <v>0</v>
      </c>
    </row>
    <row r="202" spans="1:7" ht="22.9" customHeight="1">
      <c r="A202" s="11" t="s">
        <v>591</v>
      </c>
      <c r="B202" s="100" t="s">
        <v>377</v>
      </c>
      <c r="C202" s="100"/>
      <c r="D202" s="21">
        <v>1</v>
      </c>
      <c r="E202" s="22" t="s">
        <v>13</v>
      </c>
      <c r="F202" s="23"/>
      <c r="G202" s="24">
        <f t="shared" si="32"/>
        <v>0</v>
      </c>
    </row>
    <row r="203" spans="1:7" ht="22.9" customHeight="1">
      <c r="A203" s="11" t="s">
        <v>592</v>
      </c>
      <c r="B203" s="84" t="s">
        <v>378</v>
      </c>
      <c r="C203" s="84"/>
      <c r="D203" s="20">
        <v>2.83</v>
      </c>
      <c r="E203" s="13" t="s">
        <v>45</v>
      </c>
      <c r="F203" s="14"/>
      <c r="G203" s="15">
        <f t="shared" ref="G203" si="33">D203*F203</f>
        <v>0</v>
      </c>
    </row>
    <row r="204" spans="1:7" ht="33.6" customHeight="1">
      <c r="A204" s="11" t="s">
        <v>593</v>
      </c>
      <c r="B204" s="85" t="s">
        <v>379</v>
      </c>
      <c r="C204" s="85"/>
      <c r="D204" s="12">
        <v>151.97999999999999</v>
      </c>
      <c r="E204" s="13" t="s">
        <v>20</v>
      </c>
      <c r="F204" s="14"/>
      <c r="G204" s="15">
        <f t="shared" ref="G204:G205" si="34">+D204*F204</f>
        <v>0</v>
      </c>
    </row>
    <row r="205" spans="1:7">
      <c r="A205" s="54" t="s">
        <v>594</v>
      </c>
      <c r="B205" s="85" t="s">
        <v>116</v>
      </c>
      <c r="C205" s="85"/>
      <c r="D205" s="12">
        <v>28.1</v>
      </c>
      <c r="E205" s="13" t="s">
        <v>117</v>
      </c>
      <c r="F205" s="14"/>
      <c r="G205" s="15">
        <f t="shared" si="34"/>
        <v>0</v>
      </c>
    </row>
    <row r="206" spans="1:7">
      <c r="A206" s="54" t="s">
        <v>595</v>
      </c>
      <c r="B206" s="85" t="s">
        <v>121</v>
      </c>
      <c r="C206" s="85"/>
      <c r="D206" s="12">
        <v>25.78</v>
      </c>
      <c r="E206" s="13" t="s">
        <v>20</v>
      </c>
      <c r="F206" s="31"/>
      <c r="G206" s="15">
        <f>+D206*F206</f>
        <v>0</v>
      </c>
    </row>
    <row r="207" spans="1:7">
      <c r="A207" s="54" t="s">
        <v>596</v>
      </c>
      <c r="B207" s="85" t="s">
        <v>364</v>
      </c>
      <c r="C207" s="85"/>
      <c r="D207" s="12">
        <v>24.5</v>
      </c>
      <c r="E207" s="13" t="s">
        <v>117</v>
      </c>
      <c r="F207" s="31"/>
      <c r="G207" s="15">
        <f t="shared" ref="G207" si="35">+D207*F207</f>
        <v>0</v>
      </c>
    </row>
    <row r="208" spans="1:7">
      <c r="A208" s="54" t="s">
        <v>597</v>
      </c>
      <c r="B208" s="85" t="s">
        <v>367</v>
      </c>
      <c r="C208" s="85"/>
      <c r="D208" s="25">
        <v>8.26</v>
      </c>
      <c r="E208" s="22" t="s">
        <v>20</v>
      </c>
      <c r="F208" s="23"/>
      <c r="G208" s="24">
        <f>+D208*F208</f>
        <v>0</v>
      </c>
    </row>
    <row r="209" spans="1:7">
      <c r="A209" s="54" t="s">
        <v>598</v>
      </c>
      <c r="B209" s="85" t="s">
        <v>133</v>
      </c>
      <c r="C209" s="85"/>
      <c r="D209" s="25">
        <v>10.6</v>
      </c>
      <c r="E209" s="22" t="s">
        <v>117</v>
      </c>
      <c r="F209" s="23"/>
      <c r="G209" s="24">
        <f>+D209*F209</f>
        <v>0</v>
      </c>
    </row>
    <row r="210" spans="1:7">
      <c r="A210" s="54" t="s">
        <v>599</v>
      </c>
      <c r="B210" s="85" t="s">
        <v>368</v>
      </c>
      <c r="C210" s="85"/>
      <c r="D210" s="25">
        <v>2</v>
      </c>
      <c r="E210" s="22" t="s">
        <v>174</v>
      </c>
      <c r="F210" s="38"/>
      <c r="G210" s="24">
        <f t="shared" ref="G210" si="36">+D210*F210</f>
        <v>0</v>
      </c>
    </row>
    <row r="211" spans="1:7">
      <c r="A211" s="54" t="s">
        <v>600</v>
      </c>
      <c r="B211" s="85" t="s">
        <v>369</v>
      </c>
      <c r="C211" s="85"/>
      <c r="D211" s="25">
        <v>40</v>
      </c>
      <c r="E211" s="55" t="s">
        <v>370</v>
      </c>
      <c r="F211" s="38"/>
      <c r="G211" s="24">
        <f t="shared" ref="G211" si="37">+D211*F211</f>
        <v>0</v>
      </c>
    </row>
    <row r="212" spans="1:7">
      <c r="A212" s="54" t="s">
        <v>601</v>
      </c>
      <c r="B212" s="85" t="s">
        <v>371</v>
      </c>
      <c r="C212" s="85"/>
      <c r="D212" s="25">
        <v>80.67</v>
      </c>
      <c r="E212" s="55" t="s">
        <v>370</v>
      </c>
      <c r="F212" s="38"/>
      <c r="G212" s="24">
        <f t="shared" ref="G212" si="38">+D212*F212</f>
        <v>0</v>
      </c>
    </row>
    <row r="213" spans="1:7" ht="22.9" customHeight="1">
      <c r="A213" s="11" t="s">
        <v>602</v>
      </c>
      <c r="B213" s="84" t="s">
        <v>380</v>
      </c>
      <c r="C213" s="84"/>
      <c r="D213" s="12">
        <v>381.98</v>
      </c>
      <c r="E213" s="13" t="s">
        <v>20</v>
      </c>
      <c r="F213" s="31"/>
      <c r="G213" s="33">
        <f>D213*F213</f>
        <v>0</v>
      </c>
    </row>
    <row r="214" spans="1:7">
      <c r="A214" s="54" t="s">
        <v>603</v>
      </c>
      <c r="B214" s="85" t="s">
        <v>381</v>
      </c>
      <c r="C214" s="85"/>
      <c r="D214" s="21">
        <v>25.78</v>
      </c>
      <c r="E214" s="22" t="s">
        <v>20</v>
      </c>
      <c r="F214" s="38"/>
      <c r="G214" s="24">
        <f t="shared" ref="G214:G215" si="39">+D214*F214</f>
        <v>0</v>
      </c>
    </row>
    <row r="215" spans="1:7" ht="9.75" customHeight="1">
      <c r="A215" s="54" t="s">
        <v>604</v>
      </c>
      <c r="B215" s="85" t="s">
        <v>539</v>
      </c>
      <c r="C215" s="85"/>
      <c r="D215" s="21">
        <v>21.47</v>
      </c>
      <c r="E215" s="22" t="s">
        <v>20</v>
      </c>
      <c r="F215" s="38"/>
      <c r="G215" s="24">
        <f t="shared" si="39"/>
        <v>0</v>
      </c>
    </row>
    <row r="216" spans="1:7">
      <c r="A216" s="54" t="s">
        <v>605</v>
      </c>
      <c r="B216" s="85" t="s">
        <v>373</v>
      </c>
      <c r="C216" s="85"/>
      <c r="D216" s="25">
        <v>1</v>
      </c>
      <c r="E216" s="13" t="s">
        <v>13</v>
      </c>
      <c r="F216" s="38"/>
      <c r="G216" s="24">
        <f t="shared" ref="G216" si="40">+D216*F216</f>
        <v>0</v>
      </c>
    </row>
    <row r="217" spans="1:7" ht="15.75" thickBot="1">
      <c r="A217" s="17" t="s">
        <v>382</v>
      </c>
      <c r="B217" s="87" t="s">
        <v>383</v>
      </c>
      <c r="C217" s="87"/>
      <c r="D217" s="87"/>
      <c r="E217" s="87"/>
      <c r="F217" s="87"/>
      <c r="G217" s="18">
        <f>SUM(G218:G223)</f>
        <v>0</v>
      </c>
    </row>
    <row r="218" spans="1:7">
      <c r="A218" s="19" t="s">
        <v>384</v>
      </c>
      <c r="B218" s="84" t="s">
        <v>385</v>
      </c>
      <c r="C218" s="84"/>
      <c r="D218" s="12">
        <v>139.86000000000001</v>
      </c>
      <c r="E218" s="13" t="s">
        <v>45</v>
      </c>
      <c r="F218" s="14"/>
      <c r="G218" s="15">
        <f>D218*F218</f>
        <v>0</v>
      </c>
    </row>
    <row r="219" spans="1:7" ht="22.9" customHeight="1">
      <c r="A219" s="19" t="s">
        <v>386</v>
      </c>
      <c r="B219" s="84" t="s">
        <v>387</v>
      </c>
      <c r="C219" s="84"/>
      <c r="D219" s="57">
        <v>1398.64</v>
      </c>
      <c r="E219" s="13" t="s">
        <v>20</v>
      </c>
      <c r="F219" s="31"/>
      <c r="G219" s="15">
        <f t="shared" ref="G219" si="41">D219*F219</f>
        <v>0</v>
      </c>
    </row>
    <row r="220" spans="1:7" ht="22.9" customHeight="1">
      <c r="A220" s="19" t="s">
        <v>388</v>
      </c>
      <c r="B220" s="84" t="s">
        <v>389</v>
      </c>
      <c r="C220" s="84"/>
      <c r="D220" s="57">
        <v>67</v>
      </c>
      <c r="E220" s="13" t="s">
        <v>25</v>
      </c>
      <c r="F220" s="31"/>
      <c r="G220" s="15">
        <f>D220*F220</f>
        <v>0</v>
      </c>
    </row>
    <row r="221" spans="1:7" ht="22.9" customHeight="1">
      <c r="A221" s="19" t="s">
        <v>390</v>
      </c>
      <c r="B221" s="84" t="s">
        <v>391</v>
      </c>
      <c r="C221" s="84"/>
      <c r="D221" s="57">
        <v>11</v>
      </c>
      <c r="E221" s="13" t="s">
        <v>25</v>
      </c>
      <c r="F221" s="31"/>
      <c r="G221" s="15">
        <f>D221*F221</f>
        <v>0</v>
      </c>
    </row>
    <row r="222" spans="1:7" ht="22.9" customHeight="1">
      <c r="A222" s="19" t="s">
        <v>392</v>
      </c>
      <c r="B222" s="84" t="s">
        <v>393</v>
      </c>
      <c r="C222" s="84"/>
      <c r="D222" s="57">
        <v>11</v>
      </c>
      <c r="E222" s="13" t="s">
        <v>25</v>
      </c>
      <c r="F222" s="31"/>
      <c r="G222" s="15">
        <f>D222*F222</f>
        <v>0</v>
      </c>
    </row>
    <row r="223" spans="1:7" ht="22.9" customHeight="1">
      <c r="A223" s="19" t="s">
        <v>394</v>
      </c>
      <c r="B223" s="84" t="s">
        <v>395</v>
      </c>
      <c r="C223" s="84"/>
      <c r="D223" s="57">
        <v>37</v>
      </c>
      <c r="E223" s="13" t="s">
        <v>25</v>
      </c>
      <c r="F223" s="31"/>
      <c r="G223" s="15">
        <f>D223*F223</f>
        <v>0</v>
      </c>
    </row>
    <row r="224" spans="1:7" ht="15.75" thickBot="1">
      <c r="A224" s="17" t="s">
        <v>396</v>
      </c>
      <c r="B224" s="86" t="s">
        <v>397</v>
      </c>
      <c r="C224" s="86"/>
      <c r="D224" s="86"/>
      <c r="E224" s="86"/>
      <c r="F224" s="86"/>
      <c r="G224" s="18">
        <f>SUM(G225:G227)</f>
        <v>0</v>
      </c>
    </row>
    <row r="225" spans="1:7" ht="47.25" customHeight="1">
      <c r="A225" s="11" t="s">
        <v>398</v>
      </c>
      <c r="B225" s="84" t="s">
        <v>399</v>
      </c>
      <c r="C225" s="84"/>
      <c r="D225" s="12">
        <v>2</v>
      </c>
      <c r="E225" s="13" t="s">
        <v>25</v>
      </c>
      <c r="F225" s="31"/>
      <c r="G225" s="15">
        <f>D225*F225</f>
        <v>0</v>
      </c>
    </row>
    <row r="226" spans="1:7" ht="34.15" customHeight="1">
      <c r="A226" s="11" t="s">
        <v>400</v>
      </c>
      <c r="B226" s="84" t="s">
        <v>551</v>
      </c>
      <c r="C226" s="84"/>
      <c r="D226" s="12">
        <v>1</v>
      </c>
      <c r="E226" s="13" t="s">
        <v>13</v>
      </c>
      <c r="F226" s="14"/>
      <c r="G226" s="15">
        <f>D226*F226</f>
        <v>0</v>
      </c>
    </row>
    <row r="227" spans="1:7" ht="23.45" customHeight="1">
      <c r="A227" s="11" t="s">
        <v>401</v>
      </c>
      <c r="B227" s="84" t="s">
        <v>402</v>
      </c>
      <c r="C227" s="84"/>
      <c r="D227" s="12">
        <v>22</v>
      </c>
      <c r="E227" s="13" t="s">
        <v>25</v>
      </c>
      <c r="F227" s="14"/>
      <c r="G227" s="15">
        <f t="shared" ref="G227" si="42">D227*F227</f>
        <v>0</v>
      </c>
    </row>
    <row r="228" spans="1:7" ht="15.75" thickBot="1">
      <c r="A228" s="47" t="s">
        <v>403</v>
      </c>
      <c r="B228" s="87" t="s">
        <v>404</v>
      </c>
      <c r="C228" s="87"/>
      <c r="D228" s="87"/>
      <c r="E228" s="87"/>
      <c r="F228" s="87"/>
      <c r="G228" s="40">
        <f>SUM(G229)</f>
        <v>0</v>
      </c>
    </row>
    <row r="229" spans="1:7" ht="44.45" customHeight="1">
      <c r="A229" s="19" t="s">
        <v>405</v>
      </c>
      <c r="B229" s="84" t="s">
        <v>406</v>
      </c>
      <c r="C229" s="84"/>
      <c r="D229" s="41">
        <v>9</v>
      </c>
      <c r="E229" s="13" t="s">
        <v>20</v>
      </c>
      <c r="F229" s="31"/>
      <c r="G229" s="15">
        <f t="shared" ref="G229" si="43">+F229*D229</f>
        <v>0</v>
      </c>
    </row>
    <row r="230" spans="1:7" ht="15.75" thickBot="1">
      <c r="A230" s="17" t="s">
        <v>407</v>
      </c>
      <c r="B230" s="86" t="s">
        <v>408</v>
      </c>
      <c r="C230" s="86"/>
      <c r="D230" s="86"/>
      <c r="E230" s="86"/>
      <c r="F230" s="86"/>
      <c r="G230" s="18">
        <f>SUM(G231:G288)</f>
        <v>0</v>
      </c>
    </row>
    <row r="231" spans="1:7">
      <c r="A231" s="19" t="s">
        <v>409</v>
      </c>
      <c r="B231" s="84" t="s">
        <v>540</v>
      </c>
      <c r="C231" s="84"/>
      <c r="D231" s="41">
        <v>44</v>
      </c>
      <c r="E231" s="13" t="s">
        <v>410</v>
      </c>
      <c r="F231" s="31"/>
      <c r="G231" s="15">
        <f>+F231*D231</f>
        <v>0</v>
      </c>
    </row>
    <row r="232" spans="1:7">
      <c r="A232" s="19" t="s">
        <v>411</v>
      </c>
      <c r="B232" s="84" t="s">
        <v>541</v>
      </c>
      <c r="C232" s="84"/>
      <c r="D232" s="41">
        <v>1</v>
      </c>
      <c r="E232" s="13" t="s">
        <v>410</v>
      </c>
      <c r="F232" s="31"/>
      <c r="G232" s="15">
        <f>+F232*D232</f>
        <v>0</v>
      </c>
    </row>
    <row r="233" spans="1:7">
      <c r="A233" s="19" t="s">
        <v>412</v>
      </c>
      <c r="B233" s="84" t="s">
        <v>542</v>
      </c>
      <c r="C233" s="84"/>
      <c r="D233" s="41">
        <v>2</v>
      </c>
      <c r="E233" s="13" t="s">
        <v>410</v>
      </c>
      <c r="F233" s="31"/>
      <c r="G233" s="15">
        <f>+F233*D233</f>
        <v>0</v>
      </c>
    </row>
    <row r="234" spans="1:7">
      <c r="A234" s="19" t="s">
        <v>413</v>
      </c>
      <c r="B234" s="84" t="s">
        <v>543</v>
      </c>
      <c r="C234" s="84"/>
      <c r="D234" s="41">
        <v>1</v>
      </c>
      <c r="E234" s="13" t="s">
        <v>410</v>
      </c>
      <c r="F234" s="31"/>
      <c r="G234" s="15">
        <f>+F234*D234</f>
        <v>0</v>
      </c>
    </row>
    <row r="235" spans="1:7">
      <c r="A235" s="19" t="s">
        <v>414</v>
      </c>
      <c r="B235" s="84" t="s">
        <v>544</v>
      </c>
      <c r="C235" s="84"/>
      <c r="D235" s="41">
        <v>176</v>
      </c>
      <c r="E235" s="13" t="s">
        <v>410</v>
      </c>
      <c r="F235" s="31"/>
      <c r="G235" s="15">
        <f t="shared" ref="G235:G285" si="44">+F235*D235</f>
        <v>0</v>
      </c>
    </row>
    <row r="236" spans="1:7" ht="14.45" customHeight="1">
      <c r="A236" s="19" t="s">
        <v>415</v>
      </c>
      <c r="B236" s="84" t="s">
        <v>545</v>
      </c>
      <c r="C236" s="84"/>
      <c r="D236" s="41">
        <v>10</v>
      </c>
      <c r="E236" s="13" t="s">
        <v>410</v>
      </c>
      <c r="F236" s="31"/>
      <c r="G236" s="15">
        <f t="shared" si="44"/>
        <v>0</v>
      </c>
    </row>
    <row r="237" spans="1:7">
      <c r="A237" s="19" t="s">
        <v>416</v>
      </c>
      <c r="B237" s="84" t="s">
        <v>417</v>
      </c>
      <c r="C237" s="84"/>
      <c r="D237" s="41">
        <v>1</v>
      </c>
      <c r="E237" s="13" t="s">
        <v>410</v>
      </c>
      <c r="F237" s="31"/>
      <c r="G237" s="15">
        <f t="shared" si="44"/>
        <v>0</v>
      </c>
    </row>
    <row r="238" spans="1:7">
      <c r="A238" s="19" t="s">
        <v>418</v>
      </c>
      <c r="B238" s="84" t="s">
        <v>419</v>
      </c>
      <c r="C238" s="84"/>
      <c r="D238" s="41">
        <f>70+30</f>
        <v>100</v>
      </c>
      <c r="E238" s="13" t="s">
        <v>410</v>
      </c>
      <c r="F238" s="31"/>
      <c r="G238" s="15">
        <f t="shared" si="44"/>
        <v>0</v>
      </c>
    </row>
    <row r="239" spans="1:7" ht="22.9" customHeight="1">
      <c r="A239" s="19" t="s">
        <v>420</v>
      </c>
      <c r="B239" s="84" t="s">
        <v>421</v>
      </c>
      <c r="C239" s="84"/>
      <c r="D239" s="41">
        <v>5</v>
      </c>
      <c r="E239" s="13" t="s">
        <v>410</v>
      </c>
      <c r="F239" s="31"/>
      <c r="G239" s="15">
        <f t="shared" si="44"/>
        <v>0</v>
      </c>
    </row>
    <row r="240" spans="1:7">
      <c r="A240" s="19" t="s">
        <v>422</v>
      </c>
      <c r="B240" s="84" t="s">
        <v>423</v>
      </c>
      <c r="C240" s="84"/>
      <c r="D240" s="41">
        <v>1</v>
      </c>
      <c r="E240" s="13" t="s">
        <v>410</v>
      </c>
      <c r="F240" s="31"/>
      <c r="G240" s="15">
        <f t="shared" si="44"/>
        <v>0</v>
      </c>
    </row>
    <row r="241" spans="1:7">
      <c r="A241" s="19" t="s">
        <v>424</v>
      </c>
      <c r="B241" s="84" t="s">
        <v>425</v>
      </c>
      <c r="C241" s="84"/>
      <c r="D241" s="41">
        <v>1</v>
      </c>
      <c r="E241" s="13" t="s">
        <v>410</v>
      </c>
      <c r="F241" s="31"/>
      <c r="G241" s="15">
        <f t="shared" si="44"/>
        <v>0</v>
      </c>
    </row>
    <row r="242" spans="1:7">
      <c r="A242" s="19" t="s">
        <v>426</v>
      </c>
      <c r="B242" s="84" t="s">
        <v>427</v>
      </c>
      <c r="C242" s="84"/>
      <c r="D242" s="41">
        <v>70</v>
      </c>
      <c r="E242" s="13" t="s">
        <v>410</v>
      </c>
      <c r="F242" s="31"/>
      <c r="G242" s="15">
        <f t="shared" si="44"/>
        <v>0</v>
      </c>
    </row>
    <row r="243" spans="1:7">
      <c r="A243" s="19" t="s">
        <v>428</v>
      </c>
      <c r="B243" s="84" t="s">
        <v>429</v>
      </c>
      <c r="C243" s="84"/>
      <c r="D243" s="41">
        <v>1</v>
      </c>
      <c r="E243" s="13" t="s">
        <v>410</v>
      </c>
      <c r="F243" s="31"/>
      <c r="G243" s="15">
        <f t="shared" si="44"/>
        <v>0</v>
      </c>
    </row>
    <row r="244" spans="1:7" ht="22.9" customHeight="1">
      <c r="A244" s="19" t="s">
        <v>430</v>
      </c>
      <c r="B244" s="84" t="s">
        <v>431</v>
      </c>
      <c r="C244" s="84"/>
      <c r="D244" s="41">
        <v>1</v>
      </c>
      <c r="E244" s="13" t="s">
        <v>410</v>
      </c>
      <c r="F244" s="31"/>
      <c r="G244" s="15">
        <f t="shared" si="44"/>
        <v>0</v>
      </c>
    </row>
    <row r="245" spans="1:7">
      <c r="A245" s="19" t="s">
        <v>432</v>
      </c>
      <c r="B245" s="84" t="s">
        <v>433</v>
      </c>
      <c r="C245" s="84"/>
      <c r="D245" s="41">
        <v>32</v>
      </c>
      <c r="E245" s="13" t="s">
        <v>410</v>
      </c>
      <c r="F245" s="31"/>
      <c r="G245" s="15">
        <f t="shared" si="44"/>
        <v>0</v>
      </c>
    </row>
    <row r="246" spans="1:7">
      <c r="A246" s="19" t="s">
        <v>434</v>
      </c>
      <c r="B246" s="84" t="s">
        <v>435</v>
      </c>
      <c r="C246" s="84"/>
      <c r="D246" s="41">
        <v>70</v>
      </c>
      <c r="E246" s="13" t="s">
        <v>410</v>
      </c>
      <c r="F246" s="31"/>
      <c r="G246" s="15">
        <f t="shared" si="44"/>
        <v>0</v>
      </c>
    </row>
    <row r="247" spans="1:7">
      <c r="A247" s="19" t="s">
        <v>436</v>
      </c>
      <c r="B247" s="84" t="s">
        <v>437</v>
      </c>
      <c r="C247" s="84"/>
      <c r="D247" s="41">
        <v>1</v>
      </c>
      <c r="E247" s="13" t="s">
        <v>410</v>
      </c>
      <c r="F247" s="31"/>
      <c r="G247" s="15">
        <f t="shared" si="44"/>
        <v>0</v>
      </c>
    </row>
    <row r="248" spans="1:7">
      <c r="A248" s="19" t="s">
        <v>438</v>
      </c>
      <c r="B248" s="84" t="s">
        <v>439</v>
      </c>
      <c r="C248" s="84"/>
      <c r="D248" s="41">
        <v>1</v>
      </c>
      <c r="E248" s="13" t="s">
        <v>410</v>
      </c>
      <c r="F248" s="31"/>
      <c r="G248" s="15">
        <f t="shared" si="44"/>
        <v>0</v>
      </c>
    </row>
    <row r="249" spans="1:7">
      <c r="A249" s="19" t="s">
        <v>440</v>
      </c>
      <c r="B249" s="84" t="s">
        <v>441</v>
      </c>
      <c r="C249" s="84"/>
      <c r="D249" s="41">
        <v>7</v>
      </c>
      <c r="E249" s="13" t="s">
        <v>410</v>
      </c>
      <c r="F249" s="31"/>
      <c r="G249" s="15">
        <f t="shared" si="44"/>
        <v>0</v>
      </c>
    </row>
    <row r="250" spans="1:7" ht="22.9" customHeight="1">
      <c r="A250" s="19" t="s">
        <v>442</v>
      </c>
      <c r="B250" s="84" t="s">
        <v>443</v>
      </c>
      <c r="C250" s="84"/>
      <c r="D250" s="41">
        <v>1</v>
      </c>
      <c r="E250" s="13" t="s">
        <v>410</v>
      </c>
      <c r="F250" s="31"/>
      <c r="G250" s="15">
        <f t="shared" si="44"/>
        <v>0</v>
      </c>
    </row>
    <row r="251" spans="1:7" ht="22.9" customHeight="1">
      <c r="A251" s="19" t="s">
        <v>444</v>
      </c>
      <c r="B251" s="84" t="s">
        <v>445</v>
      </c>
      <c r="C251" s="84"/>
      <c r="D251" s="41">
        <v>1</v>
      </c>
      <c r="E251" s="13" t="s">
        <v>410</v>
      </c>
      <c r="F251" s="31"/>
      <c r="G251" s="15">
        <f t="shared" si="44"/>
        <v>0</v>
      </c>
    </row>
    <row r="252" spans="1:7">
      <c r="A252" s="19" t="s">
        <v>446</v>
      </c>
      <c r="B252" s="84" t="s">
        <v>447</v>
      </c>
      <c r="C252" s="84"/>
      <c r="D252" s="41">
        <v>90</v>
      </c>
      <c r="E252" s="13" t="s">
        <v>410</v>
      </c>
      <c r="F252" s="31"/>
      <c r="G252" s="15">
        <f t="shared" si="44"/>
        <v>0</v>
      </c>
    </row>
    <row r="253" spans="1:7">
      <c r="A253" s="19" t="s">
        <v>448</v>
      </c>
      <c r="B253" s="84" t="s">
        <v>449</v>
      </c>
      <c r="C253" s="84"/>
      <c r="D253" s="41">
        <v>13</v>
      </c>
      <c r="E253" s="13" t="s">
        <v>410</v>
      </c>
      <c r="F253" s="31"/>
      <c r="G253" s="15">
        <f t="shared" si="44"/>
        <v>0</v>
      </c>
    </row>
    <row r="254" spans="1:7">
      <c r="A254" s="19" t="s">
        <v>450</v>
      </c>
      <c r="B254" s="84" t="s">
        <v>451</v>
      </c>
      <c r="C254" s="84"/>
      <c r="D254" s="41">
        <v>43</v>
      </c>
      <c r="E254" s="13" t="s">
        <v>410</v>
      </c>
      <c r="F254" s="31"/>
      <c r="G254" s="15">
        <f t="shared" si="44"/>
        <v>0</v>
      </c>
    </row>
    <row r="255" spans="1:7">
      <c r="A255" s="19" t="s">
        <v>452</v>
      </c>
      <c r="B255" s="84" t="s">
        <v>453</v>
      </c>
      <c r="C255" s="84"/>
      <c r="D255" s="41">
        <v>9</v>
      </c>
      <c r="E255" s="13" t="s">
        <v>410</v>
      </c>
      <c r="F255" s="31"/>
      <c r="G255" s="15">
        <f t="shared" si="44"/>
        <v>0</v>
      </c>
    </row>
    <row r="256" spans="1:7" ht="22.9" customHeight="1">
      <c r="A256" s="19" t="s">
        <v>454</v>
      </c>
      <c r="B256" s="84" t="s">
        <v>455</v>
      </c>
      <c r="C256" s="84"/>
      <c r="D256" s="41">
        <v>21</v>
      </c>
      <c r="E256" s="13" t="s">
        <v>410</v>
      </c>
      <c r="F256" s="31"/>
      <c r="G256" s="15">
        <f t="shared" si="44"/>
        <v>0</v>
      </c>
    </row>
    <row r="257" spans="1:7" ht="35.25" customHeight="1">
      <c r="A257" s="19" t="s">
        <v>456</v>
      </c>
      <c r="B257" s="84" t="s">
        <v>457</v>
      </c>
      <c r="C257" s="84"/>
      <c r="D257" s="41">
        <v>1</v>
      </c>
      <c r="E257" s="13" t="s">
        <v>410</v>
      </c>
      <c r="F257" s="31"/>
      <c r="G257" s="15">
        <f t="shared" si="44"/>
        <v>0</v>
      </c>
    </row>
    <row r="258" spans="1:7" ht="33.75" customHeight="1">
      <c r="A258" s="19" t="s">
        <v>458</v>
      </c>
      <c r="B258" s="84" t="s">
        <v>459</v>
      </c>
      <c r="C258" s="84"/>
      <c r="D258" s="41">
        <v>1</v>
      </c>
      <c r="E258" s="13" t="s">
        <v>410</v>
      </c>
      <c r="F258" s="31"/>
      <c r="G258" s="15">
        <f t="shared" si="44"/>
        <v>0</v>
      </c>
    </row>
    <row r="259" spans="1:7" ht="22.15" customHeight="1">
      <c r="A259" s="19" t="s">
        <v>460</v>
      </c>
      <c r="B259" s="84" t="s">
        <v>461</v>
      </c>
      <c r="C259" s="84"/>
      <c r="D259" s="41">
        <v>1</v>
      </c>
      <c r="E259" s="13" t="s">
        <v>410</v>
      </c>
      <c r="F259" s="31"/>
      <c r="G259" s="15">
        <f t="shared" si="44"/>
        <v>0</v>
      </c>
    </row>
    <row r="260" spans="1:7" ht="32.25" customHeight="1">
      <c r="A260" s="19" t="s">
        <v>462</v>
      </c>
      <c r="B260" s="84" t="s">
        <v>463</v>
      </c>
      <c r="C260" s="84"/>
      <c r="D260" s="41">
        <v>1</v>
      </c>
      <c r="E260" s="13" t="s">
        <v>410</v>
      </c>
      <c r="F260" s="31"/>
      <c r="G260" s="15">
        <f t="shared" si="44"/>
        <v>0</v>
      </c>
    </row>
    <row r="261" spans="1:7" ht="32.25" customHeight="1">
      <c r="A261" s="19" t="s">
        <v>464</v>
      </c>
      <c r="B261" s="84" t="s">
        <v>465</v>
      </c>
      <c r="C261" s="84"/>
      <c r="D261" s="41">
        <v>1</v>
      </c>
      <c r="E261" s="13" t="s">
        <v>410</v>
      </c>
      <c r="F261" s="31"/>
      <c r="G261" s="15">
        <f t="shared" si="44"/>
        <v>0</v>
      </c>
    </row>
    <row r="262" spans="1:7" ht="22.15" customHeight="1">
      <c r="A262" s="19" t="s">
        <v>466</v>
      </c>
      <c r="B262" s="84" t="s">
        <v>467</v>
      </c>
      <c r="C262" s="84"/>
      <c r="D262" s="41">
        <v>1</v>
      </c>
      <c r="E262" s="13" t="s">
        <v>410</v>
      </c>
      <c r="F262" s="31"/>
      <c r="G262" s="15">
        <f t="shared" si="44"/>
        <v>0</v>
      </c>
    </row>
    <row r="263" spans="1:7">
      <c r="A263" s="19" t="s">
        <v>468</v>
      </c>
      <c r="B263" s="84" t="s">
        <v>469</v>
      </c>
      <c r="C263" s="84"/>
      <c r="D263" s="41">
        <v>1</v>
      </c>
      <c r="E263" s="13" t="s">
        <v>410</v>
      </c>
      <c r="F263" s="31"/>
      <c r="G263" s="15">
        <f t="shared" si="44"/>
        <v>0</v>
      </c>
    </row>
    <row r="264" spans="1:7" ht="34.15" customHeight="1">
      <c r="A264" s="19" t="s">
        <v>470</v>
      </c>
      <c r="B264" s="84" t="s">
        <v>471</v>
      </c>
      <c r="C264" s="84"/>
      <c r="D264" s="41">
        <v>1</v>
      </c>
      <c r="E264" s="13" t="s">
        <v>410</v>
      </c>
      <c r="F264" s="31"/>
      <c r="G264" s="15">
        <f t="shared" si="44"/>
        <v>0</v>
      </c>
    </row>
    <row r="265" spans="1:7" ht="23.25" customHeight="1">
      <c r="A265" s="19" t="s">
        <v>472</v>
      </c>
      <c r="B265" s="84" t="s">
        <v>473</v>
      </c>
      <c r="C265" s="84"/>
      <c r="D265" s="41">
        <v>1</v>
      </c>
      <c r="E265" s="13" t="s">
        <v>410</v>
      </c>
      <c r="F265" s="31"/>
      <c r="G265" s="15">
        <f>+F265*D265</f>
        <v>0</v>
      </c>
    </row>
    <row r="266" spans="1:7" ht="22.9" customHeight="1">
      <c r="A266" s="19" t="s">
        <v>474</v>
      </c>
      <c r="B266" s="84" t="s">
        <v>475</v>
      </c>
      <c r="C266" s="84"/>
      <c r="D266" s="41">
        <f>31-12</f>
        <v>19</v>
      </c>
      <c r="E266" s="13" t="s">
        <v>410</v>
      </c>
      <c r="F266" s="31"/>
      <c r="G266" s="15">
        <f>+F266*D266</f>
        <v>0</v>
      </c>
    </row>
    <row r="267" spans="1:7" ht="22.9" customHeight="1">
      <c r="A267" s="19" t="s">
        <v>476</v>
      </c>
      <c r="B267" s="84" t="s">
        <v>477</v>
      </c>
      <c r="C267" s="84"/>
      <c r="D267" s="41">
        <v>12</v>
      </c>
      <c r="E267" s="13" t="s">
        <v>410</v>
      </c>
      <c r="F267" s="31"/>
      <c r="G267" s="15">
        <f>+F267*D267</f>
        <v>0</v>
      </c>
    </row>
    <row r="268" spans="1:7" ht="14.45" customHeight="1">
      <c r="A268" s="19" t="s">
        <v>478</v>
      </c>
      <c r="B268" s="84" t="s">
        <v>479</v>
      </c>
      <c r="C268" s="84"/>
      <c r="D268" s="41">
        <v>4</v>
      </c>
      <c r="E268" s="13" t="s">
        <v>410</v>
      </c>
      <c r="F268" s="31"/>
      <c r="G268" s="15">
        <f t="shared" si="44"/>
        <v>0</v>
      </c>
    </row>
    <row r="269" spans="1:7">
      <c r="A269" s="19" t="s">
        <v>480</v>
      </c>
      <c r="B269" s="84" t="s">
        <v>481</v>
      </c>
      <c r="C269" s="84"/>
      <c r="D269" s="41">
        <v>3</v>
      </c>
      <c r="E269" s="13" t="s">
        <v>410</v>
      </c>
      <c r="F269" s="31"/>
      <c r="G269" s="15">
        <f t="shared" si="44"/>
        <v>0</v>
      </c>
    </row>
    <row r="270" spans="1:7" ht="12.75" customHeight="1">
      <c r="A270" s="19" t="s">
        <v>482</v>
      </c>
      <c r="B270" s="84" t="s">
        <v>483</v>
      </c>
      <c r="C270" s="84"/>
      <c r="D270" s="41">
        <v>1</v>
      </c>
      <c r="E270" s="13" t="s">
        <v>410</v>
      </c>
      <c r="F270" s="31"/>
      <c r="G270" s="15">
        <f t="shared" si="44"/>
        <v>0</v>
      </c>
    </row>
    <row r="271" spans="1:7">
      <c r="A271" s="19" t="s">
        <v>484</v>
      </c>
      <c r="B271" s="84" t="s">
        <v>485</v>
      </c>
      <c r="C271" s="84"/>
      <c r="D271" s="41">
        <v>1</v>
      </c>
      <c r="E271" s="13" t="s">
        <v>410</v>
      </c>
      <c r="F271" s="31"/>
      <c r="G271" s="15">
        <f t="shared" si="44"/>
        <v>0</v>
      </c>
    </row>
    <row r="272" spans="1:7" ht="22.9" customHeight="1">
      <c r="A272" s="19" t="s">
        <v>486</v>
      </c>
      <c r="B272" s="84" t="s">
        <v>487</v>
      </c>
      <c r="C272" s="84"/>
      <c r="D272" s="41">
        <v>1</v>
      </c>
      <c r="E272" s="13" t="s">
        <v>410</v>
      </c>
      <c r="F272" s="31"/>
      <c r="G272" s="15">
        <f t="shared" si="44"/>
        <v>0</v>
      </c>
    </row>
    <row r="273" spans="1:7">
      <c r="A273" s="19" t="s">
        <v>488</v>
      </c>
      <c r="B273" s="84" t="s">
        <v>489</v>
      </c>
      <c r="C273" s="84"/>
      <c r="D273" s="41">
        <v>3</v>
      </c>
      <c r="E273" s="13" t="s">
        <v>410</v>
      </c>
      <c r="F273" s="31"/>
      <c r="G273" s="15">
        <f t="shared" si="44"/>
        <v>0</v>
      </c>
    </row>
    <row r="274" spans="1:7">
      <c r="A274" s="19" t="s">
        <v>490</v>
      </c>
      <c r="B274" s="84" t="s">
        <v>491</v>
      </c>
      <c r="C274" s="84"/>
      <c r="D274" s="41">
        <v>3</v>
      </c>
      <c r="E274" s="13" t="s">
        <v>410</v>
      </c>
      <c r="F274" s="31"/>
      <c r="G274" s="15">
        <f t="shared" si="44"/>
        <v>0</v>
      </c>
    </row>
    <row r="275" spans="1:7" ht="33" customHeight="1">
      <c r="A275" s="19" t="s">
        <v>492</v>
      </c>
      <c r="B275" s="84" t="s">
        <v>493</v>
      </c>
      <c r="C275" s="84"/>
      <c r="D275" s="41">
        <v>100</v>
      </c>
      <c r="E275" s="13" t="s">
        <v>494</v>
      </c>
      <c r="F275" s="31"/>
      <c r="G275" s="15">
        <f t="shared" si="44"/>
        <v>0</v>
      </c>
    </row>
    <row r="276" spans="1:7" ht="34.9" customHeight="1">
      <c r="A276" s="19" t="s">
        <v>495</v>
      </c>
      <c r="B276" s="84" t="s">
        <v>496</v>
      </c>
      <c r="C276" s="84"/>
      <c r="D276" s="41">
        <v>70</v>
      </c>
      <c r="E276" s="13" t="s">
        <v>494</v>
      </c>
      <c r="F276" s="31"/>
      <c r="G276" s="15">
        <f t="shared" si="44"/>
        <v>0</v>
      </c>
    </row>
    <row r="277" spans="1:7" ht="34.15" customHeight="1">
      <c r="A277" s="19" t="s">
        <v>497</v>
      </c>
      <c r="B277" s="84" t="s">
        <v>498</v>
      </c>
      <c r="C277" s="84"/>
      <c r="D277" s="41">
        <v>30</v>
      </c>
      <c r="E277" s="13" t="s">
        <v>494</v>
      </c>
      <c r="F277" s="31"/>
      <c r="G277" s="15">
        <f t="shared" si="44"/>
        <v>0</v>
      </c>
    </row>
    <row r="278" spans="1:7" ht="33.6" customHeight="1">
      <c r="A278" s="19" t="s">
        <v>499</v>
      </c>
      <c r="B278" s="84" t="s">
        <v>500</v>
      </c>
      <c r="C278" s="84"/>
      <c r="D278" s="41">
        <v>60</v>
      </c>
      <c r="E278" s="13" t="s">
        <v>494</v>
      </c>
      <c r="F278" s="31"/>
      <c r="G278" s="15">
        <f t="shared" si="44"/>
        <v>0</v>
      </c>
    </row>
    <row r="279" spans="1:7" ht="33.6" customHeight="1">
      <c r="A279" s="19" t="s">
        <v>501</v>
      </c>
      <c r="B279" s="84" t="s">
        <v>502</v>
      </c>
      <c r="C279" s="84"/>
      <c r="D279" s="41">
        <v>45</v>
      </c>
      <c r="E279" s="13" t="s">
        <v>494</v>
      </c>
      <c r="F279" s="31"/>
      <c r="G279" s="15">
        <f t="shared" si="44"/>
        <v>0</v>
      </c>
    </row>
    <row r="280" spans="1:7" ht="33.6" customHeight="1">
      <c r="A280" s="19" t="s">
        <v>503</v>
      </c>
      <c r="B280" s="84" t="s">
        <v>504</v>
      </c>
      <c r="C280" s="84"/>
      <c r="D280" s="41">
        <v>110</v>
      </c>
      <c r="E280" s="13" t="s">
        <v>494</v>
      </c>
      <c r="F280" s="31"/>
      <c r="G280" s="15">
        <f t="shared" si="44"/>
        <v>0</v>
      </c>
    </row>
    <row r="281" spans="1:7" ht="33.6" customHeight="1">
      <c r="A281" s="19" t="s">
        <v>505</v>
      </c>
      <c r="B281" s="84" t="s">
        <v>506</v>
      </c>
      <c r="C281" s="84"/>
      <c r="D281" s="41">
        <v>80</v>
      </c>
      <c r="E281" s="13" t="s">
        <v>494</v>
      </c>
      <c r="F281" s="31"/>
      <c r="G281" s="15">
        <f t="shared" si="44"/>
        <v>0</v>
      </c>
    </row>
    <row r="282" spans="1:7" ht="33.6" customHeight="1">
      <c r="A282" s="19" t="s">
        <v>507</v>
      </c>
      <c r="B282" s="84" t="s">
        <v>508</v>
      </c>
      <c r="C282" s="84"/>
      <c r="D282" s="41">
        <v>120</v>
      </c>
      <c r="E282" s="13" t="s">
        <v>494</v>
      </c>
      <c r="F282" s="31"/>
      <c r="G282" s="15">
        <f t="shared" si="44"/>
        <v>0</v>
      </c>
    </row>
    <row r="283" spans="1:7">
      <c r="A283" s="19" t="s">
        <v>509</v>
      </c>
      <c r="B283" s="84" t="s">
        <v>510</v>
      </c>
      <c r="C283" s="84"/>
      <c r="D283" s="41">
        <v>40</v>
      </c>
      <c r="E283" s="13" t="s">
        <v>494</v>
      </c>
      <c r="F283" s="31"/>
      <c r="G283" s="15">
        <f>+F283*D283</f>
        <v>0</v>
      </c>
    </row>
    <row r="284" spans="1:7" ht="44.45" customHeight="1">
      <c r="A284" s="19" t="s">
        <v>511</v>
      </c>
      <c r="B284" s="84" t="s">
        <v>512</v>
      </c>
      <c r="C284" s="84"/>
      <c r="D284" s="41">
        <v>1</v>
      </c>
      <c r="E284" s="13" t="s">
        <v>410</v>
      </c>
      <c r="F284" s="31"/>
      <c r="G284" s="15">
        <f t="shared" si="44"/>
        <v>0</v>
      </c>
    </row>
    <row r="285" spans="1:7">
      <c r="A285" s="19" t="s">
        <v>513</v>
      </c>
      <c r="B285" s="84" t="s">
        <v>514</v>
      </c>
      <c r="C285" s="84"/>
      <c r="D285" s="41">
        <v>1</v>
      </c>
      <c r="E285" s="13" t="s">
        <v>410</v>
      </c>
      <c r="F285" s="31"/>
      <c r="G285" s="15">
        <f t="shared" si="44"/>
        <v>0</v>
      </c>
    </row>
    <row r="286" spans="1:7">
      <c r="A286" s="19" t="s">
        <v>554</v>
      </c>
      <c r="B286" s="85" t="s">
        <v>552</v>
      </c>
      <c r="C286" s="85"/>
      <c r="D286" s="21">
        <v>10</v>
      </c>
      <c r="E286" s="37" t="s">
        <v>546</v>
      </c>
      <c r="F286" s="38"/>
      <c r="G286" s="39">
        <f t="shared" ref="G286:G288" si="45">F286*D286</f>
        <v>0</v>
      </c>
    </row>
    <row r="287" spans="1:7" ht="33.6" customHeight="1">
      <c r="A287" s="19" t="s">
        <v>555</v>
      </c>
      <c r="B287" s="85" t="s">
        <v>557</v>
      </c>
      <c r="C287" s="85"/>
      <c r="D287" s="20">
        <v>1.17</v>
      </c>
      <c r="E287" s="32" t="s">
        <v>45</v>
      </c>
      <c r="F287" s="31"/>
      <c r="G287" s="33">
        <f t="shared" si="45"/>
        <v>0</v>
      </c>
    </row>
    <row r="288" spans="1:7" ht="22.9" customHeight="1" thickBot="1">
      <c r="A288" s="78" t="s">
        <v>556</v>
      </c>
      <c r="B288" s="98" t="s">
        <v>553</v>
      </c>
      <c r="C288" s="98"/>
      <c r="D288" s="79">
        <v>10</v>
      </c>
      <c r="E288" s="79" t="s">
        <v>546</v>
      </c>
      <c r="F288" s="80"/>
      <c r="G288" s="76">
        <f t="shared" si="45"/>
        <v>0</v>
      </c>
    </row>
    <row r="289" spans="1:7" ht="15.75" thickBot="1">
      <c r="A289" s="51" t="s">
        <v>515</v>
      </c>
      <c r="B289" s="96" t="s">
        <v>516</v>
      </c>
      <c r="C289" s="96"/>
      <c r="D289" s="96"/>
      <c r="E289" s="96"/>
      <c r="F289" s="77"/>
      <c r="G289" s="40">
        <f>SUM(G290:G290)</f>
        <v>0</v>
      </c>
    </row>
    <row r="290" spans="1:7" ht="15.75" thickBot="1">
      <c r="A290" s="54" t="s">
        <v>517</v>
      </c>
      <c r="B290" s="97" t="s">
        <v>518</v>
      </c>
      <c r="C290" s="97"/>
      <c r="D290" s="58">
        <v>1</v>
      </c>
      <c r="E290" s="22" t="s">
        <v>13</v>
      </c>
      <c r="F290" s="38"/>
      <c r="G290" s="24">
        <f>D290*F290</f>
        <v>0</v>
      </c>
    </row>
    <row r="291" spans="1:7" ht="15.75" thickBot="1">
      <c r="A291" s="82" t="s">
        <v>519</v>
      </c>
      <c r="B291" s="83"/>
      <c r="C291" s="73"/>
      <c r="D291" s="73"/>
      <c r="E291" s="73"/>
      <c r="F291" s="73"/>
      <c r="G291" s="59">
        <f>G5+G8+G19+G24+G42+G45+G47+G49+G51+G56+G61+G65+G73+G80+G87+G90+G93+G98+G102+G105+G128+G134+G143+G159+G167+G173+G217+G224+G228+G230+G289</f>
        <v>0</v>
      </c>
    </row>
    <row r="292" spans="1:7">
      <c r="A292" s="60">
        <v>1</v>
      </c>
      <c r="B292" s="61" t="s">
        <v>520</v>
      </c>
      <c r="C292" s="61"/>
      <c r="D292" s="88" t="s">
        <v>521</v>
      </c>
      <c r="E292" s="88"/>
      <c r="F292" s="88"/>
      <c r="G292" s="62">
        <f>G291*0.1</f>
        <v>0</v>
      </c>
    </row>
    <row r="293" spans="1:7">
      <c r="A293" s="60">
        <v>2</v>
      </c>
      <c r="B293" s="61" t="s">
        <v>522</v>
      </c>
      <c r="C293" s="61"/>
      <c r="D293" s="61" t="s">
        <v>523</v>
      </c>
      <c r="E293" s="61"/>
      <c r="F293" s="61"/>
      <c r="G293" s="62">
        <f>G291*0.0475</f>
        <v>0</v>
      </c>
    </row>
    <row r="294" spans="1:7">
      <c r="A294" s="60">
        <v>3</v>
      </c>
      <c r="B294" s="88" t="s">
        <v>524</v>
      </c>
      <c r="C294" s="88"/>
      <c r="D294" s="88" t="s">
        <v>525</v>
      </c>
      <c r="E294" s="88"/>
      <c r="F294" s="88"/>
      <c r="G294" s="62">
        <f>G291*0.05</f>
        <v>0</v>
      </c>
    </row>
    <row r="295" spans="1:7">
      <c r="A295" s="60">
        <v>4</v>
      </c>
      <c r="B295" s="61" t="s">
        <v>526</v>
      </c>
      <c r="C295" s="61"/>
      <c r="D295" s="88" t="s">
        <v>527</v>
      </c>
      <c r="E295" s="88"/>
      <c r="F295" s="88"/>
      <c r="G295" s="62">
        <f>G291*0.025</f>
        <v>0</v>
      </c>
    </row>
    <row r="296" spans="1:7" ht="22.15" customHeight="1">
      <c r="A296" s="63">
        <v>5</v>
      </c>
      <c r="B296" s="94" t="s">
        <v>528</v>
      </c>
      <c r="C296" s="94"/>
      <c r="D296" s="95" t="s">
        <v>529</v>
      </c>
      <c r="E296" s="95"/>
      <c r="F296" s="95"/>
      <c r="G296" s="64">
        <f>G291*0.18*0.1</f>
        <v>0</v>
      </c>
    </row>
    <row r="297" spans="1:7" ht="14.45" customHeight="1">
      <c r="A297" s="60">
        <v>6</v>
      </c>
      <c r="B297" s="65" t="s">
        <v>530</v>
      </c>
      <c r="C297" s="65"/>
      <c r="D297" s="88" t="s">
        <v>531</v>
      </c>
      <c r="E297" s="88"/>
      <c r="F297" s="88"/>
      <c r="G297" s="62">
        <f>G291*0.01</f>
        <v>0</v>
      </c>
    </row>
    <row r="298" spans="1:7" ht="14.45" customHeight="1">
      <c r="A298" s="60">
        <v>7</v>
      </c>
      <c r="B298" s="61" t="s">
        <v>532</v>
      </c>
      <c r="C298" s="61"/>
      <c r="D298" s="88" t="s">
        <v>533</v>
      </c>
      <c r="E298" s="88"/>
      <c r="F298" s="88"/>
      <c r="G298" s="62">
        <f>G291*0.001</f>
        <v>0</v>
      </c>
    </row>
    <row r="299" spans="1:7">
      <c r="A299" s="60">
        <v>8</v>
      </c>
      <c r="B299" s="65" t="s">
        <v>534</v>
      </c>
      <c r="C299" s="61"/>
      <c r="D299" s="65" t="s">
        <v>535</v>
      </c>
      <c r="E299" s="65"/>
      <c r="F299" s="65"/>
      <c r="G299" s="62">
        <f>0.05*G291</f>
        <v>0</v>
      </c>
    </row>
    <row r="300" spans="1:7" ht="15.75" thickBot="1">
      <c r="A300" s="66">
        <v>9</v>
      </c>
      <c r="B300" s="89" t="s">
        <v>536</v>
      </c>
      <c r="C300" s="89"/>
      <c r="D300" s="89" t="s">
        <v>535</v>
      </c>
      <c r="E300" s="89"/>
      <c r="F300" s="89"/>
      <c r="G300" s="67">
        <f>G291*0.05</f>
        <v>0</v>
      </c>
    </row>
    <row r="301" spans="1:7" ht="16.5" thickTop="1" thickBot="1">
      <c r="A301" s="68"/>
      <c r="B301" s="90"/>
      <c r="C301" s="90"/>
      <c r="D301" s="91" t="s">
        <v>537</v>
      </c>
      <c r="E301" s="91"/>
      <c r="F301" s="91"/>
      <c r="G301" s="69">
        <f>SUM(G292:G300)</f>
        <v>0</v>
      </c>
    </row>
    <row r="302" spans="1:7" ht="15.6" customHeight="1" thickBot="1">
      <c r="A302" s="92" t="s">
        <v>538</v>
      </c>
      <c r="B302" s="93"/>
      <c r="C302" s="74"/>
      <c r="D302" s="74"/>
      <c r="E302" s="74"/>
      <c r="F302" s="75"/>
      <c r="G302" s="70">
        <f>G291+G301</f>
        <v>0</v>
      </c>
    </row>
    <row r="303" spans="1:7">
      <c r="A303" s="71"/>
      <c r="B303" s="71"/>
      <c r="C303" s="71"/>
      <c r="D303" s="71"/>
      <c r="E303" s="71"/>
      <c r="F303" s="71"/>
      <c r="G303" s="72"/>
    </row>
    <row r="304" spans="1:7">
      <c r="A304" s="71"/>
      <c r="B304" s="71"/>
      <c r="C304" s="71"/>
      <c r="D304" s="71"/>
      <c r="E304" s="71"/>
      <c r="F304" s="71"/>
      <c r="G304" s="72"/>
    </row>
    <row r="305" spans="1:7">
      <c r="A305" s="71"/>
      <c r="B305" s="71"/>
      <c r="C305" s="71"/>
      <c r="D305" s="71"/>
      <c r="E305" s="71"/>
      <c r="F305" s="71"/>
      <c r="G305" s="72"/>
    </row>
    <row r="306" spans="1:7">
      <c r="A306" s="71"/>
      <c r="B306" s="71"/>
      <c r="C306" s="71"/>
      <c r="D306" s="71"/>
      <c r="E306" s="71"/>
      <c r="F306" s="71"/>
      <c r="G306" s="72"/>
    </row>
    <row r="307" spans="1:7">
      <c r="A307" s="71"/>
      <c r="B307" s="71"/>
      <c r="C307" s="71"/>
      <c r="D307" s="71"/>
      <c r="E307" s="71"/>
      <c r="F307" s="71"/>
      <c r="G307" s="72"/>
    </row>
    <row r="308" spans="1:7">
      <c r="A308" s="71"/>
      <c r="B308" s="71"/>
      <c r="C308" s="71"/>
      <c r="D308" s="71"/>
      <c r="E308" s="71"/>
      <c r="F308" s="71"/>
      <c r="G308" s="72"/>
    </row>
    <row r="309" spans="1:7">
      <c r="A309" s="71"/>
      <c r="B309" s="71"/>
      <c r="C309" s="71"/>
      <c r="D309" s="71"/>
      <c r="E309" s="71"/>
      <c r="F309" s="71"/>
      <c r="G309" s="72"/>
    </row>
    <row r="310" spans="1:7">
      <c r="A310" s="71"/>
      <c r="B310" s="71"/>
      <c r="C310" s="71"/>
      <c r="D310" s="71"/>
      <c r="E310" s="71"/>
      <c r="F310" s="71"/>
      <c r="G310" s="72"/>
    </row>
    <row r="319" spans="1:7" ht="21" customHeight="1"/>
    <row r="327" ht="15" customHeight="1"/>
    <row r="328" ht="15" customHeight="1"/>
    <row r="331" ht="25.5" customHeight="1"/>
    <row r="335" ht="15" customHeight="1"/>
    <row r="336" ht="15" customHeight="1"/>
    <row r="339" ht="15" customHeight="1"/>
    <row r="340" ht="15" customHeight="1"/>
  </sheetData>
  <mergeCells count="306">
    <mergeCell ref="B4:C4"/>
    <mergeCell ref="B5:F5"/>
    <mergeCell ref="B6:C6"/>
    <mergeCell ref="B7:C7"/>
    <mergeCell ref="B8:F8"/>
    <mergeCell ref="B9:C9"/>
    <mergeCell ref="A1:C1"/>
    <mergeCell ref="D1:G1"/>
    <mergeCell ref="A2:B2"/>
    <mergeCell ref="C2:E2"/>
    <mergeCell ref="F2:G2"/>
    <mergeCell ref="F3:G3"/>
    <mergeCell ref="B16:C16"/>
    <mergeCell ref="B17:C17"/>
    <mergeCell ref="B18:C18"/>
    <mergeCell ref="B19:F19"/>
    <mergeCell ref="B20:C20"/>
    <mergeCell ref="B21:C21"/>
    <mergeCell ref="B10:C10"/>
    <mergeCell ref="B11:C11"/>
    <mergeCell ref="B12:C12"/>
    <mergeCell ref="B13:C13"/>
    <mergeCell ref="B14:C14"/>
    <mergeCell ref="B15:C15"/>
    <mergeCell ref="B28:C28"/>
    <mergeCell ref="B29:C29"/>
    <mergeCell ref="B30:C30"/>
    <mergeCell ref="B31:C31"/>
    <mergeCell ref="B32:C32"/>
    <mergeCell ref="B33:C33"/>
    <mergeCell ref="B22:C22"/>
    <mergeCell ref="B23:C23"/>
    <mergeCell ref="B24:F24"/>
    <mergeCell ref="B25:C25"/>
    <mergeCell ref="B26:C26"/>
    <mergeCell ref="B27:C27"/>
    <mergeCell ref="B39:C39"/>
    <mergeCell ref="B40:C40"/>
    <mergeCell ref="B41:C41"/>
    <mergeCell ref="B42:F42"/>
    <mergeCell ref="B43:C43"/>
    <mergeCell ref="B44:C44"/>
    <mergeCell ref="B34:C34"/>
    <mergeCell ref="B35:C35"/>
    <mergeCell ref="B36:C36"/>
    <mergeCell ref="B37:C37"/>
    <mergeCell ref="B38:C38"/>
    <mergeCell ref="B51:F51"/>
    <mergeCell ref="B52:C52"/>
    <mergeCell ref="B53:C53"/>
    <mergeCell ref="B54:C54"/>
    <mergeCell ref="B55:C55"/>
    <mergeCell ref="B56:F56"/>
    <mergeCell ref="B45:F45"/>
    <mergeCell ref="B46:C46"/>
    <mergeCell ref="B47:F47"/>
    <mergeCell ref="B48:C48"/>
    <mergeCell ref="B49:F49"/>
    <mergeCell ref="B50:C50"/>
    <mergeCell ref="B63:C63"/>
    <mergeCell ref="B64:C64"/>
    <mergeCell ref="B65:F65"/>
    <mergeCell ref="B66:C66"/>
    <mergeCell ref="B67:C67"/>
    <mergeCell ref="B68:C68"/>
    <mergeCell ref="B57:C57"/>
    <mergeCell ref="B58:C58"/>
    <mergeCell ref="B59:C59"/>
    <mergeCell ref="B60:C60"/>
    <mergeCell ref="B61:F61"/>
    <mergeCell ref="B62:C62"/>
    <mergeCell ref="B75:C75"/>
    <mergeCell ref="B76:C76"/>
    <mergeCell ref="B77:C77"/>
    <mergeCell ref="B78:C78"/>
    <mergeCell ref="B79:C79"/>
    <mergeCell ref="B80:F80"/>
    <mergeCell ref="B69:C69"/>
    <mergeCell ref="B70:C70"/>
    <mergeCell ref="B71:C71"/>
    <mergeCell ref="B72:C72"/>
    <mergeCell ref="B73:F73"/>
    <mergeCell ref="B74:C74"/>
    <mergeCell ref="B87:F87"/>
    <mergeCell ref="B88:C88"/>
    <mergeCell ref="B89:C89"/>
    <mergeCell ref="B90:F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F102"/>
    <mergeCell ref="B103:C103"/>
    <mergeCell ref="B104:C104"/>
    <mergeCell ref="B93:F93"/>
    <mergeCell ref="B94:C94"/>
    <mergeCell ref="B95:C95"/>
    <mergeCell ref="B96:C96"/>
    <mergeCell ref="B97:C97"/>
    <mergeCell ref="B98:F98"/>
    <mergeCell ref="B107:C107"/>
    <mergeCell ref="B108:C108"/>
    <mergeCell ref="B109:C109"/>
    <mergeCell ref="B110:C110"/>
    <mergeCell ref="B105:F105"/>
    <mergeCell ref="B106:C106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29:C129"/>
    <mergeCell ref="B130:C130"/>
    <mergeCell ref="B131:C131"/>
    <mergeCell ref="B132:C132"/>
    <mergeCell ref="B133:C133"/>
    <mergeCell ref="B135:C135"/>
    <mergeCell ref="B123:C123"/>
    <mergeCell ref="B124:C124"/>
    <mergeCell ref="B125:C125"/>
    <mergeCell ref="B126:C126"/>
    <mergeCell ref="B127:C127"/>
    <mergeCell ref="B128:F128"/>
    <mergeCell ref="B142:C142"/>
    <mergeCell ref="B143:F143"/>
    <mergeCell ref="B144:C144"/>
    <mergeCell ref="B145:C145"/>
    <mergeCell ref="B146:C146"/>
    <mergeCell ref="B136:C136"/>
    <mergeCell ref="B137:C137"/>
    <mergeCell ref="B138:C138"/>
    <mergeCell ref="B139:C139"/>
    <mergeCell ref="B140:C140"/>
    <mergeCell ref="B141:C141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65:C165"/>
    <mergeCell ref="B166:C166"/>
    <mergeCell ref="B167:F167"/>
    <mergeCell ref="B168:C168"/>
    <mergeCell ref="B169:C169"/>
    <mergeCell ref="B159:F159"/>
    <mergeCell ref="B160:C160"/>
    <mergeCell ref="B161:C161"/>
    <mergeCell ref="B162:C162"/>
    <mergeCell ref="B163:C163"/>
    <mergeCell ref="B164:C164"/>
    <mergeCell ref="B174:C174"/>
    <mergeCell ref="B175:C175"/>
    <mergeCell ref="B176:C176"/>
    <mergeCell ref="B177:C177"/>
    <mergeCell ref="B178:C178"/>
    <mergeCell ref="B170:C170"/>
    <mergeCell ref="B171:C171"/>
    <mergeCell ref="B172:C172"/>
    <mergeCell ref="B173:F173"/>
    <mergeCell ref="B183:C183"/>
    <mergeCell ref="B184:C184"/>
    <mergeCell ref="B185:C185"/>
    <mergeCell ref="B186:C186"/>
    <mergeCell ref="B179:C179"/>
    <mergeCell ref="B180:C180"/>
    <mergeCell ref="B181:C181"/>
    <mergeCell ref="B182:C182"/>
    <mergeCell ref="B187:C187"/>
    <mergeCell ref="B188:C188"/>
    <mergeCell ref="B189:C189"/>
    <mergeCell ref="B190:C190"/>
    <mergeCell ref="B198:C198"/>
    <mergeCell ref="B199:C199"/>
    <mergeCell ref="B200:C200"/>
    <mergeCell ref="B201:C201"/>
    <mergeCell ref="B202:C202"/>
    <mergeCell ref="B266:C266"/>
    <mergeCell ref="B203:C203"/>
    <mergeCell ref="B195:C195"/>
    <mergeCell ref="B196:C196"/>
    <mergeCell ref="B197:C197"/>
    <mergeCell ref="B191:C191"/>
    <mergeCell ref="B192:C192"/>
    <mergeCell ref="B193:C193"/>
    <mergeCell ref="B194:C194"/>
    <mergeCell ref="B257:C257"/>
    <mergeCell ref="B258:C258"/>
    <mergeCell ref="B251:C251"/>
    <mergeCell ref="B252:C252"/>
    <mergeCell ref="B253:C253"/>
    <mergeCell ref="B235:C235"/>
    <mergeCell ref="B224:F224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82:C282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77:C277"/>
    <mergeCell ref="B217:F217"/>
    <mergeCell ref="B265:C265"/>
    <mergeCell ref="B254:C254"/>
    <mergeCell ref="B255:C255"/>
    <mergeCell ref="B256:C256"/>
    <mergeCell ref="D297:F297"/>
    <mergeCell ref="D298:F298"/>
    <mergeCell ref="B300:C300"/>
    <mergeCell ref="D300:F300"/>
    <mergeCell ref="B301:C301"/>
    <mergeCell ref="D301:F301"/>
    <mergeCell ref="A302:B302"/>
    <mergeCell ref="D292:F292"/>
    <mergeCell ref="B294:C294"/>
    <mergeCell ref="D294:F294"/>
    <mergeCell ref="D295:F295"/>
    <mergeCell ref="B296:C296"/>
    <mergeCell ref="D296:F296"/>
    <mergeCell ref="B283:C283"/>
    <mergeCell ref="B219:C219"/>
    <mergeCell ref="B220:C220"/>
    <mergeCell ref="B221:C221"/>
    <mergeCell ref="B222:C222"/>
    <mergeCell ref="B223:C223"/>
    <mergeCell ref="B204:C204"/>
    <mergeCell ref="B205:C205"/>
    <mergeCell ref="B263:C263"/>
    <mergeCell ref="B264:C264"/>
    <mergeCell ref="B213:C213"/>
    <mergeCell ref="B214:C214"/>
    <mergeCell ref="B215:C215"/>
    <mergeCell ref="B216:C216"/>
    <mergeCell ref="B211:C211"/>
    <mergeCell ref="B212:C212"/>
    <mergeCell ref="B206:C206"/>
    <mergeCell ref="B207:C207"/>
    <mergeCell ref="B208:C208"/>
    <mergeCell ref="B209:C209"/>
    <mergeCell ref="B250:C250"/>
    <mergeCell ref="B210:C210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F230"/>
    <mergeCell ref="B231:C231"/>
    <mergeCell ref="B232:C232"/>
    <mergeCell ref="B233:C233"/>
    <mergeCell ref="B234:C234"/>
    <mergeCell ref="B242:C242"/>
    <mergeCell ref="B243:C243"/>
    <mergeCell ref="B244:C244"/>
    <mergeCell ref="B245:C245"/>
    <mergeCell ref="B225:C225"/>
    <mergeCell ref="B226:C226"/>
    <mergeCell ref="B227:C227"/>
    <mergeCell ref="B228:F228"/>
    <mergeCell ref="B229:C229"/>
    <mergeCell ref="B218:C218"/>
    <mergeCell ref="B259:C259"/>
    <mergeCell ref="B248:C248"/>
    <mergeCell ref="B249:C249"/>
    <mergeCell ref="B284:C284"/>
    <mergeCell ref="B285:C285"/>
    <mergeCell ref="B289:C289"/>
    <mergeCell ref="D289:E289"/>
    <mergeCell ref="B290:C290"/>
    <mergeCell ref="B286:C286"/>
    <mergeCell ref="B287:C287"/>
    <mergeCell ref="B288:C288"/>
  </mergeCells>
  <pageMargins left="0.70866141732283472" right="0.70866141732283472" top="0.74803149606299213" bottom="0.8267716535433071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Colon</dc:creator>
  <cp:lastModifiedBy>Yolanda Cosme</cp:lastModifiedBy>
  <cp:lastPrinted>2018-10-19T18:02:41Z</cp:lastPrinted>
  <dcterms:created xsi:type="dcterms:W3CDTF">2018-10-02T16:08:43Z</dcterms:created>
  <dcterms:modified xsi:type="dcterms:W3CDTF">2018-10-19T18:04:00Z</dcterms:modified>
</cp:coreProperties>
</file>