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200" windowWidth="20520" windowHeight="3795"/>
  </bookViews>
  <sheets>
    <sheet name="Presupuesto" sheetId="10" r:id="rId1"/>
  </sheets>
  <definedNames>
    <definedName name="_xlnm.Print_Area" localSheetId="0">Presupuesto!$A$1:$G$308</definedName>
    <definedName name="_xlnm.Print_Titles" localSheetId="0">Presupuesto!$1:$4</definedName>
  </definedNames>
  <calcPr calcId="124519"/>
</workbook>
</file>

<file path=xl/calcChain.xml><?xml version="1.0" encoding="utf-8"?>
<calcChain xmlns="http://schemas.openxmlformats.org/spreadsheetml/2006/main">
  <c r="G20" i="10"/>
  <c r="G19"/>
  <c r="G16"/>
  <c r="G17"/>
  <c r="G18"/>
  <c r="D52"/>
  <c r="D50"/>
  <c r="G45"/>
  <c r="G39"/>
  <c r="G250" l="1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164" l="1"/>
  <c r="G163"/>
  <c r="G162"/>
  <c r="G167"/>
  <c r="G183" l="1"/>
  <c r="G139" l="1"/>
  <c r="G153"/>
  <c r="G78" l="1"/>
  <c r="G217" l="1"/>
  <c r="G204"/>
  <c r="G31" l="1"/>
  <c r="G95" l="1"/>
  <c r="G94"/>
  <c r="G93"/>
  <c r="G92"/>
  <c r="G91"/>
  <c r="G90"/>
  <c r="G89"/>
  <c r="G88"/>
  <c r="G87"/>
  <c r="G86"/>
  <c r="G85"/>
  <c r="G84"/>
  <c r="G83"/>
  <c r="G82"/>
  <c r="G81" l="1"/>
  <c r="D61"/>
  <c r="G50" l="1"/>
  <c r="G51"/>
  <c r="G52"/>
  <c r="G49"/>
  <c r="G24"/>
  <c r="G186"/>
  <c r="G187"/>
  <c r="G188"/>
  <c r="G189"/>
  <c r="G191"/>
  <c r="G192"/>
  <c r="G193"/>
  <c r="G194"/>
  <c r="G195"/>
  <c r="G196"/>
  <c r="G197"/>
  <c r="G198"/>
  <c r="G190"/>
  <c r="G185"/>
  <c r="G48" l="1"/>
  <c r="G184"/>
  <c r="G247"/>
  <c r="G246" s="1"/>
  <c r="G249" l="1"/>
  <c r="G248" s="1"/>
  <c r="G201" l="1"/>
  <c r="G202"/>
  <c r="G122" l="1"/>
  <c r="G44"/>
  <c r="G47"/>
  <c r="G159"/>
  <c r="G160"/>
  <c r="G161"/>
  <c r="G165"/>
  <c r="G166"/>
  <c r="G168"/>
  <c r="G169"/>
  <c r="G43" l="1"/>
  <c r="G42"/>
  <c r="G41"/>
  <c r="G40"/>
  <c r="G296"/>
  <c r="G295" s="1"/>
  <c r="G241"/>
  <c r="G240"/>
  <c r="G239"/>
  <c r="G238"/>
  <c r="G237"/>
  <c r="G236"/>
  <c r="G245"/>
  <c r="G244"/>
  <c r="G243"/>
  <c r="G60"/>
  <c r="G235" l="1"/>
  <c r="G242"/>
  <c r="G229" l="1"/>
  <c r="G228" s="1"/>
  <c r="G219"/>
  <c r="G220"/>
  <c r="G101"/>
  <c r="G104"/>
  <c r="G234"/>
  <c r="G233"/>
  <c r="G231"/>
  <c r="G230" s="1"/>
  <c r="G225"/>
  <c r="G224"/>
  <c r="G222"/>
  <c r="G211"/>
  <c r="G213"/>
  <c r="G205"/>
  <c r="G203"/>
  <c r="G227"/>
  <c r="G216"/>
  <c r="G215"/>
  <c r="G212"/>
  <c r="G210"/>
  <c r="G208"/>
  <c r="G207"/>
  <c r="G79"/>
  <c r="G209" l="1"/>
  <c r="G206"/>
  <c r="G214"/>
  <c r="G200"/>
  <c r="G218"/>
  <c r="G221"/>
  <c r="G223"/>
  <c r="G232"/>
  <c r="G226"/>
  <c r="G46"/>
  <c r="G105"/>
  <c r="G106"/>
  <c r="G107"/>
  <c r="G199" l="1"/>
  <c r="G118" l="1"/>
  <c r="G103"/>
  <c r="G102" s="1"/>
  <c r="G173" l="1"/>
  <c r="G27"/>
  <c r="G26"/>
  <c r="G25"/>
  <c r="G23"/>
  <c r="G22"/>
  <c r="G182"/>
  <c r="G181" s="1"/>
  <c r="G180"/>
  <c r="G179"/>
  <c r="G178"/>
  <c r="G177"/>
  <c r="G176"/>
  <c r="G175"/>
  <c r="G80"/>
  <c r="G172"/>
  <c r="G171"/>
  <c r="G158"/>
  <c r="G157"/>
  <c r="G156"/>
  <c r="G155"/>
  <c r="G154"/>
  <c r="G152"/>
  <c r="G151"/>
  <c r="G150"/>
  <c r="G149"/>
  <c r="G147"/>
  <c r="G146"/>
  <c r="G145"/>
  <c r="G144"/>
  <c r="G143"/>
  <c r="G142"/>
  <c r="G141"/>
  <c r="G138"/>
  <c r="G137"/>
  <c r="G136"/>
  <c r="G135"/>
  <c r="G134"/>
  <c r="G133"/>
  <c r="G132"/>
  <c r="G131"/>
  <c r="G130"/>
  <c r="G129"/>
  <c r="G128"/>
  <c r="G127"/>
  <c r="G126"/>
  <c r="G125"/>
  <c r="G124"/>
  <c r="G121"/>
  <c r="G120"/>
  <c r="G117"/>
  <c r="G116"/>
  <c r="G115"/>
  <c r="G113"/>
  <c r="G112"/>
  <c r="G110"/>
  <c r="G109"/>
  <c r="G100"/>
  <c r="G99"/>
  <c r="G98"/>
  <c r="G97"/>
  <c r="G77"/>
  <c r="G76"/>
  <c r="G75"/>
  <c r="G73"/>
  <c r="G72"/>
  <c r="G71"/>
  <c r="G69"/>
  <c r="G68"/>
  <c r="G67"/>
  <c r="G66"/>
  <c r="G65"/>
  <c r="G63"/>
  <c r="G62"/>
  <c r="G61"/>
  <c r="G58"/>
  <c r="G57" s="1"/>
  <c r="G56"/>
  <c r="G55" s="1"/>
  <c r="G54"/>
  <c r="G53" s="1"/>
  <c r="G38"/>
  <c r="G37"/>
  <c r="G36"/>
  <c r="G35"/>
  <c r="G34"/>
  <c r="G33"/>
  <c r="G32"/>
  <c r="G30"/>
  <c r="G29"/>
  <c r="G15"/>
  <c r="G14"/>
  <c r="G13"/>
  <c r="G12"/>
  <c r="G11"/>
  <c r="G10"/>
  <c r="G8"/>
  <c r="G7"/>
  <c r="G6"/>
  <c r="G9" l="1"/>
  <c r="G96"/>
  <c r="G108"/>
  <c r="G114"/>
  <c r="G140"/>
  <c r="G111"/>
  <c r="G170"/>
  <c r="G5"/>
  <c r="G64"/>
  <c r="G74"/>
  <c r="G123"/>
  <c r="G28"/>
  <c r="G59"/>
  <c r="G70"/>
  <c r="G21"/>
  <c r="G119"/>
  <c r="G148"/>
  <c r="G174"/>
  <c r="G297" l="1"/>
  <c r="G304" s="1"/>
  <c r="G301" l="1"/>
  <c r="G305"/>
  <c r="G302"/>
  <c r="G298"/>
  <c r="G300"/>
  <c r="G303"/>
  <c r="G299"/>
  <c r="G306"/>
  <c r="G307" l="1"/>
  <c r="G308" s="1"/>
</calcChain>
</file>

<file path=xl/sharedStrings.xml><?xml version="1.0" encoding="utf-8"?>
<sst xmlns="http://schemas.openxmlformats.org/spreadsheetml/2006/main" count="865" uniqueCount="624">
  <si>
    <t>Presupuesto Detallado por Partidas</t>
  </si>
  <si>
    <t>Partida</t>
  </si>
  <si>
    <t>Descripción</t>
  </si>
  <si>
    <t>Unidad</t>
  </si>
  <si>
    <t>Cantidad</t>
  </si>
  <si>
    <t>Sub Total Costos Directos:</t>
  </si>
  <si>
    <t xml:space="preserve">Precio Unitario (RD$) </t>
  </si>
  <si>
    <t xml:space="preserve">Presupuesto:  </t>
  </si>
  <si>
    <t>Valor (RD$)</t>
  </si>
  <si>
    <t>03.01</t>
  </si>
  <si>
    <t>MOVIMIENTO DE TIERRA</t>
  </si>
  <si>
    <t>02.01</t>
  </si>
  <si>
    <t>02.04</t>
  </si>
  <si>
    <t>03.02</t>
  </si>
  <si>
    <t>03.03</t>
  </si>
  <si>
    <t>03</t>
  </si>
  <si>
    <t>02</t>
  </si>
  <si>
    <t>01</t>
  </si>
  <si>
    <t>03.04</t>
  </si>
  <si>
    <t>MUROS DE MAMPOSTERIA</t>
  </si>
  <si>
    <t>03.05</t>
  </si>
  <si>
    <t>02.05</t>
  </si>
  <si>
    <t>PARTIDAS GENERALES</t>
  </si>
  <si>
    <t>01.01</t>
  </si>
  <si>
    <t>pa</t>
  </si>
  <si>
    <t>01.02</t>
  </si>
  <si>
    <t>m³</t>
  </si>
  <si>
    <t>01.03</t>
  </si>
  <si>
    <t xml:space="preserve">DEMOLICIÓN </t>
  </si>
  <si>
    <r>
      <t>m</t>
    </r>
    <r>
      <rPr>
        <sz val="8"/>
        <rFont val="Calibri"/>
        <family val="2"/>
      </rPr>
      <t>²</t>
    </r>
  </si>
  <si>
    <t>unids.</t>
  </si>
  <si>
    <t>Desmontura de ventanas salomónicas de aluminio.</t>
  </si>
  <si>
    <t>Remoción de cerámicas de pared en cocina y baños.</t>
  </si>
  <si>
    <t>02.06</t>
  </si>
  <si>
    <t>Remoción de fino en todas las áreas y tuberías de desagüe.</t>
  </si>
  <si>
    <t>02.07</t>
  </si>
  <si>
    <t>02.09</t>
  </si>
  <si>
    <t>Bote de material inservible producto de demolición.</t>
  </si>
  <si>
    <t>m³s</t>
  </si>
  <si>
    <t>m³c</t>
  </si>
  <si>
    <t>04</t>
  </si>
  <si>
    <t>HORMIGÓN ARMADO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</si>
  <si>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</si>
  <si>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</si>
  <si>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</si>
  <si>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</si>
  <si>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</si>
  <si>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</si>
  <si>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</si>
  <si>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</si>
  <si>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</si>
  <si>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</si>
  <si>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04.11</t>
  </si>
  <si>
    <t>04.12</t>
  </si>
  <si>
    <t>04.13</t>
  </si>
  <si>
    <t>05</t>
  </si>
  <si>
    <t xml:space="preserve">MUROS EN BLOQUES </t>
  </si>
  <si>
    <t>05.01</t>
  </si>
  <si>
    <t>05.02</t>
  </si>
  <si>
    <t>05.04</t>
  </si>
  <si>
    <t>06</t>
  </si>
  <si>
    <t>SHEETROCK</t>
  </si>
  <si>
    <t>06.01</t>
  </si>
  <si>
    <t>07</t>
  </si>
  <si>
    <t>DIVISIONES VIDRIO</t>
  </si>
  <si>
    <t>07.01</t>
  </si>
  <si>
    <t>Panel de vidrio fijo flotante templado e=3/8". Incluye: Transo en puerta frontal.</t>
  </si>
  <si>
    <t>08</t>
  </si>
  <si>
    <t>PANEL DE CIERRE</t>
  </si>
  <si>
    <t>08.01</t>
  </si>
  <si>
    <t>Quiebrasoles en fachadas frontal y lateral.</t>
  </si>
  <si>
    <t>09</t>
  </si>
  <si>
    <t>TERMINACIÓN DE SUPERFICIE</t>
  </si>
  <si>
    <t>09.01</t>
  </si>
  <si>
    <t>09.02</t>
  </si>
  <si>
    <t>Resane de muros agrietados y techo con desplome de recubrimiento. Incluye: picar y resanar.</t>
  </si>
  <si>
    <t>10</t>
  </si>
  <si>
    <t xml:space="preserve">TERMINACIÓN DE TECHO </t>
  </si>
  <si>
    <t>10.01</t>
  </si>
  <si>
    <t>Construcción de fino. Incluye: subida de materiales.</t>
  </si>
  <si>
    <t>10.02</t>
  </si>
  <si>
    <t>Construcción de zabaleta.</t>
  </si>
  <si>
    <t>ml</t>
  </si>
  <si>
    <t>10.03</t>
  </si>
  <si>
    <t>10.04</t>
  </si>
  <si>
    <r>
      <t xml:space="preserve">Bloques H. S. 6" (0.15 mt.), 1 Líneas,  p/antepecho sobre borde de losa de techo en losa de recepción, </t>
    </r>
    <r>
      <rPr>
        <b/>
        <sz val="8"/>
        <rFont val="Arial"/>
        <family val="2"/>
      </rPr>
      <t>H=0.20 mt.</t>
    </r>
  </si>
  <si>
    <t>10.05</t>
  </si>
  <si>
    <t>Desagüe pluvial 3''x20' PVC SDR-26. Incluye: accesorios.</t>
  </si>
  <si>
    <t>11</t>
  </si>
  <si>
    <t>TERMINACIÓN DE PISOS</t>
  </si>
  <si>
    <t>11.01</t>
  </si>
  <si>
    <t>Piso de porcelanato (60x60) cms. Súper white, doble carga.</t>
  </si>
  <si>
    <t>11.02</t>
  </si>
  <si>
    <t>11.03</t>
  </si>
  <si>
    <t>12</t>
  </si>
  <si>
    <t>REVESTIMIENTO</t>
  </si>
  <si>
    <t>12.01</t>
  </si>
  <si>
    <t>12.02</t>
  </si>
  <si>
    <t>12.03</t>
  </si>
  <si>
    <t>13</t>
  </si>
  <si>
    <t>13.01</t>
  </si>
  <si>
    <t>unid.</t>
  </si>
  <si>
    <t>14</t>
  </si>
  <si>
    <t>PINTURA</t>
  </si>
  <si>
    <t>14.01</t>
  </si>
  <si>
    <t xml:space="preserve">Pintura acrílica en interior muros, vigas y columnas. </t>
  </si>
  <si>
    <t>14.02</t>
  </si>
  <si>
    <t>Pintura acrílica en exterior muros, vigas y columnas.</t>
  </si>
  <si>
    <t>14.03</t>
  </si>
  <si>
    <t>Pintura en techo.</t>
  </si>
  <si>
    <t>14.04</t>
  </si>
  <si>
    <t>15</t>
  </si>
  <si>
    <t xml:space="preserve">PUERTAS </t>
  </si>
  <si>
    <t>15.01</t>
  </si>
  <si>
    <t>15.02</t>
  </si>
  <si>
    <t>Suministro e instalación de puertas P40.</t>
  </si>
  <si>
    <t>15.03</t>
  </si>
  <si>
    <t>Suministro e instalación de puertas everdoor. Incluye: llavines.</t>
  </si>
  <si>
    <t>16</t>
  </si>
  <si>
    <t>VENTANAS</t>
  </si>
  <si>
    <t>16.01</t>
  </si>
  <si>
    <r>
      <t>p</t>
    </r>
    <r>
      <rPr>
        <sz val="8"/>
        <rFont val="Calibri"/>
        <family val="2"/>
      </rPr>
      <t>²</t>
    </r>
  </si>
  <si>
    <t>16.02</t>
  </si>
  <si>
    <t>Ventanas de vidrio correderas vertical.</t>
  </si>
  <si>
    <t>17</t>
  </si>
  <si>
    <t>HERRAJES</t>
  </si>
  <si>
    <t>17.01</t>
  </si>
  <si>
    <t>Protectores de hierro en ventanas exteriores.</t>
  </si>
  <si>
    <t>17.02</t>
  </si>
  <si>
    <t>Protectores de hierro galvanizado en ventanas exteriores en fachada frontal y lateral. (ver especificación en plano)</t>
  </si>
  <si>
    <t>18</t>
  </si>
  <si>
    <t>PLAFOND</t>
  </si>
  <si>
    <t>18.01</t>
  </si>
  <si>
    <t>18.02</t>
  </si>
  <si>
    <t>18.03</t>
  </si>
  <si>
    <t>19</t>
  </si>
  <si>
    <t>ACERA - CONTEN</t>
  </si>
  <si>
    <t>19.01</t>
  </si>
  <si>
    <t>Construcción de acera peatonal de H. S., A=1.50 mt., e=0.10 mt.</t>
  </si>
  <si>
    <t>19.02</t>
  </si>
  <si>
    <t>Construcción de contén.</t>
  </si>
  <si>
    <t>20</t>
  </si>
  <si>
    <t>INSTALACIONES SANITARIAS</t>
  </si>
  <si>
    <t>20.01</t>
  </si>
  <si>
    <t>20.02</t>
  </si>
  <si>
    <t>20.03</t>
  </si>
  <si>
    <t>Suministro e instalación de urinal estándar blanco. Incluye: piezas y accesorios.</t>
  </si>
  <si>
    <t>20.04</t>
  </si>
  <si>
    <t>Suministro e instalación de ducha. Incluye: accesorios y piezas.</t>
  </si>
  <si>
    <t>20.05</t>
  </si>
  <si>
    <t>Suministro e instalación de divisiones modulares para baños.</t>
  </si>
  <si>
    <t>20.06</t>
  </si>
  <si>
    <t>Suministro e instalación de barras para discapacitados de 24" en acero inoxidable.</t>
  </si>
  <si>
    <t>20.07</t>
  </si>
  <si>
    <t>Tope de granito natural en cocina/pantry.</t>
  </si>
  <si>
    <t>20.08</t>
  </si>
  <si>
    <t>Suministro y colocación de fregadero doble de acero inoxidable. Incluye: mezcladora, accesorios y piezas.</t>
  </si>
  <si>
    <t>20.09</t>
  </si>
  <si>
    <t xml:space="preserve">Suministro e instalación dispensador de papel. </t>
  </si>
  <si>
    <t>20.10</t>
  </si>
  <si>
    <t>Suministro e instalación de dispensador de jabón líquido plástico empotrable color blanco.</t>
  </si>
  <si>
    <t>20.11</t>
  </si>
  <si>
    <t>Suministro e Instalación de secadora de mano.</t>
  </si>
  <si>
    <t>20.12</t>
  </si>
  <si>
    <t>Espejos de pared en baño (1.50 x 1.00) mts.</t>
  </si>
  <si>
    <t>20.13</t>
  </si>
  <si>
    <t>Suministro y colocación de tapa de aluminio para cisterna.</t>
  </si>
  <si>
    <t>20.14</t>
  </si>
  <si>
    <t>20.15</t>
  </si>
  <si>
    <t>20.16</t>
  </si>
  <si>
    <t>Construcción de vertederos para baños. Incluye: rejillas.</t>
  </si>
  <si>
    <t>21</t>
  </si>
  <si>
    <t>SISTEMA  DE AGUA POTABLE</t>
  </si>
  <si>
    <t>21.01</t>
  </si>
  <si>
    <t>Línea de succión Ø2" PVC SCH-40. Incluye: Mano de obra general, excavación y tapado.</t>
  </si>
  <si>
    <t>21.02</t>
  </si>
  <si>
    <t>Línea de distribución con tubería de Ø1" PVC SCH-40. Incluye: Mano de obra general, excavación y tapado.</t>
  </si>
  <si>
    <t>21.03</t>
  </si>
  <si>
    <t>Línea de distribución con tubería de Ø3/4" PVC SCH-40. Incluye: Mano de obra general, excavación y tapado.</t>
  </si>
  <si>
    <t>21.04</t>
  </si>
  <si>
    <t>Línea de distribución con tubería de Ø1/2" PVC SCH-40. Incluye: Mano de obra general, excavación y tapado.</t>
  </si>
  <si>
    <t>21.05</t>
  </si>
  <si>
    <t>21.06</t>
  </si>
  <si>
    <t xml:space="preserve">Válvula de paso Ø3/4". </t>
  </si>
  <si>
    <t>21.07</t>
  </si>
  <si>
    <t xml:space="preserve">Válvula de paso Ø1". </t>
  </si>
  <si>
    <t>22</t>
  </si>
  <si>
    <t>SISTEMA DE AGUA RESIDUAL</t>
  </si>
  <si>
    <t>22.01</t>
  </si>
  <si>
    <t>Línea de descarga en tuberías de Ø2" PVC SDR-41.</t>
  </si>
  <si>
    <t>22.02</t>
  </si>
  <si>
    <t>Línea de descarga en tuberías de Ø3" PVC SDR-41.</t>
  </si>
  <si>
    <t>22.03</t>
  </si>
  <si>
    <t>Línea de descarga en tuberías de Ø4" PVC SDR-41.</t>
  </si>
  <si>
    <t>22.04</t>
  </si>
  <si>
    <t>Línea de descarga en tuberías de Ø6" PVC SDR-41.</t>
  </si>
  <si>
    <t>22.05</t>
  </si>
  <si>
    <t>22.06</t>
  </si>
  <si>
    <t>Construcción de trampa de grasa. Ver especificaciones en el plano sanitario.</t>
  </si>
  <si>
    <t>22.07</t>
  </si>
  <si>
    <t>Construcción de registros de inspección. Ver especificación en el plano sanitario.</t>
  </si>
  <si>
    <t>22.08</t>
  </si>
  <si>
    <t>Desagüe de piso Ø2" en baños, duchas y vertederos.</t>
  </si>
  <si>
    <t>22.09</t>
  </si>
  <si>
    <t>Bajante pluvial de Ø3". Incluye: ranurado en losa y muro para colocación de tubo.</t>
  </si>
  <si>
    <t>Replanteo.</t>
  </si>
  <si>
    <t>24</t>
  </si>
  <si>
    <t>GABINETES</t>
  </si>
  <si>
    <t>Suministro e instalación de gabinete de pino americano en cocina para pared.</t>
  </si>
  <si>
    <t>pl</t>
  </si>
  <si>
    <t>Suministro e instalación de gabinete de pino americano en cocina para piso.</t>
  </si>
  <si>
    <t>25</t>
  </si>
  <si>
    <t>VIAS INTERNAS DE CIRCULACION Y PARQUEOS</t>
  </si>
  <si>
    <t>25.01</t>
  </si>
  <si>
    <t>25.02</t>
  </si>
  <si>
    <t>Suministro y colocación de carpeta asfáltica 2" para pavimento en vías internas de circulación y en área de parqueos.</t>
  </si>
  <si>
    <t>Bote de material de suelo inservible.</t>
  </si>
  <si>
    <t>Rotulaciones y señales verticales de 18"x24" con tola galvanizada en vinilo adhesivo reflectivo. Incluye: pedestal.</t>
  </si>
  <si>
    <t>26</t>
  </si>
  <si>
    <t>PARTIDA PRELIMINAR</t>
  </si>
  <si>
    <t>HORMIGON ARMADO EN:</t>
  </si>
  <si>
    <t>Viga de amarre 0.15x0.20 mt.</t>
  </si>
  <si>
    <r>
      <t xml:space="preserve">Bloques H. S. 6" (0.15 mt.) </t>
    </r>
    <r>
      <rPr>
        <b/>
        <sz val="8"/>
        <rFont val="Arial"/>
        <family val="2"/>
      </rPr>
      <t>B.N.P</t>
    </r>
    <r>
      <rPr>
        <sz val="8"/>
        <rFont val="Arial"/>
        <family val="2"/>
      </rPr>
      <t>., Ref. Vert. Ø3/8" @ 0.60 mt.</t>
    </r>
  </si>
  <si>
    <r>
      <t xml:space="preserve">Bloques H. S. 6" (0.15 mt.) </t>
    </r>
    <r>
      <rPr>
        <b/>
        <sz val="8"/>
        <rFont val="Arial"/>
        <family val="2"/>
      </rPr>
      <t>S.N.P</t>
    </r>
    <r>
      <rPr>
        <sz val="8"/>
        <rFont val="Arial"/>
        <family val="2"/>
      </rPr>
      <t>., Ref. Vert. Ø3/8" @ 0.60 mt. Violinado a dos caras.</t>
    </r>
  </si>
  <si>
    <t>p²</t>
  </si>
  <si>
    <t>27</t>
  </si>
  <si>
    <t>MISCELANEOS</t>
  </si>
  <si>
    <t xml:space="preserve">Astas para bandera nacional y banderas institucionales. Incluye: postes metálicos niquelados, poleas y bases de hormigón armado con pedestal + tarjas con logos y nombres de las instituciones. </t>
  </si>
  <si>
    <t xml:space="preserve">Confección de letrero de identificación de la regional parte frontal con logotipos del Ministerio de Agricultura. </t>
  </si>
  <si>
    <t>27.03</t>
  </si>
  <si>
    <t>Suministro e instalación de letrero acrílico e=1/4, 4.2" x 14", fondo frosted y 2 tornillos decorativos para áreas de oficinas.</t>
  </si>
  <si>
    <t>28</t>
  </si>
  <si>
    <t>PAISAJISMO</t>
  </si>
  <si>
    <t>Suministro y colocación de grama enana. Incluye: preparación de terreno y mantenimiento hasta enraizar.</t>
  </si>
  <si>
    <t>Suministro y colocación de arbolito chino. Incluye: preparación de terreno y mantenimiento hasta enraizar.</t>
  </si>
  <si>
    <t>29</t>
  </si>
  <si>
    <t>Exc. zapata de muros de bloques H.S. 6''  A=0.45mt., Df=0.65mt.</t>
  </si>
  <si>
    <t>Zapata de muro de bloques.6'' A=0.45, HC=0.25 mt.Ref. Vert. 3/8" @ 0.60 mt. 3Ø3/8".</t>
  </si>
  <si>
    <t xml:space="preserve">Viga de amarre (0.15x0.20) mt., 4 Ø1/2", estribos Ø3/8" </t>
  </si>
  <si>
    <t xml:space="preserve">Construcción de Losa de techo en hormigón armado. </t>
  </si>
  <si>
    <t>Torta piso e=0.10 mt. con acero malla electrosoldada (40x40) cms.</t>
  </si>
  <si>
    <r>
      <t xml:space="preserve">Bloques H.S. 6" </t>
    </r>
    <r>
      <rPr>
        <b/>
        <sz val="8"/>
        <rFont val="Arial"/>
        <family val="2"/>
      </rPr>
      <t>B.N.P</t>
    </r>
    <r>
      <rPr>
        <sz val="8"/>
        <rFont val="Arial"/>
        <family val="2"/>
      </rPr>
      <t xml:space="preserve">.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</si>
  <si>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r>
      <t xml:space="preserve">Bloques H.S. 6" </t>
    </r>
    <r>
      <rPr>
        <b/>
        <sz val="8"/>
        <rFont val="Arial"/>
        <family val="2"/>
      </rPr>
      <t>S.N.P.</t>
    </r>
    <r>
      <rPr>
        <sz val="8"/>
        <rFont val="Arial"/>
        <family val="2"/>
      </rPr>
      <t xml:space="preserve"> Ref. Vert. </t>
    </r>
    <r>
      <rPr>
        <sz val="8"/>
        <rFont val="Calibri"/>
        <family val="2"/>
      </rPr>
      <t>Ø</t>
    </r>
    <r>
      <rPr>
        <sz val="8"/>
        <rFont val="Arial"/>
        <family val="2"/>
      </rPr>
      <t>3/8" @ 0.60 mt.</t>
    </r>
  </si>
  <si>
    <t>Empañete (maestreado y a plomo) en muros, dinteles, columnas y techo</t>
  </si>
  <si>
    <t>Cantos en general.</t>
  </si>
  <si>
    <t>Suministro e instalación de puerta de everdoor. (0.80 x 2.10) mts.</t>
  </si>
  <si>
    <t>Ventana de block calado.</t>
  </si>
  <si>
    <t>m²</t>
  </si>
  <si>
    <t>Pintura epoxica piso.</t>
  </si>
  <si>
    <t>Pintura acrílica interior y exterior.</t>
  </si>
  <si>
    <t>30</t>
  </si>
  <si>
    <t>30.01</t>
  </si>
  <si>
    <t>31</t>
  </si>
  <si>
    <t>Dirección Técnica             10%</t>
  </si>
  <si>
    <t>0.1 x ST Costos Directos</t>
  </si>
  <si>
    <t>Seguros  y Fianzas          4.5%</t>
  </si>
  <si>
    <t>0.045 x ST Costos Directos</t>
  </si>
  <si>
    <t>Transporte                        5%</t>
  </si>
  <si>
    <t>0.5 x ST Costos Directos</t>
  </si>
  <si>
    <t>Gastos Administrativos     2.5%</t>
  </si>
  <si>
    <t>0.025 x ST Costos Directos</t>
  </si>
  <si>
    <t xml:space="preserve">18% del 10% del ST Costos Directos (Norma General de la Dirección General de Impuesto Art. 4)                   </t>
  </si>
  <si>
    <t>0.18 x 0.1 x ST Costos Directos</t>
  </si>
  <si>
    <t>Ley 6-86                            1%</t>
  </si>
  <si>
    <t>0.01xST Costos Directos</t>
  </si>
  <si>
    <t>CODIA                               1X1000 ST Costos Directos</t>
  </si>
  <si>
    <t>0.001 x ST Costos Directos</t>
  </si>
  <si>
    <t>Supervisión (Ley 687/82)   5%</t>
  </si>
  <si>
    <t>0.05xST Costos Directos</t>
  </si>
  <si>
    <t>Imprevistos                        5%</t>
  </si>
  <si>
    <t>Sub-Total Costos Indirectos:</t>
  </si>
  <si>
    <t xml:space="preserve">Total General : </t>
  </si>
  <si>
    <t xml:space="preserve">Excavación para zapata de columnas en recepción, A=1.20mt., L=1.20 mts., Df=1.20 mt. </t>
  </si>
  <si>
    <t>Losas de techo  e=0.12 mt., (Ver plano estructural de techo para las separaciones de refuerzo).</t>
  </si>
  <si>
    <t>m3</t>
  </si>
  <si>
    <t>und</t>
  </si>
  <si>
    <t>Columna C2, Dim.= (0.35x0.50) mt., H=3.99m. Incluye: 8 Ø3/4" + Estribos Ø3/8" @ (0.10 y 0.20) m. Ver especificaciones en el plano estructural.</t>
  </si>
  <si>
    <t>Columna C1, Dim.= (0.35x0.50) mt., H=4.76m. Incluye: 12 Ø3/4" + Estribos Ø3/8" @ (0.10 y 0.20) m. Ver especificaciones en el plano estructural.</t>
  </si>
  <si>
    <t>09.03</t>
  </si>
  <si>
    <t>Cantos y mochetas en general.</t>
  </si>
  <si>
    <t>Suministro e instalación de malla ciclónica de 6', terminada con palometa. Incluye: zabaleta doble para unir bloques a malla ciclónica.</t>
  </si>
  <si>
    <t>Suministro y colocación de palma Alexandra. Incluye: preparación de terreno y mantenimiento hasta enraizar.</t>
  </si>
  <si>
    <t>Suministro y colocación de palma cica Asia. Incluye: preparación de terreno y mantenimiento hasta enraizar.</t>
  </si>
  <si>
    <t>Suministro y colocación de Scheffer. Incluye: preparación de terreno y mantenimiento hasta enraizar.</t>
  </si>
  <si>
    <t>Zócalo de porcelanato (10x60) cms. Súper white. 10x60</t>
  </si>
  <si>
    <t>18.04</t>
  </si>
  <si>
    <t>15.04</t>
  </si>
  <si>
    <t xml:space="preserve">Suministro e instalación de puertas de seguridad metálicas. </t>
  </si>
  <si>
    <t>12.04</t>
  </si>
  <si>
    <t>12.05</t>
  </si>
  <si>
    <t>REHABILITACION DE TALLER DE MECANICA</t>
  </si>
  <si>
    <t>Dinteles 0.15x0.20 mt.</t>
  </si>
  <si>
    <t xml:space="preserve">TERMINACION DE SUPERFICIE </t>
  </si>
  <si>
    <t>TERMINACION DE TECHO</t>
  </si>
  <si>
    <t>unds.</t>
  </si>
  <si>
    <t>TERMINACION DE PISO</t>
  </si>
  <si>
    <t>und.</t>
  </si>
  <si>
    <t>Pintura semigloss en pasillos y recepción.</t>
  </si>
  <si>
    <t>Fascia en sheetrock  en áreas dirección, subdirección y recepción.</t>
  </si>
  <si>
    <t>14.05</t>
  </si>
  <si>
    <t>Puerta de everdoor blanca (0.90x2.10) mts.</t>
  </si>
  <si>
    <r>
      <rPr>
        <sz val="9"/>
        <rFont val="Arial"/>
        <family val="2"/>
      </rPr>
      <t>p</t>
    </r>
    <r>
      <rPr>
        <sz val="8"/>
        <rFont val="Calibri"/>
        <family val="2"/>
      </rPr>
      <t>²</t>
    </r>
  </si>
  <si>
    <t>15.05</t>
  </si>
  <si>
    <t>Relleno para áreas verdes. Material granular combinado, e=0.25mt.</t>
  </si>
  <si>
    <t xml:space="preserve">Mantenimiento de cisterna existente. </t>
  </si>
  <si>
    <t>Demolición de pisos existentes de mortero moteado blanco fondo gris (25x25) cms. en todas las áreas. Incluye: zócalos.</t>
  </si>
  <si>
    <t xml:space="preserve">Limpieza de áreas verdes (desyerbo y destronque). Incluye: extracción de capa vegetal para nuevos niveles. </t>
  </si>
  <si>
    <t>Demolición muros de block en áreas de inodoros y cocina. Incluye: el revestimiento y abrir huecos para nuevas ventanas</t>
  </si>
  <si>
    <t>09.04</t>
  </si>
  <si>
    <t xml:space="preserve">Zapata de columna combinada área recepción  Dim= (1.65x3.50) mts. esp.=0.40 mts. doble camada Ø1/2' @ 0.25 mts. y Ø1/2" @ 0.15 mts. </t>
  </si>
  <si>
    <t>Zapata de columna área minusválido Dim= (1.30 x 1.30) mts. Esp= 0.40 mts. , doble camada Ø3/8 @ 0.15 mts. y Ø1/2" @ 0.15 mts.</t>
  </si>
  <si>
    <t>Zapata de columna área comedor Dim= 1.30 x 1.30) mts. Esp= 0.40 mts., doble camada Ø3/8 @ 0.15 mts. y Ø1/2" @ 0.15 mts.</t>
  </si>
  <si>
    <t>Suministro e instalación de panderetas de sheetrock.</t>
  </si>
  <si>
    <t>Pañete (maestreado y a plomo) en muros, vigas, antepecho y columnas.</t>
  </si>
  <si>
    <t>Colocación de desagüe pluvial de 3''. Incluye: accesorios.</t>
  </si>
  <si>
    <t>Zócalo de porcelanato (10x60) cms. Súper white.</t>
  </si>
  <si>
    <t>Piso de porcelanato (45x45) cms. en baños y cocinas.</t>
  </si>
  <si>
    <t>Cerámica (60x30) cms. blanco mate en muros sobre tope de meseta en cocina y pantry</t>
  </si>
  <si>
    <t>Cerámica (60x30) cms. blanco mate en muros de baños.</t>
  </si>
  <si>
    <t xml:space="preserve">Suministro e instalación de Fachada ACM 4.03 MM, alucobond - Estructura de aluminio, materiales terminación y fijación. Incluye: viáticos instaladores + transporte + andamio + M.O </t>
  </si>
  <si>
    <t>Vuelo metálico , e=0.10 mt., en fachada frontal. Incluye: apoyo articulado, perfil cuadrado (15 x 10 x 2) cms., planchuela (1 1/4" x 3/16"), rigidizador, pintura antióxido, soldadura y M.O.</t>
  </si>
  <si>
    <t>Ventanas de vidrio correderas horizontal.</t>
  </si>
  <si>
    <t>Suministro y colocación  lavamanos blanco  19" x 17''. Incluye: tuberías, piezas, accesorios y mezcladora con boquilla cromo.</t>
  </si>
  <si>
    <t>Ventilación Ø3" PVC SDR-41. Incluye: ranurado en muros. Longitud  de tubo. L.= 4 mts.</t>
  </si>
  <si>
    <t>Tramerías en despensa.</t>
  </si>
  <si>
    <t>Suministro de paragoma en hormigón, con dimensiones (196x15.5x20.5) cms.</t>
  </si>
  <si>
    <t>Trazado de líneas blancas, amarillas y flechas de giros en vías públicas.</t>
  </si>
  <si>
    <t>27.04</t>
  </si>
  <si>
    <t>27.05</t>
  </si>
  <si>
    <t>27.06</t>
  </si>
  <si>
    <t>27.07</t>
  </si>
  <si>
    <t>27.08</t>
  </si>
  <si>
    <t>27.09</t>
  </si>
  <si>
    <t>27.10</t>
  </si>
  <si>
    <t>27.11</t>
  </si>
  <si>
    <t>CONSTRUCCION DE CUARTO ELECTRICO (2.65 x 0.99) mts.</t>
  </si>
  <si>
    <t>Bote de material producto de demolición.</t>
  </si>
  <si>
    <t>Excavación para zapata de muro de bloques 6" (405.18x0.65x0.60) mts.</t>
  </si>
  <si>
    <t>Relleno de reposición, e=25%.</t>
  </si>
  <si>
    <t>Zapata de Muro de bloques 6", A=0.45mt., hc=0.25 mt., Ref. vert. Ø3/8"@ 0.60 mt., 3Ø3/8".</t>
  </si>
  <si>
    <t>Ventanas corredizas horizontal.</t>
  </si>
  <si>
    <t>Pintura acrílica para techo.</t>
  </si>
  <si>
    <t>Suministro y colocación de tierra negra. E=0.10mt.</t>
  </si>
  <si>
    <t>Reposición de material de suelo para relleno (caliche granular compactado) para sub base.</t>
  </si>
  <si>
    <t>Torta piso para nivelación en todas las áreas (e=0.10 mt.) con acero malla electrosoldada (20x20) cms.</t>
  </si>
  <si>
    <t>TRABAJOS FINALES</t>
  </si>
  <si>
    <t>Limpieza final y bote de escombros</t>
  </si>
  <si>
    <t>32</t>
  </si>
  <si>
    <t>32.01</t>
  </si>
  <si>
    <t>04.14</t>
  </si>
  <si>
    <t>Viga V2, Dim.=(0.54x0.30) mt., 6 Ø3/4"+2 Ø1/2"+ Adic. 2 Ø3/4", estribos Ø3/8" (0.10 y 0.20) m. con una longitud de L=9.71 m. y L. adic.=5.55 m.</t>
  </si>
  <si>
    <r>
      <t>Viga V3, Dim.=(0.54x0.30) mt., 5 Ø3/4"+2 Ø3/8", estribos Ø3/8" (0.10 y 0.20) m. con una longitud de</t>
    </r>
    <r>
      <rPr>
        <b/>
        <sz val="8"/>
        <rFont val="Arial"/>
        <family val="2"/>
      </rPr>
      <t xml:space="preserve"> L=5.91 m.</t>
    </r>
    <r>
      <rPr>
        <sz val="8"/>
        <rFont val="Arial"/>
        <family val="2"/>
      </rPr>
      <t xml:space="preserve"> </t>
    </r>
  </si>
  <si>
    <t xml:space="preserve">Viga V4, Dim.=(0.54x0.30) mt., 3 Ø1/2"+3 Ø3/4"+ Adic. 6 Ø3/4", estribos Ø3/8" (0.10 y 0.20) m. con una longitud adic.=2.10 m.  L=5.91 m. </t>
  </si>
  <si>
    <t>22.12</t>
  </si>
  <si>
    <t>22.13</t>
  </si>
  <si>
    <t>22.14</t>
  </si>
  <si>
    <t>22.16</t>
  </si>
  <si>
    <t>22.17</t>
  </si>
  <si>
    <t>22.18</t>
  </si>
  <si>
    <t>22.19</t>
  </si>
  <si>
    <t>Yee de  Ø 2" PVC SDR-41</t>
  </si>
  <si>
    <t>Yee de  Ø 3" a 2" PVC SDR-41</t>
  </si>
  <si>
    <t>Yee de  Ø 4" PVC SDR-41</t>
  </si>
  <si>
    <t>Yee de  Ø 4" a 2" PVC SDR-41</t>
  </si>
  <si>
    <t>Codo 45°  Ø4" PVC SDR-41</t>
  </si>
  <si>
    <t>04.15</t>
  </si>
  <si>
    <t>04.16</t>
  </si>
  <si>
    <t>04.17</t>
  </si>
  <si>
    <t>04.18</t>
  </si>
  <si>
    <t>19.03</t>
  </si>
  <si>
    <t>Salida para Interruptor sencillo</t>
  </si>
  <si>
    <t>Salida para Interruptor triple</t>
  </si>
  <si>
    <t>Salida para iluminación</t>
  </si>
  <si>
    <t>Salida para iluminación Exterior</t>
  </si>
  <si>
    <t>Salida para Abanico</t>
  </si>
  <si>
    <t>Salida  para proyector</t>
  </si>
  <si>
    <t>Salida para tomacorriente 120 voltios, 15 Amp.</t>
  </si>
  <si>
    <t>Salida para TC 120 voltios, 15 Amp. Para UPS</t>
  </si>
  <si>
    <t>Salida para TC 220 Voltios, Aires y Equipos</t>
  </si>
  <si>
    <t>Salida eléctrica para Bomba de agua 2 HP, monofásica, 120 voltios.</t>
  </si>
  <si>
    <t>Salida eléctrica para Bomba sumergible 2 HP, monofásica, 220 voltios.</t>
  </si>
  <si>
    <t>Salida para Data (vacía sin cable UTP)</t>
  </si>
  <si>
    <t>Panel LED 600 X 600 mm. Luz Natural, de empotrar</t>
  </si>
  <si>
    <t>Panel LED Circular 18 vatios</t>
  </si>
  <si>
    <t>Panel LED Circular 6 vatios, dimeable</t>
  </si>
  <si>
    <t>Panel eléctrico  12-24 circuitos</t>
  </si>
  <si>
    <t>Panel eléctrico  12-24 circuitos para el UPS</t>
  </si>
  <si>
    <t>Panel eléctrico  42 circuitos, Nema 3R</t>
  </si>
  <si>
    <t>Registro 15X15X6, Nema 1, para canalizaciones de Data</t>
  </si>
  <si>
    <t>Main Breaker con Enclouse 300 Am. 1Ø, Nema 3R (Incluye 4 conectores)</t>
  </si>
  <si>
    <t>Alimentador desde Panel Board hasta Panel A: 2 No. 2 THHN para fases, 1  No. 4 THHN Neutro, 1 No. 6 THHN para tierra, 1 Tubo PVC-SDR-26 Ø 2.</t>
  </si>
  <si>
    <t>Alimentador desde Panel Board hasta Panel B: 2 No. 4 THHN para fases, 1  No. 6 THHN Neutro, 1 No. 8 THHN para tierra, 1 Tubo PVC-SDR-26 Ø 1½".</t>
  </si>
  <si>
    <t>Alimentador desde Panel Board hasta Panel C: 2 No. 4 THHN para fases, 1  No. 6 THHN Neutro, 1 No. 8 THHN para tierra, 1 Tubo PVC-SDR-26 Ø 1½".</t>
  </si>
  <si>
    <t>Alimentador desde Panel Board hasta Panel D: 2 No. 4 THHN para fases, 1  No. 6 THHN Neutro, 1 No. 8 THHN para tierra, 1 Tubo PVC-SDR-26 Ø 2".</t>
  </si>
  <si>
    <t>Alimentador desde Panel Board hasta Panel C: 2 No. 6 THHN para fases, 1  No. 8 THHN Neutro, 1 No. 10 THHN para tierra, 1 Tubo PVC-SDR-26 Ø 1½".</t>
  </si>
  <si>
    <t>Alimentador desde Panel Board hasta Panel D: 2 No. 6 THHN para fases, 1  No. 8 THHN Neutro, 1 No. 10 THHN para tierra, 1 Tubo PVC-SDR-26 Ø 1½".</t>
  </si>
  <si>
    <t>Cimentación, excavación e hincado de poste y viento</t>
  </si>
  <si>
    <t>Estructura en poste BT</t>
  </si>
  <si>
    <t>Cono de alivio exterior aislado para 15 KV</t>
  </si>
  <si>
    <t>Sistema de Tierra: Pozo de tierra y relleno, Barra de cobre 14"X4"X¼" completa, terminal de suspensión doble ojo para calibre No. 2, 5 varilla de cobre ¾"X10', Soldadura Cadware de 90, Cemento GEM, Tubo PVC-SDR-26 Ø 2".</t>
  </si>
  <si>
    <t>pie</t>
  </si>
  <si>
    <t>INSTALACIONES ELECTRICAS</t>
  </si>
  <si>
    <t>Lámpara LED de calle, tipo cobra, 2 X 50 vatios, con brazo incluido</t>
  </si>
  <si>
    <t>Construcción de garita con techo en H.A. Dim&gt;:(2.00x4.50) m. Incluye: muro en bloques de 6", Pañete liso, pintura acrílica, instalaciones sanitarias y eléctricas, vuelo perimetral de 30 cm., puertas y ventana, piso de cerámica. H=2.60 m. de P/T.</t>
  </si>
  <si>
    <t>CONSTRUCCION DE GARITA PARA SEGURIDAD</t>
  </si>
  <si>
    <t>Suministro e instalación de puerta de vidrio templado con laminado frozen con un e= 3/8".</t>
  </si>
  <si>
    <t>Suministro e instalación de puerta doble de vidrio templado con laminado frozen con un e= 3/8".</t>
  </si>
  <si>
    <t>Readecuación de la Regional Sur, Barahona.</t>
  </si>
  <si>
    <t>Demolición de losa, vigas y columnas en parte frontal en recepción, en pasillo y en salón de conferencias (ver planos).</t>
  </si>
  <si>
    <t>Demolición  en muros de block frontal y áreas interiores</t>
  </si>
  <si>
    <t>03.06</t>
  </si>
  <si>
    <r>
      <t>Bloques H.S. 6" (0.15 mt.) B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</si>
  <si>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r>
      <t>Bloques H.S. 4" (0.10 mt.) B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 @ 0.60 mt.</t>
    </r>
  </si>
  <si>
    <r>
      <t>Bloques H. S. 4" (0.10 mt.) S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Ø3/8"@ 0.60 mt.</t>
    </r>
  </si>
  <si>
    <r>
      <t>Bloques H.S. 6" (0.15 mt.) S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Ø3/8"@ 0.60 mt.</t>
    </r>
  </si>
  <si>
    <t>02.02</t>
  </si>
  <si>
    <t>02.03</t>
  </si>
  <si>
    <t>02.08</t>
  </si>
  <si>
    <t>Demolición de aceras y contenes</t>
  </si>
  <si>
    <t>02.10</t>
  </si>
  <si>
    <t>Demolición  caseta de bomba en muro de bloques con ventana en bloques calados y techo de hormigón (2.50x2.50)mts</t>
  </si>
  <si>
    <t>Viga de amarre de contorno a nivel de techo, 0.15x0.20 mt., 4Ø1/2'' + 2Ø1/2''+3Ø3/8''+ anillo de refuerzo transv.Ø3/8'' a 0.15 mt, (ver plano estruct.)</t>
  </si>
  <si>
    <t>Dinteles D-1, (0.20x0.20) mt., 4Ø3/8'' + anillo de refuerzo transv.Ø3/8'' a 0.20 mt, p/L&lt;1.50 mt.</t>
  </si>
  <si>
    <t>13.02</t>
  </si>
  <si>
    <t>13.03</t>
  </si>
  <si>
    <t>Pañete (maestreado y a plomo) en muros</t>
  </si>
  <si>
    <t>13.04</t>
  </si>
  <si>
    <t>Pañete (maestreado y a plomo) en techo.</t>
  </si>
  <si>
    <t>13.05</t>
  </si>
  <si>
    <t>Construcción de fino de techo inclinado</t>
  </si>
  <si>
    <t>13.06</t>
  </si>
  <si>
    <t>13.07</t>
  </si>
  <si>
    <t>Pintura acrílica en muros y techo.</t>
  </si>
  <si>
    <t>13.08</t>
  </si>
  <si>
    <t>Suministro e instalación de salida luz cenital.</t>
  </si>
  <si>
    <t>13.09</t>
  </si>
  <si>
    <t>Suministro e instalación de Interruptor simple.</t>
  </si>
  <si>
    <t>13.10</t>
  </si>
  <si>
    <t>Suministro e instalación de panel de distribución de 2 circuitos.</t>
  </si>
  <si>
    <t>13.11</t>
  </si>
  <si>
    <t>Válvula de cisterna de 1".</t>
  </si>
  <si>
    <t>13.12</t>
  </si>
  <si>
    <t>13.13</t>
  </si>
  <si>
    <t>Llave de paso de bola de 1".</t>
  </si>
  <si>
    <t>13.14</t>
  </si>
  <si>
    <t>Construcción de puerta de barras cuadradas de 1/2".</t>
  </si>
  <si>
    <r>
      <t>Bloques H.S. 6'' (0.15 mt.) S</t>
    </r>
    <r>
      <rPr>
        <b/>
        <sz val="8"/>
        <rFont val="Arial"/>
        <family val="2"/>
      </rPr>
      <t>.N.P</t>
    </r>
    <r>
      <rPr>
        <sz val="8"/>
        <rFont val="Arial"/>
        <family val="2"/>
      </rPr>
      <t>., Ref. Vert. Ø3/8'' @ 0.60 mt.</t>
    </r>
  </si>
  <si>
    <t>CONSTRUCCION CASETA EQUIPO DE BOMBEO (2.45x2.10)mts. H=2.05mts.</t>
  </si>
  <si>
    <t>Alimentador desde Main Breaker hasta Panel Board: 3 No. 1/0 THHN para fases, 1 No. 2/0 THHN para neutro, 1 No. 2 THHN para tierra. Tubería EMT  Ø2".</t>
  </si>
  <si>
    <t>Losa de techo en recepción con un espesor de 0.14 m. Dim.= (11.62x8.16) m. Ø3/8" refuerzo principal @ 0.20 m. Ø3/8" refuerzo adicional @ 0.25 m. y Ø3/8" refuerzo a temperatura @ 0.15m.</t>
  </si>
  <si>
    <t>Zapata de muro de bloques de 6''. A=0.45, HC=0.25 mt.Ref. Vert. Ø3/8" @ 0.60 mt. 3Ø3/8".</t>
  </si>
  <si>
    <t>Zapata de muro de bloques de 4''. A=0.30, HC=0.20 mt.Ref. Vert. Ø3/8" @ 0.60 mt. 3Ø3/8".</t>
  </si>
  <si>
    <t>Limpieza de techo de hormigón</t>
  </si>
  <si>
    <t>Remoción de pañete deteriorado en columnas y vigas.</t>
  </si>
  <si>
    <t>Demolición de muro de block para colocación de ventanas y puertas.</t>
  </si>
  <si>
    <t>Demolición de piso de hormigón</t>
  </si>
  <si>
    <t>Torta piso pulido en todas las áreas (e=0.10 mt.) con acero malla electrosoldada (20x20) cms.</t>
  </si>
  <si>
    <t>Bloques calado</t>
  </si>
  <si>
    <t>Pañete (maestreado y a plomo) en muros, vigas y dinteles. Incluye: resane de columnas y vigas deterioradas.</t>
  </si>
  <si>
    <t>12.06</t>
  </si>
  <si>
    <t xml:space="preserve">Llaves de chorro Ø1/2" para salida de patio. </t>
  </si>
  <si>
    <t>Línea de descarga en tuberías de Ø8" PVC SDR-41.</t>
  </si>
  <si>
    <t>VERJA PERIMETRAL EN MALLA CICLONICA</t>
  </si>
  <si>
    <t xml:space="preserve">Puerta doble malla ciclónica de 6' para acceso a entrada a viveros con marco en tubo HG de 1 1/2" y 1 1/4". . </t>
  </si>
  <si>
    <t>22.20</t>
  </si>
  <si>
    <t>Reducción pvc de 4'' a 3''</t>
  </si>
  <si>
    <t>Reducción pvc de 3'' a 2''</t>
  </si>
  <si>
    <t>Codo 90°  Ø3" PVC SDR-41</t>
  </si>
  <si>
    <t>Codo 45°  Ø2" PVC SDR-41</t>
  </si>
  <si>
    <t>Codo 90°  Ø2" PVC SDR-41</t>
  </si>
  <si>
    <t>Suministro e instalación de tanque de presión de 200 galones.</t>
  </si>
  <si>
    <t>Exc. zapata de muros de bloques de 6" H.S. A=0.45mt., Df=0.65mt.</t>
  </si>
  <si>
    <t>Exc. zapata de muros de bloques de 4" H.S. A=0.30mt., Df=0.60mt.</t>
  </si>
  <si>
    <t xml:space="preserve">Relieve en hormigón armado en la fachada con un e= 0.15 mts. Incluye: malla, madera, clavos y thorobon. </t>
  </si>
  <si>
    <t>Pintura acrílica exterior para cuarto frío en block, ubicado en lateral derecho y posterior.</t>
  </si>
  <si>
    <t>Salida para Extractor</t>
  </si>
  <si>
    <t>Salida para tomacorriente 120 voltios, 20 Amp.</t>
  </si>
  <si>
    <t>Panel LED 2 X 4. Luz Natural, de empotrar 72W</t>
  </si>
  <si>
    <t>Lámpara 2X4, 3 tubos con difusor acrílico, para superficie</t>
  </si>
  <si>
    <t>Tubo LED T8, 18 vatios Clear</t>
  </si>
  <si>
    <t>Poste de hormigón armado pretensado 40 pies, 800 Dan, Certificado por Edenorte</t>
  </si>
  <si>
    <t>Bote de material producto de excavaciones para ser reutilizado en relleno de área verde</t>
  </si>
  <si>
    <t>Suministro e instalación de bomba para cisterna de 9,000 galones. (Incluye:  una Bomba Horizontal de 2 HP y piezas).</t>
  </si>
  <si>
    <t>04.19</t>
  </si>
  <si>
    <t xml:space="preserve">Columna (0.25x0.25) mt. H=3.15 mt., 4Ø1/2", Est.Ø3/8" @0.20 mt. Baño minusválido, pasillo comedor y baños de caballeros </t>
  </si>
  <si>
    <t>02.11</t>
  </si>
  <si>
    <t xml:space="preserve">Viga V1, Dim.=(0.54x0.25) mt., 8 Ø1/2"+2Ø3/8", estribos Ø3/8" (0.10 y 0.20) m. con una longitud </t>
  </si>
  <si>
    <t>05.03</t>
  </si>
  <si>
    <t>22.10</t>
  </si>
  <si>
    <t>22.11</t>
  </si>
  <si>
    <t>22.15</t>
  </si>
  <si>
    <t>22.21</t>
  </si>
  <si>
    <t>23</t>
  </si>
  <si>
    <t>23,01</t>
  </si>
  <si>
    <t>23,02</t>
  </si>
  <si>
    <t>23,03</t>
  </si>
  <si>
    <t>24,01</t>
  </si>
  <si>
    <t>24,02</t>
  </si>
  <si>
    <t>24,03</t>
  </si>
  <si>
    <t>24,04</t>
  </si>
  <si>
    <t>24,05</t>
  </si>
  <si>
    <t>24,06</t>
  </si>
  <si>
    <t>26,01</t>
  </si>
  <si>
    <t>26,02</t>
  </si>
  <si>
    <t>26,03</t>
  </si>
  <si>
    <t>26,04</t>
  </si>
  <si>
    <t>26,05</t>
  </si>
  <si>
    <t>26,06</t>
  </si>
  <si>
    <t>26,07</t>
  </si>
  <si>
    <t>26,08</t>
  </si>
  <si>
    <t>26,09</t>
  </si>
  <si>
    <t>26,10</t>
  </si>
  <si>
    <t>26,11</t>
  </si>
  <si>
    <t>26,12</t>
  </si>
  <si>
    <t>26,13</t>
  </si>
  <si>
    <t>26,14</t>
  </si>
  <si>
    <t>31,01</t>
  </si>
  <si>
    <t>31,02</t>
  </si>
  <si>
    <t>31,03</t>
  </si>
  <si>
    <t>31,04</t>
  </si>
  <si>
    <t>31,05</t>
  </si>
  <si>
    <t>31,06</t>
  </si>
  <si>
    <t>31,07</t>
  </si>
  <si>
    <t>31,08</t>
  </si>
  <si>
    <t>31,09</t>
  </si>
  <si>
    <t>31,10</t>
  </si>
  <si>
    <t>31,11</t>
  </si>
  <si>
    <t>31,12</t>
  </si>
  <si>
    <t>31,13</t>
  </si>
  <si>
    <t>31,14</t>
  </si>
  <si>
    <t>31,15</t>
  </si>
  <si>
    <t>31,16</t>
  </si>
  <si>
    <t>31,17</t>
  </si>
  <si>
    <t>31,18</t>
  </si>
  <si>
    <t>31,19</t>
  </si>
  <si>
    <t>31,20</t>
  </si>
  <si>
    <t>31,21</t>
  </si>
  <si>
    <t>31,22</t>
  </si>
  <si>
    <t>31,23</t>
  </si>
  <si>
    <t>31,24</t>
  </si>
  <si>
    <t>31,25</t>
  </si>
  <si>
    <t>31,26</t>
  </si>
  <si>
    <t>31,27</t>
  </si>
  <si>
    <t>31,28</t>
  </si>
  <si>
    <t>31,29</t>
  </si>
  <si>
    <t>31,30</t>
  </si>
  <si>
    <t>31,31</t>
  </si>
  <si>
    <t>31,32</t>
  </si>
  <si>
    <t>31,33</t>
  </si>
  <si>
    <t>31,34</t>
  </si>
  <si>
    <t>31,35</t>
  </si>
  <si>
    <t>31,36</t>
  </si>
  <si>
    <t>31,37</t>
  </si>
  <si>
    <t>31,38</t>
  </si>
  <si>
    <t>31,39</t>
  </si>
  <si>
    <t>31,40</t>
  </si>
  <si>
    <t>31,41</t>
  </si>
  <si>
    <t>31,42</t>
  </si>
  <si>
    <t>31,43</t>
  </si>
  <si>
    <t>31,44</t>
  </si>
  <si>
    <t>31,45</t>
  </si>
  <si>
    <t>31,46</t>
  </si>
  <si>
    <t>29,01</t>
  </si>
  <si>
    <t>29,02</t>
  </si>
  <si>
    <t>29,03</t>
  </si>
  <si>
    <t>28,01</t>
  </si>
  <si>
    <t>28,02</t>
  </si>
  <si>
    <t>28,03</t>
  </si>
  <si>
    <t>28,04</t>
  </si>
  <si>
    <t>28,05</t>
  </si>
  <si>
    <t>28,06</t>
  </si>
  <si>
    <t>27.03.01</t>
  </si>
  <si>
    <t>27.03.02</t>
  </si>
  <si>
    <t>27.03.03</t>
  </si>
  <si>
    <t>27.03.04</t>
  </si>
  <si>
    <t>27.04.01</t>
  </si>
  <si>
    <t>27.04.02</t>
  </si>
  <si>
    <t>27.04.03</t>
  </si>
  <si>
    <t>27.05.02</t>
  </si>
  <si>
    <t>27.05.01</t>
  </si>
  <si>
    <t>27.06.01</t>
  </si>
  <si>
    <t>27.07.01</t>
  </si>
  <si>
    <t>27.07.02</t>
  </si>
  <si>
    <t>27.08.01</t>
  </si>
  <si>
    <t>27.09.01</t>
  </si>
  <si>
    <t>27.10.01</t>
  </si>
  <si>
    <t>27.11.01</t>
  </si>
  <si>
    <t>27.11.02</t>
  </si>
  <si>
    <t>Excavación para zapata de columna de (25x25) cms., (1.00x1.00) mts., Df=0.90 mt. Pasillo comedor y baños de minusválido</t>
  </si>
  <si>
    <t>Vigas de carga V1, V2, V3,V4,V5,V6, 0.25x0.50 mt., 6Ø1/2'' inferior, 4Ø1/2'' superior y 2Ø3/8'' en c/lado vert. (ver plano estructural), Estrib. o anillo cerrado. Ø3/8''@0.15 mt.</t>
  </si>
  <si>
    <t>Relleno compactado para base con granzote procedente de planta (material granular arenoso). Incluye: Suministro y transporte al proyecto, regado, nivelado, perfilado, mojado y compactación proctor estándar 95%. E=0.40mts.</t>
  </si>
  <si>
    <t>Protección de ventanas de hierro.</t>
  </si>
  <si>
    <t>Pintura acrílica para taller, almacén y oficina.</t>
  </si>
  <si>
    <t>Salida para Interruptor tres vías</t>
  </si>
  <si>
    <t>Salida para interruptor con dimer</t>
  </si>
  <si>
    <t>Extractor de plafón para baño, 15.2"</t>
  </si>
  <si>
    <t>Alimentador desde poste de interconexión hasta transformador Pad Mounted: 1 cable URD  2/0 aislado para 15 kV, canalización en tubería IMC Ø2"</t>
  </si>
  <si>
    <t>Alimentador desde transformador hasta  módulo de medición:  2 No. 4/0 THW Pot., 1 No. 2/0 THW Neutro, 1 No. 2 (7 hilos trenzado) para tierra, tubería PVC Ø4"</t>
  </si>
  <si>
    <t>Diseño y tramitación de media tensión</t>
  </si>
  <si>
    <t>Zapata de columna área baño de caballeros, área pasillo comedor y baños minusválido. Dim= (0.80 x 0.80) mt. Esp= 0.40 mts., doble camada Ø3/8 @ 0.15 mts. y Ø1/2" @ 0.15 mts.</t>
  </si>
  <si>
    <t>Impermeabilización techos de concreto. Incluye: Aplicación de primer (de acuerdo a estado fino losa), soldadura a fuego (GLP) de membranas asfálticas APP, 4 mm, aplicación de capa reflectiva de aluminio de secado ultra rápido.</t>
  </si>
  <si>
    <t xml:space="preserve">Suministro e instalación de manómetro. </t>
  </si>
  <si>
    <t>Plafón en sheetrock en áreas  dirección, subdirección y recepción.</t>
  </si>
  <si>
    <t>Suministro e instalación de plafón biscelado 2'x2' general, no incluye pasillos.</t>
  </si>
  <si>
    <t>Plafón PVC machihembrado en baños y cocinas.</t>
  </si>
  <si>
    <t>Construcción de badén en acceso principal entrada. Incl. Excavación + encofrado + hormigón+ Rejilla en metal</t>
  </si>
  <si>
    <t>Suministro e instalación inodoro completo. Incluye: válvula Fluxómetro, tuberías, piezas y accesorios.</t>
  </si>
  <si>
    <t>Suministro y colocación de Bomba sumergible de 2 HP (Inc. Desmantelamiento de bomba existente y tuberías, piezas nuevas).</t>
  </si>
  <si>
    <t>Piezas Miscelánea en drenaje Incl. materiales para sistema de agua residual Yee, codos, reducciones, tubos + pintas de cemento pvc</t>
  </si>
  <si>
    <t>Fraguache en vigas, dinteles, columnas y losas.</t>
  </si>
  <si>
    <t>Elbow Conector, para cable URD No. 2/0</t>
  </si>
  <si>
    <t>27.01</t>
  </si>
  <si>
    <t>27.01.01</t>
  </si>
  <si>
    <t>27.01.02</t>
  </si>
  <si>
    <t>27.01.03</t>
  </si>
  <si>
    <t>27.01.04</t>
  </si>
  <si>
    <t>27.01.05</t>
  </si>
  <si>
    <t>27.02</t>
  </si>
  <si>
    <t>27.02.01</t>
  </si>
  <si>
    <t>27.02.02</t>
  </si>
  <si>
    <t>Panel Board Nema 3R, barra 300 Amp. 120/240V, 60 HZ, con Main Breaker 300/2 Amp., Ø1'' Con breakers: (2)100/2 Amp., (4) 80/2 Amp.,(2) 60/2, 1 Bloque para neutro (60%),1 Bloque para tierra (40%).</t>
  </si>
  <si>
    <t xml:space="preserve">Fecha Presupuesto: </t>
  </si>
  <si>
    <t>Fecha de Reporte:</t>
  </si>
  <si>
    <t>Demolición de piletas y columnas en cuarto frío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</si>
</sst>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[$$-80A]#,##0.00"/>
    <numFmt numFmtId="167" formatCode="[$$-500A]\ #,##0.00"/>
    <numFmt numFmtId="168" formatCode="[$$-2C0A]\ #,##0.0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10" fillId="0" borderId="0"/>
    <xf numFmtId="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 applyAlignment="1">
      <alignment horizontal="justify" vertical="justify" wrapTex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9" fontId="2" fillId="0" borderId="0" xfId="0" applyNumberFormat="1" applyFont="1" applyFill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165" fontId="3" fillId="3" borderId="12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vertical="center"/>
    </xf>
    <xf numFmtId="0" fontId="11" fillId="0" borderId="0" xfId="0" applyFont="1" applyFill="1" applyBorder="1"/>
    <xf numFmtId="166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7" fontId="2" fillId="0" borderId="1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2" fontId="2" fillId="0" borderId="1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Fill="1" applyAlignment="1">
      <alignment horizontal="center"/>
    </xf>
    <xf numFmtId="49" fontId="3" fillId="3" borderId="1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center" wrapText="1"/>
    </xf>
    <xf numFmtId="165" fontId="3" fillId="3" borderId="17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vertical="center"/>
    </xf>
    <xf numFmtId="4" fontId="0" fillId="0" borderId="0" xfId="0" applyNumberForma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vertical="top"/>
    </xf>
    <xf numFmtId="4" fontId="2" fillId="0" borderId="0" xfId="12" applyNumberFormat="1" applyFont="1" applyFill="1" applyBorder="1" applyAlignment="1">
      <alignment horizontal="center"/>
    </xf>
    <xf numFmtId="168" fontId="2" fillId="0" borderId="0" xfId="13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right"/>
    </xf>
    <xf numFmtId="168" fontId="2" fillId="0" borderId="0" xfId="14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 wrapText="1"/>
    </xf>
    <xf numFmtId="4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horizontal="center" wrapText="1"/>
    </xf>
    <xf numFmtId="166" fontId="2" fillId="5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166" fontId="2" fillId="0" borderId="18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4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2" fillId="5" borderId="18" xfId="0" applyNumberFormat="1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/>
    </xf>
    <xf numFmtId="166" fontId="2" fillId="5" borderId="18" xfId="0" applyNumberFormat="1" applyFont="1" applyFill="1" applyBorder="1" applyAlignment="1">
      <alignment horizontal="center"/>
    </xf>
    <xf numFmtId="166" fontId="2" fillId="5" borderId="18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3" borderId="1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right" wrapText="1"/>
    </xf>
    <xf numFmtId="14" fontId="2" fillId="0" borderId="2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5" xfId="8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2" fillId="0" borderId="0" xfId="8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0" xfId="8" applyFont="1" applyFill="1" applyBorder="1" applyAlignment="1">
      <alignment horizontal="justify" vertical="top" wrapText="1"/>
    </xf>
  </cellXfs>
  <cellStyles count="15">
    <cellStyle name="Comma 2" xfId="10"/>
    <cellStyle name="Millares 10" xfId="3"/>
    <cellStyle name="Millares 2" xfId="2"/>
    <cellStyle name="Millares 2 2" xfId="9"/>
    <cellStyle name="Millares 2 2 2" xfId="13"/>
    <cellStyle name="Millares 3" xfId="4"/>
    <cellStyle name="Millares 4" xfId="11"/>
    <cellStyle name="Millares 5" xfId="14"/>
    <cellStyle name="Millares 7" xfId="5"/>
    <cellStyle name="Normal" xfId="0" builtinId="0"/>
    <cellStyle name="Normal 2" xfId="1"/>
    <cellStyle name="Normal 2 3" xfId="6"/>
    <cellStyle name="Normal 3" xfId="7"/>
    <cellStyle name="Normal 3 2" xfId="12"/>
    <cellStyle name="Normal_Presp. Recon. Car. cruce Carretera  mella-guerra-bayaguana 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view="pageBreakPreview" zoomScaleSheetLayoutView="100" workbookViewId="0">
      <selection activeCell="B14" sqref="B14:C14"/>
    </sheetView>
  </sheetViews>
  <sheetFormatPr baseColWidth="10" defaultColWidth="11.42578125" defaultRowHeight="12.75"/>
  <cols>
    <col min="1" max="1" width="10.140625" customWidth="1"/>
    <col min="2" max="2" width="7.42578125" customWidth="1"/>
    <col min="3" max="3" width="34" customWidth="1"/>
    <col min="4" max="4" width="7.5703125" customWidth="1"/>
    <col min="5" max="5" width="6.28515625" bestFit="1" customWidth="1"/>
    <col min="6" max="6" width="12.85546875" customWidth="1"/>
    <col min="7" max="7" width="13.42578125" customWidth="1"/>
    <col min="112" max="112" width="10.140625" customWidth="1"/>
    <col min="113" max="113" width="9.42578125" customWidth="1"/>
    <col min="114" max="114" width="35" customWidth="1"/>
    <col min="115" max="115" width="7.5703125" customWidth="1"/>
    <col min="116" max="116" width="6.5703125" customWidth="1"/>
    <col min="117" max="117" width="16" customWidth="1"/>
    <col min="118" max="118" width="14.28515625" customWidth="1"/>
    <col min="368" max="368" width="10.140625" customWidth="1"/>
    <col min="369" max="369" width="9.42578125" customWidth="1"/>
    <col min="370" max="370" width="35" customWidth="1"/>
    <col min="371" max="371" width="7.5703125" customWidth="1"/>
    <col min="372" max="372" width="6.5703125" customWidth="1"/>
    <col min="373" max="373" width="16" customWidth="1"/>
    <col min="374" max="374" width="14.28515625" customWidth="1"/>
    <col min="624" max="624" width="10.140625" customWidth="1"/>
    <col min="625" max="625" width="9.42578125" customWidth="1"/>
    <col min="626" max="626" width="35" customWidth="1"/>
    <col min="627" max="627" width="7.5703125" customWidth="1"/>
    <col min="628" max="628" width="6.5703125" customWidth="1"/>
    <col min="629" max="629" width="16" customWidth="1"/>
    <col min="630" max="630" width="14.28515625" customWidth="1"/>
    <col min="880" max="880" width="10.140625" customWidth="1"/>
    <col min="881" max="881" width="9.42578125" customWidth="1"/>
    <col min="882" max="882" width="35" customWidth="1"/>
    <col min="883" max="883" width="7.5703125" customWidth="1"/>
    <col min="884" max="884" width="6.5703125" customWidth="1"/>
    <col min="885" max="885" width="16" customWidth="1"/>
    <col min="886" max="886" width="14.28515625" customWidth="1"/>
    <col min="1136" max="1136" width="10.140625" customWidth="1"/>
    <col min="1137" max="1137" width="9.42578125" customWidth="1"/>
    <col min="1138" max="1138" width="35" customWidth="1"/>
    <col min="1139" max="1139" width="7.5703125" customWidth="1"/>
    <col min="1140" max="1140" width="6.5703125" customWidth="1"/>
    <col min="1141" max="1141" width="16" customWidth="1"/>
    <col min="1142" max="1142" width="14.28515625" customWidth="1"/>
    <col min="1392" max="1392" width="10.140625" customWidth="1"/>
    <col min="1393" max="1393" width="9.42578125" customWidth="1"/>
    <col min="1394" max="1394" width="35" customWidth="1"/>
    <col min="1395" max="1395" width="7.5703125" customWidth="1"/>
    <col min="1396" max="1396" width="6.5703125" customWidth="1"/>
    <col min="1397" max="1397" width="16" customWidth="1"/>
    <col min="1398" max="1398" width="14.28515625" customWidth="1"/>
    <col min="1648" max="1648" width="10.140625" customWidth="1"/>
    <col min="1649" max="1649" width="9.42578125" customWidth="1"/>
    <col min="1650" max="1650" width="35" customWidth="1"/>
    <col min="1651" max="1651" width="7.5703125" customWidth="1"/>
    <col min="1652" max="1652" width="6.5703125" customWidth="1"/>
    <col min="1653" max="1653" width="16" customWidth="1"/>
    <col min="1654" max="1654" width="14.28515625" customWidth="1"/>
    <col min="1904" max="1904" width="10.140625" customWidth="1"/>
    <col min="1905" max="1905" width="9.42578125" customWidth="1"/>
    <col min="1906" max="1906" width="35" customWidth="1"/>
    <col min="1907" max="1907" width="7.5703125" customWidth="1"/>
    <col min="1908" max="1908" width="6.5703125" customWidth="1"/>
    <col min="1909" max="1909" width="16" customWidth="1"/>
    <col min="1910" max="1910" width="14.28515625" customWidth="1"/>
    <col min="2160" max="2160" width="10.140625" customWidth="1"/>
    <col min="2161" max="2161" width="9.42578125" customWidth="1"/>
    <col min="2162" max="2162" width="35" customWidth="1"/>
    <col min="2163" max="2163" width="7.5703125" customWidth="1"/>
    <col min="2164" max="2164" width="6.5703125" customWidth="1"/>
    <col min="2165" max="2165" width="16" customWidth="1"/>
    <col min="2166" max="2166" width="14.28515625" customWidth="1"/>
    <col min="2416" max="2416" width="10.140625" customWidth="1"/>
    <col min="2417" max="2417" width="9.42578125" customWidth="1"/>
    <col min="2418" max="2418" width="35" customWidth="1"/>
    <col min="2419" max="2419" width="7.5703125" customWidth="1"/>
    <col min="2420" max="2420" width="6.5703125" customWidth="1"/>
    <col min="2421" max="2421" width="16" customWidth="1"/>
    <col min="2422" max="2422" width="14.28515625" customWidth="1"/>
    <col min="2672" max="2672" width="10.140625" customWidth="1"/>
    <col min="2673" max="2673" width="9.42578125" customWidth="1"/>
    <col min="2674" max="2674" width="35" customWidth="1"/>
    <col min="2675" max="2675" width="7.5703125" customWidth="1"/>
    <col min="2676" max="2676" width="6.5703125" customWidth="1"/>
    <col min="2677" max="2677" width="16" customWidth="1"/>
    <col min="2678" max="2678" width="14.28515625" customWidth="1"/>
    <col min="2928" max="2928" width="10.140625" customWidth="1"/>
    <col min="2929" max="2929" width="9.42578125" customWidth="1"/>
    <col min="2930" max="2930" width="35" customWidth="1"/>
    <col min="2931" max="2931" width="7.5703125" customWidth="1"/>
    <col min="2932" max="2932" width="6.5703125" customWidth="1"/>
    <col min="2933" max="2933" width="16" customWidth="1"/>
    <col min="2934" max="2934" width="14.28515625" customWidth="1"/>
    <col min="3184" max="3184" width="10.140625" customWidth="1"/>
    <col min="3185" max="3185" width="9.42578125" customWidth="1"/>
    <col min="3186" max="3186" width="35" customWidth="1"/>
    <col min="3187" max="3187" width="7.5703125" customWidth="1"/>
    <col min="3188" max="3188" width="6.5703125" customWidth="1"/>
    <col min="3189" max="3189" width="16" customWidth="1"/>
    <col min="3190" max="3190" width="14.28515625" customWidth="1"/>
    <col min="3440" max="3440" width="10.140625" customWidth="1"/>
    <col min="3441" max="3441" width="9.42578125" customWidth="1"/>
    <col min="3442" max="3442" width="35" customWidth="1"/>
    <col min="3443" max="3443" width="7.5703125" customWidth="1"/>
    <col min="3444" max="3444" width="6.5703125" customWidth="1"/>
    <col min="3445" max="3445" width="16" customWidth="1"/>
    <col min="3446" max="3446" width="14.28515625" customWidth="1"/>
    <col min="3696" max="3696" width="10.140625" customWidth="1"/>
    <col min="3697" max="3697" width="9.42578125" customWidth="1"/>
    <col min="3698" max="3698" width="35" customWidth="1"/>
    <col min="3699" max="3699" width="7.5703125" customWidth="1"/>
    <col min="3700" max="3700" width="6.5703125" customWidth="1"/>
    <col min="3701" max="3701" width="16" customWidth="1"/>
    <col min="3702" max="3702" width="14.28515625" customWidth="1"/>
    <col min="3952" max="3952" width="10.140625" customWidth="1"/>
    <col min="3953" max="3953" width="9.42578125" customWidth="1"/>
    <col min="3954" max="3954" width="35" customWidth="1"/>
    <col min="3955" max="3955" width="7.5703125" customWidth="1"/>
    <col min="3956" max="3956" width="6.5703125" customWidth="1"/>
    <col min="3957" max="3957" width="16" customWidth="1"/>
    <col min="3958" max="3958" width="14.28515625" customWidth="1"/>
    <col min="4208" max="4208" width="10.140625" customWidth="1"/>
    <col min="4209" max="4209" width="9.42578125" customWidth="1"/>
    <col min="4210" max="4210" width="35" customWidth="1"/>
    <col min="4211" max="4211" width="7.5703125" customWidth="1"/>
    <col min="4212" max="4212" width="6.5703125" customWidth="1"/>
    <col min="4213" max="4213" width="16" customWidth="1"/>
    <col min="4214" max="4214" width="14.28515625" customWidth="1"/>
    <col min="4464" max="4464" width="10.140625" customWidth="1"/>
    <col min="4465" max="4465" width="9.42578125" customWidth="1"/>
    <col min="4466" max="4466" width="35" customWidth="1"/>
    <col min="4467" max="4467" width="7.5703125" customWidth="1"/>
    <col min="4468" max="4468" width="6.5703125" customWidth="1"/>
    <col min="4469" max="4469" width="16" customWidth="1"/>
    <col min="4470" max="4470" width="14.28515625" customWidth="1"/>
    <col min="4720" max="4720" width="10.140625" customWidth="1"/>
    <col min="4721" max="4721" width="9.42578125" customWidth="1"/>
    <col min="4722" max="4722" width="35" customWidth="1"/>
    <col min="4723" max="4723" width="7.5703125" customWidth="1"/>
    <col min="4724" max="4724" width="6.5703125" customWidth="1"/>
    <col min="4725" max="4725" width="16" customWidth="1"/>
    <col min="4726" max="4726" width="14.28515625" customWidth="1"/>
    <col min="4976" max="4976" width="10.140625" customWidth="1"/>
    <col min="4977" max="4977" width="9.42578125" customWidth="1"/>
    <col min="4978" max="4978" width="35" customWidth="1"/>
    <col min="4979" max="4979" width="7.5703125" customWidth="1"/>
    <col min="4980" max="4980" width="6.5703125" customWidth="1"/>
    <col min="4981" max="4981" width="16" customWidth="1"/>
    <col min="4982" max="4982" width="14.28515625" customWidth="1"/>
    <col min="5232" max="5232" width="10.140625" customWidth="1"/>
    <col min="5233" max="5233" width="9.42578125" customWidth="1"/>
    <col min="5234" max="5234" width="35" customWidth="1"/>
    <col min="5235" max="5235" width="7.5703125" customWidth="1"/>
    <col min="5236" max="5236" width="6.5703125" customWidth="1"/>
    <col min="5237" max="5237" width="16" customWidth="1"/>
    <col min="5238" max="5238" width="14.28515625" customWidth="1"/>
    <col min="5488" max="5488" width="10.140625" customWidth="1"/>
    <col min="5489" max="5489" width="9.42578125" customWidth="1"/>
    <col min="5490" max="5490" width="35" customWidth="1"/>
    <col min="5491" max="5491" width="7.5703125" customWidth="1"/>
    <col min="5492" max="5492" width="6.5703125" customWidth="1"/>
    <col min="5493" max="5493" width="16" customWidth="1"/>
    <col min="5494" max="5494" width="14.28515625" customWidth="1"/>
    <col min="5744" max="5744" width="10.140625" customWidth="1"/>
    <col min="5745" max="5745" width="9.42578125" customWidth="1"/>
    <col min="5746" max="5746" width="35" customWidth="1"/>
    <col min="5747" max="5747" width="7.5703125" customWidth="1"/>
    <col min="5748" max="5748" width="6.5703125" customWidth="1"/>
    <col min="5749" max="5749" width="16" customWidth="1"/>
    <col min="5750" max="5750" width="14.28515625" customWidth="1"/>
    <col min="6000" max="6000" width="10.140625" customWidth="1"/>
    <col min="6001" max="6001" width="9.42578125" customWidth="1"/>
    <col min="6002" max="6002" width="35" customWidth="1"/>
    <col min="6003" max="6003" width="7.5703125" customWidth="1"/>
    <col min="6004" max="6004" width="6.5703125" customWidth="1"/>
    <col min="6005" max="6005" width="16" customWidth="1"/>
    <col min="6006" max="6006" width="14.28515625" customWidth="1"/>
    <col min="6256" max="6256" width="10.140625" customWidth="1"/>
    <col min="6257" max="6257" width="9.42578125" customWidth="1"/>
    <col min="6258" max="6258" width="35" customWidth="1"/>
    <col min="6259" max="6259" width="7.5703125" customWidth="1"/>
    <col min="6260" max="6260" width="6.5703125" customWidth="1"/>
    <col min="6261" max="6261" width="16" customWidth="1"/>
    <col min="6262" max="6262" width="14.28515625" customWidth="1"/>
    <col min="6512" max="6512" width="10.140625" customWidth="1"/>
    <col min="6513" max="6513" width="9.42578125" customWidth="1"/>
    <col min="6514" max="6514" width="35" customWidth="1"/>
    <col min="6515" max="6515" width="7.5703125" customWidth="1"/>
    <col min="6516" max="6516" width="6.5703125" customWidth="1"/>
    <col min="6517" max="6517" width="16" customWidth="1"/>
    <col min="6518" max="6518" width="14.28515625" customWidth="1"/>
    <col min="6768" max="6768" width="10.140625" customWidth="1"/>
    <col min="6769" max="6769" width="9.42578125" customWidth="1"/>
    <col min="6770" max="6770" width="35" customWidth="1"/>
    <col min="6771" max="6771" width="7.5703125" customWidth="1"/>
    <col min="6772" max="6772" width="6.5703125" customWidth="1"/>
    <col min="6773" max="6773" width="16" customWidth="1"/>
    <col min="6774" max="6774" width="14.28515625" customWidth="1"/>
    <col min="7024" max="7024" width="10.140625" customWidth="1"/>
    <col min="7025" max="7025" width="9.42578125" customWidth="1"/>
    <col min="7026" max="7026" width="35" customWidth="1"/>
    <col min="7027" max="7027" width="7.5703125" customWidth="1"/>
    <col min="7028" max="7028" width="6.5703125" customWidth="1"/>
    <col min="7029" max="7029" width="16" customWidth="1"/>
    <col min="7030" max="7030" width="14.28515625" customWidth="1"/>
    <col min="7280" max="7280" width="10.140625" customWidth="1"/>
    <col min="7281" max="7281" width="9.42578125" customWidth="1"/>
    <col min="7282" max="7282" width="35" customWidth="1"/>
    <col min="7283" max="7283" width="7.5703125" customWidth="1"/>
    <col min="7284" max="7284" width="6.5703125" customWidth="1"/>
    <col min="7285" max="7285" width="16" customWidth="1"/>
    <col min="7286" max="7286" width="14.28515625" customWidth="1"/>
    <col min="7536" max="7536" width="10.140625" customWidth="1"/>
    <col min="7537" max="7537" width="9.42578125" customWidth="1"/>
    <col min="7538" max="7538" width="35" customWidth="1"/>
    <col min="7539" max="7539" width="7.5703125" customWidth="1"/>
    <col min="7540" max="7540" width="6.5703125" customWidth="1"/>
    <col min="7541" max="7541" width="16" customWidth="1"/>
    <col min="7542" max="7542" width="14.28515625" customWidth="1"/>
    <col min="7792" max="7792" width="10.140625" customWidth="1"/>
    <col min="7793" max="7793" width="9.42578125" customWidth="1"/>
    <col min="7794" max="7794" width="35" customWidth="1"/>
    <col min="7795" max="7795" width="7.5703125" customWidth="1"/>
    <col min="7796" max="7796" width="6.5703125" customWidth="1"/>
    <col min="7797" max="7797" width="16" customWidth="1"/>
    <col min="7798" max="7798" width="14.28515625" customWidth="1"/>
    <col min="8048" max="8048" width="10.140625" customWidth="1"/>
    <col min="8049" max="8049" width="9.42578125" customWidth="1"/>
    <col min="8050" max="8050" width="35" customWidth="1"/>
    <col min="8051" max="8051" width="7.5703125" customWidth="1"/>
    <col min="8052" max="8052" width="6.5703125" customWidth="1"/>
    <col min="8053" max="8053" width="16" customWidth="1"/>
    <col min="8054" max="8054" width="14.28515625" customWidth="1"/>
    <col min="8304" max="8304" width="10.140625" customWidth="1"/>
    <col min="8305" max="8305" width="9.42578125" customWidth="1"/>
    <col min="8306" max="8306" width="35" customWidth="1"/>
    <col min="8307" max="8307" width="7.5703125" customWidth="1"/>
    <col min="8308" max="8308" width="6.5703125" customWidth="1"/>
    <col min="8309" max="8309" width="16" customWidth="1"/>
    <col min="8310" max="8310" width="14.28515625" customWidth="1"/>
    <col min="8560" max="8560" width="10.140625" customWidth="1"/>
    <col min="8561" max="8561" width="9.42578125" customWidth="1"/>
    <col min="8562" max="8562" width="35" customWidth="1"/>
    <col min="8563" max="8563" width="7.5703125" customWidth="1"/>
    <col min="8564" max="8564" width="6.5703125" customWidth="1"/>
    <col min="8565" max="8565" width="16" customWidth="1"/>
    <col min="8566" max="8566" width="14.28515625" customWidth="1"/>
    <col min="8816" max="8816" width="10.140625" customWidth="1"/>
    <col min="8817" max="8817" width="9.42578125" customWidth="1"/>
    <col min="8818" max="8818" width="35" customWidth="1"/>
    <col min="8819" max="8819" width="7.5703125" customWidth="1"/>
    <col min="8820" max="8820" width="6.5703125" customWidth="1"/>
    <col min="8821" max="8821" width="16" customWidth="1"/>
    <col min="8822" max="8822" width="14.28515625" customWidth="1"/>
    <col min="9072" max="9072" width="10.140625" customWidth="1"/>
    <col min="9073" max="9073" width="9.42578125" customWidth="1"/>
    <col min="9074" max="9074" width="35" customWidth="1"/>
    <col min="9075" max="9075" width="7.5703125" customWidth="1"/>
    <col min="9076" max="9076" width="6.5703125" customWidth="1"/>
    <col min="9077" max="9077" width="16" customWidth="1"/>
    <col min="9078" max="9078" width="14.28515625" customWidth="1"/>
    <col min="9328" max="9328" width="10.140625" customWidth="1"/>
    <col min="9329" max="9329" width="9.42578125" customWidth="1"/>
    <col min="9330" max="9330" width="35" customWidth="1"/>
    <col min="9331" max="9331" width="7.5703125" customWidth="1"/>
    <col min="9332" max="9332" width="6.5703125" customWidth="1"/>
    <col min="9333" max="9333" width="16" customWidth="1"/>
    <col min="9334" max="9334" width="14.28515625" customWidth="1"/>
    <col min="9584" max="9584" width="10.140625" customWidth="1"/>
    <col min="9585" max="9585" width="9.42578125" customWidth="1"/>
    <col min="9586" max="9586" width="35" customWidth="1"/>
    <col min="9587" max="9587" width="7.5703125" customWidth="1"/>
    <col min="9588" max="9588" width="6.5703125" customWidth="1"/>
    <col min="9589" max="9589" width="16" customWidth="1"/>
    <col min="9590" max="9590" width="14.28515625" customWidth="1"/>
    <col min="9840" max="9840" width="10.140625" customWidth="1"/>
    <col min="9841" max="9841" width="9.42578125" customWidth="1"/>
    <col min="9842" max="9842" width="35" customWidth="1"/>
    <col min="9843" max="9843" width="7.5703125" customWidth="1"/>
    <col min="9844" max="9844" width="6.5703125" customWidth="1"/>
    <col min="9845" max="9845" width="16" customWidth="1"/>
    <col min="9846" max="9846" width="14.28515625" customWidth="1"/>
    <col min="10096" max="10096" width="10.140625" customWidth="1"/>
    <col min="10097" max="10097" width="9.42578125" customWidth="1"/>
    <col min="10098" max="10098" width="35" customWidth="1"/>
    <col min="10099" max="10099" width="7.5703125" customWidth="1"/>
    <col min="10100" max="10100" width="6.5703125" customWidth="1"/>
    <col min="10101" max="10101" width="16" customWidth="1"/>
    <col min="10102" max="10102" width="14.28515625" customWidth="1"/>
    <col min="10352" max="10352" width="10.140625" customWidth="1"/>
    <col min="10353" max="10353" width="9.42578125" customWidth="1"/>
    <col min="10354" max="10354" width="35" customWidth="1"/>
    <col min="10355" max="10355" width="7.5703125" customWidth="1"/>
    <col min="10356" max="10356" width="6.5703125" customWidth="1"/>
    <col min="10357" max="10357" width="16" customWidth="1"/>
    <col min="10358" max="10358" width="14.28515625" customWidth="1"/>
    <col min="10608" max="10608" width="10.140625" customWidth="1"/>
    <col min="10609" max="10609" width="9.42578125" customWidth="1"/>
    <col min="10610" max="10610" width="35" customWidth="1"/>
    <col min="10611" max="10611" width="7.5703125" customWidth="1"/>
    <col min="10612" max="10612" width="6.5703125" customWidth="1"/>
    <col min="10613" max="10613" width="16" customWidth="1"/>
    <col min="10614" max="10614" width="14.28515625" customWidth="1"/>
    <col min="10864" max="10864" width="10.140625" customWidth="1"/>
    <col min="10865" max="10865" width="9.42578125" customWidth="1"/>
    <col min="10866" max="10866" width="35" customWidth="1"/>
    <col min="10867" max="10867" width="7.5703125" customWidth="1"/>
    <col min="10868" max="10868" width="6.5703125" customWidth="1"/>
    <col min="10869" max="10869" width="16" customWidth="1"/>
    <col min="10870" max="10870" width="14.28515625" customWidth="1"/>
    <col min="11120" max="11120" width="10.140625" customWidth="1"/>
    <col min="11121" max="11121" width="9.42578125" customWidth="1"/>
    <col min="11122" max="11122" width="35" customWidth="1"/>
    <col min="11123" max="11123" width="7.5703125" customWidth="1"/>
    <col min="11124" max="11124" width="6.5703125" customWidth="1"/>
    <col min="11125" max="11125" width="16" customWidth="1"/>
    <col min="11126" max="11126" width="14.28515625" customWidth="1"/>
    <col min="11376" max="11376" width="10.140625" customWidth="1"/>
    <col min="11377" max="11377" width="9.42578125" customWidth="1"/>
    <col min="11378" max="11378" width="35" customWidth="1"/>
    <col min="11379" max="11379" width="7.5703125" customWidth="1"/>
    <col min="11380" max="11380" width="6.5703125" customWidth="1"/>
    <col min="11381" max="11381" width="16" customWidth="1"/>
    <col min="11382" max="11382" width="14.28515625" customWidth="1"/>
    <col min="11632" max="11632" width="10.140625" customWidth="1"/>
    <col min="11633" max="11633" width="9.42578125" customWidth="1"/>
    <col min="11634" max="11634" width="35" customWidth="1"/>
    <col min="11635" max="11635" width="7.5703125" customWidth="1"/>
    <col min="11636" max="11636" width="6.5703125" customWidth="1"/>
    <col min="11637" max="11637" width="16" customWidth="1"/>
    <col min="11638" max="11638" width="14.28515625" customWidth="1"/>
    <col min="11888" max="11888" width="10.140625" customWidth="1"/>
    <col min="11889" max="11889" width="9.42578125" customWidth="1"/>
    <col min="11890" max="11890" width="35" customWidth="1"/>
    <col min="11891" max="11891" width="7.5703125" customWidth="1"/>
    <col min="11892" max="11892" width="6.5703125" customWidth="1"/>
    <col min="11893" max="11893" width="16" customWidth="1"/>
    <col min="11894" max="11894" width="14.28515625" customWidth="1"/>
    <col min="12144" max="12144" width="10.140625" customWidth="1"/>
    <col min="12145" max="12145" width="9.42578125" customWidth="1"/>
    <col min="12146" max="12146" width="35" customWidth="1"/>
    <col min="12147" max="12147" width="7.5703125" customWidth="1"/>
    <col min="12148" max="12148" width="6.5703125" customWidth="1"/>
    <col min="12149" max="12149" width="16" customWidth="1"/>
    <col min="12150" max="12150" width="14.28515625" customWidth="1"/>
    <col min="12400" max="12400" width="10.140625" customWidth="1"/>
    <col min="12401" max="12401" width="9.42578125" customWidth="1"/>
    <col min="12402" max="12402" width="35" customWidth="1"/>
    <col min="12403" max="12403" width="7.5703125" customWidth="1"/>
    <col min="12404" max="12404" width="6.5703125" customWidth="1"/>
    <col min="12405" max="12405" width="16" customWidth="1"/>
    <col min="12406" max="12406" width="14.28515625" customWidth="1"/>
    <col min="12656" max="12656" width="10.140625" customWidth="1"/>
    <col min="12657" max="12657" width="9.42578125" customWidth="1"/>
    <col min="12658" max="12658" width="35" customWidth="1"/>
    <col min="12659" max="12659" width="7.5703125" customWidth="1"/>
    <col min="12660" max="12660" width="6.5703125" customWidth="1"/>
    <col min="12661" max="12661" width="16" customWidth="1"/>
    <col min="12662" max="12662" width="14.28515625" customWidth="1"/>
    <col min="12912" max="12912" width="10.140625" customWidth="1"/>
    <col min="12913" max="12913" width="9.42578125" customWidth="1"/>
    <col min="12914" max="12914" width="35" customWidth="1"/>
    <col min="12915" max="12915" width="7.5703125" customWidth="1"/>
    <col min="12916" max="12916" width="6.5703125" customWidth="1"/>
    <col min="12917" max="12917" width="16" customWidth="1"/>
    <col min="12918" max="12918" width="14.28515625" customWidth="1"/>
    <col min="13168" max="13168" width="10.140625" customWidth="1"/>
    <col min="13169" max="13169" width="9.42578125" customWidth="1"/>
    <col min="13170" max="13170" width="35" customWidth="1"/>
    <col min="13171" max="13171" width="7.5703125" customWidth="1"/>
    <col min="13172" max="13172" width="6.5703125" customWidth="1"/>
    <col min="13173" max="13173" width="16" customWidth="1"/>
    <col min="13174" max="13174" width="14.28515625" customWidth="1"/>
    <col min="13424" max="13424" width="10.140625" customWidth="1"/>
    <col min="13425" max="13425" width="9.42578125" customWidth="1"/>
    <col min="13426" max="13426" width="35" customWidth="1"/>
    <col min="13427" max="13427" width="7.5703125" customWidth="1"/>
    <col min="13428" max="13428" width="6.5703125" customWidth="1"/>
    <col min="13429" max="13429" width="16" customWidth="1"/>
    <col min="13430" max="13430" width="14.28515625" customWidth="1"/>
    <col min="13680" max="13680" width="10.140625" customWidth="1"/>
    <col min="13681" max="13681" width="9.42578125" customWidth="1"/>
    <col min="13682" max="13682" width="35" customWidth="1"/>
    <col min="13683" max="13683" width="7.5703125" customWidth="1"/>
    <col min="13684" max="13684" width="6.5703125" customWidth="1"/>
    <col min="13685" max="13685" width="16" customWidth="1"/>
    <col min="13686" max="13686" width="14.28515625" customWidth="1"/>
    <col min="13936" max="13936" width="10.140625" customWidth="1"/>
    <col min="13937" max="13937" width="9.42578125" customWidth="1"/>
    <col min="13938" max="13938" width="35" customWidth="1"/>
    <col min="13939" max="13939" width="7.5703125" customWidth="1"/>
    <col min="13940" max="13940" width="6.5703125" customWidth="1"/>
    <col min="13941" max="13941" width="16" customWidth="1"/>
    <col min="13942" max="13942" width="14.28515625" customWidth="1"/>
    <col min="14192" max="14192" width="10.140625" customWidth="1"/>
    <col min="14193" max="14193" width="9.42578125" customWidth="1"/>
    <col min="14194" max="14194" width="35" customWidth="1"/>
    <col min="14195" max="14195" width="7.5703125" customWidth="1"/>
    <col min="14196" max="14196" width="6.5703125" customWidth="1"/>
    <col min="14197" max="14197" width="16" customWidth="1"/>
    <col min="14198" max="14198" width="14.28515625" customWidth="1"/>
    <col min="14448" max="14448" width="10.140625" customWidth="1"/>
    <col min="14449" max="14449" width="9.42578125" customWidth="1"/>
    <col min="14450" max="14450" width="35" customWidth="1"/>
    <col min="14451" max="14451" width="7.5703125" customWidth="1"/>
    <col min="14452" max="14452" width="6.5703125" customWidth="1"/>
    <col min="14453" max="14453" width="16" customWidth="1"/>
    <col min="14454" max="14454" width="14.28515625" customWidth="1"/>
    <col min="14704" max="14704" width="10.140625" customWidth="1"/>
    <col min="14705" max="14705" width="9.42578125" customWidth="1"/>
    <col min="14706" max="14706" width="35" customWidth="1"/>
    <col min="14707" max="14707" width="7.5703125" customWidth="1"/>
    <col min="14708" max="14708" width="6.5703125" customWidth="1"/>
    <col min="14709" max="14709" width="16" customWidth="1"/>
    <col min="14710" max="14710" width="14.28515625" customWidth="1"/>
    <col min="14960" max="14960" width="10.140625" customWidth="1"/>
    <col min="14961" max="14961" width="9.42578125" customWidth="1"/>
    <col min="14962" max="14962" width="35" customWidth="1"/>
    <col min="14963" max="14963" width="7.5703125" customWidth="1"/>
    <col min="14964" max="14964" width="6.5703125" customWidth="1"/>
    <col min="14965" max="14965" width="16" customWidth="1"/>
    <col min="14966" max="14966" width="14.28515625" customWidth="1"/>
    <col min="15216" max="15216" width="10.140625" customWidth="1"/>
    <col min="15217" max="15217" width="9.42578125" customWidth="1"/>
    <col min="15218" max="15218" width="35" customWidth="1"/>
    <col min="15219" max="15219" width="7.5703125" customWidth="1"/>
    <col min="15220" max="15220" width="6.5703125" customWidth="1"/>
    <col min="15221" max="15221" width="16" customWidth="1"/>
    <col min="15222" max="15222" width="14.28515625" customWidth="1"/>
    <col min="15472" max="15472" width="10.140625" customWidth="1"/>
    <col min="15473" max="15473" width="9.42578125" customWidth="1"/>
    <col min="15474" max="15474" width="35" customWidth="1"/>
    <col min="15475" max="15475" width="7.5703125" customWidth="1"/>
    <col min="15476" max="15476" width="6.5703125" customWidth="1"/>
    <col min="15477" max="15477" width="16" customWidth="1"/>
    <col min="15478" max="15478" width="14.28515625" customWidth="1"/>
    <col min="15728" max="15728" width="10.140625" customWidth="1"/>
    <col min="15729" max="15729" width="9.42578125" customWidth="1"/>
    <col min="15730" max="15730" width="35" customWidth="1"/>
    <col min="15731" max="15731" width="7.5703125" customWidth="1"/>
    <col min="15732" max="15732" width="6.5703125" customWidth="1"/>
    <col min="15733" max="15733" width="16" customWidth="1"/>
    <col min="15734" max="15734" width="14.28515625" customWidth="1"/>
    <col min="15984" max="15984" width="10.140625" customWidth="1"/>
    <col min="15985" max="15985" width="9.42578125" customWidth="1"/>
    <col min="15986" max="15986" width="35" customWidth="1"/>
    <col min="15987" max="15987" width="7.5703125" customWidth="1"/>
    <col min="15988" max="15988" width="6.5703125" customWidth="1"/>
    <col min="15989" max="15989" width="16" customWidth="1"/>
    <col min="15990" max="15990" width="14.28515625" customWidth="1"/>
  </cols>
  <sheetData>
    <row r="1" spans="1:8" s="2" customFormat="1" ht="27.75" customHeight="1">
      <c r="A1" s="113" t="s">
        <v>0</v>
      </c>
      <c r="B1" s="114"/>
      <c r="C1" s="114"/>
      <c r="D1" s="115"/>
      <c r="E1" s="115"/>
      <c r="F1" s="115"/>
      <c r="G1" s="116"/>
    </row>
    <row r="2" spans="1:8">
      <c r="A2" s="3" t="s">
        <v>7</v>
      </c>
      <c r="B2" s="93"/>
      <c r="C2" s="117" t="s">
        <v>407</v>
      </c>
      <c r="D2" s="118"/>
      <c r="E2" s="118"/>
      <c r="F2" s="119" t="s">
        <v>621</v>
      </c>
      <c r="G2" s="120"/>
    </row>
    <row r="3" spans="1:8" ht="13.5" thickBot="1">
      <c r="A3" s="4"/>
      <c r="B3" s="5"/>
      <c r="C3" s="6"/>
      <c r="D3" s="7"/>
      <c r="E3" s="7"/>
      <c r="F3" s="121" t="s">
        <v>622</v>
      </c>
      <c r="G3" s="122"/>
    </row>
    <row r="4" spans="1:8" ht="24" customHeight="1" thickBot="1">
      <c r="A4" s="8" t="s">
        <v>1</v>
      </c>
      <c r="B4" s="123" t="s">
        <v>2</v>
      </c>
      <c r="C4" s="124"/>
      <c r="D4" s="9" t="s">
        <v>4</v>
      </c>
      <c r="E4" s="9" t="s">
        <v>3</v>
      </c>
      <c r="F4" s="10" t="s">
        <v>6</v>
      </c>
      <c r="G4" s="11" t="s">
        <v>8</v>
      </c>
    </row>
    <row r="5" spans="1:8" s="1" customFormat="1" ht="15" customHeight="1" thickBot="1">
      <c r="A5" s="19" t="s">
        <v>17</v>
      </c>
      <c r="B5" s="111" t="s">
        <v>22</v>
      </c>
      <c r="C5" s="111"/>
      <c r="D5" s="111"/>
      <c r="E5" s="111"/>
      <c r="F5" s="111"/>
      <c r="G5" s="20">
        <f>SUM(G6:G8)</f>
        <v>0</v>
      </c>
    </row>
    <row r="6" spans="1:8" s="17" customFormat="1" ht="23.25" customHeight="1">
      <c r="A6" s="18" t="s">
        <v>23</v>
      </c>
      <c r="B6" s="106" t="s">
        <v>306</v>
      </c>
      <c r="C6" s="106"/>
      <c r="D6" s="21">
        <v>1</v>
      </c>
      <c r="E6" s="14" t="s">
        <v>24</v>
      </c>
      <c r="F6" s="15"/>
      <c r="G6" s="16">
        <f>D6*F6</f>
        <v>0</v>
      </c>
    </row>
    <row r="7" spans="1:8" s="17" customFormat="1" ht="22.5" customHeight="1">
      <c r="A7" s="18" t="s">
        <v>25</v>
      </c>
      <c r="B7" s="103" t="s">
        <v>303</v>
      </c>
      <c r="C7" s="103"/>
      <c r="D7" s="21">
        <v>131.21</v>
      </c>
      <c r="E7" s="14" t="s">
        <v>26</v>
      </c>
      <c r="F7" s="15"/>
      <c r="G7" s="16">
        <f t="shared" ref="G7:G8" si="0">D7*F7</f>
        <v>0</v>
      </c>
    </row>
    <row r="8" spans="1:8" s="17" customFormat="1">
      <c r="A8" s="18" t="s">
        <v>27</v>
      </c>
      <c r="B8" s="103" t="s">
        <v>304</v>
      </c>
      <c r="C8" s="103"/>
      <c r="D8" s="21">
        <v>1</v>
      </c>
      <c r="E8" s="14" t="s">
        <v>24</v>
      </c>
      <c r="F8" s="37"/>
      <c r="G8" s="16">
        <f t="shared" si="0"/>
        <v>0</v>
      </c>
    </row>
    <row r="9" spans="1:8" s="17" customFormat="1" ht="15" customHeight="1" thickBot="1">
      <c r="A9" s="38" t="s">
        <v>16</v>
      </c>
      <c r="B9" s="104" t="s">
        <v>28</v>
      </c>
      <c r="C9" s="104"/>
      <c r="D9" s="104"/>
      <c r="E9" s="104"/>
      <c r="F9" s="104"/>
      <c r="G9" s="24">
        <f>SUM(G10:G20)</f>
        <v>0</v>
      </c>
      <c r="H9" s="62"/>
    </row>
    <row r="10" spans="1:8" s="17" customFormat="1" ht="22.5" customHeight="1">
      <c r="A10" s="18" t="s">
        <v>11</v>
      </c>
      <c r="B10" s="112" t="s">
        <v>305</v>
      </c>
      <c r="C10" s="112"/>
      <c r="D10" s="21">
        <v>624.12</v>
      </c>
      <c r="E10" s="14" t="s">
        <v>29</v>
      </c>
      <c r="F10" s="15"/>
      <c r="G10" s="16">
        <f t="shared" ref="G10:G20" si="1">D10*F10</f>
        <v>0</v>
      </c>
    </row>
    <row r="11" spans="1:8" s="17" customFormat="1">
      <c r="A11" s="18" t="s">
        <v>415</v>
      </c>
      <c r="B11" s="102" t="s">
        <v>31</v>
      </c>
      <c r="C11" s="102"/>
      <c r="D11" s="21">
        <v>1</v>
      </c>
      <c r="E11" s="14" t="s">
        <v>24</v>
      </c>
      <c r="F11" s="15"/>
      <c r="G11" s="16">
        <f t="shared" si="1"/>
        <v>0</v>
      </c>
    </row>
    <row r="12" spans="1:8" s="17" customFormat="1">
      <c r="A12" s="18" t="s">
        <v>416</v>
      </c>
      <c r="B12" s="102" t="s">
        <v>32</v>
      </c>
      <c r="C12" s="102"/>
      <c r="D12" s="21">
        <v>63.9</v>
      </c>
      <c r="E12" s="14" t="s">
        <v>29</v>
      </c>
      <c r="F12" s="15"/>
      <c r="G12" s="16">
        <f t="shared" si="1"/>
        <v>0</v>
      </c>
    </row>
    <row r="13" spans="1:8" s="17" customFormat="1" ht="24" customHeight="1">
      <c r="A13" s="18" t="s">
        <v>12</v>
      </c>
      <c r="B13" s="102" t="s">
        <v>34</v>
      </c>
      <c r="C13" s="102"/>
      <c r="D13" s="21">
        <v>525.99</v>
      </c>
      <c r="E13" s="14" t="s">
        <v>29</v>
      </c>
      <c r="F13" s="15"/>
      <c r="G13" s="16">
        <f t="shared" si="1"/>
        <v>0</v>
      </c>
    </row>
    <row r="14" spans="1:8" s="17" customFormat="1" ht="37.5" customHeight="1">
      <c r="A14" s="18" t="s">
        <v>21</v>
      </c>
      <c r="B14" s="102" t="s">
        <v>307</v>
      </c>
      <c r="C14" s="102"/>
      <c r="D14" s="21">
        <v>41.38</v>
      </c>
      <c r="E14" s="14" t="s">
        <v>29</v>
      </c>
      <c r="F14" s="37"/>
      <c r="G14" s="16">
        <f t="shared" si="1"/>
        <v>0</v>
      </c>
    </row>
    <row r="15" spans="1:8" s="17" customFormat="1" ht="33.75" customHeight="1">
      <c r="A15" s="18" t="s">
        <v>33</v>
      </c>
      <c r="B15" s="102" t="s">
        <v>408</v>
      </c>
      <c r="C15" s="102"/>
      <c r="D15" s="21">
        <v>135.62</v>
      </c>
      <c r="E15" s="14" t="s">
        <v>29</v>
      </c>
      <c r="F15" s="15"/>
      <c r="G15" s="16">
        <f t="shared" si="1"/>
        <v>0</v>
      </c>
    </row>
    <row r="16" spans="1:8" s="17" customFormat="1">
      <c r="A16" s="18" t="s">
        <v>35</v>
      </c>
      <c r="B16" s="102" t="s">
        <v>418</v>
      </c>
      <c r="C16" s="102"/>
      <c r="D16" s="21">
        <v>1</v>
      </c>
      <c r="E16" s="14" t="s">
        <v>24</v>
      </c>
      <c r="F16" s="37"/>
      <c r="G16" s="16">
        <f t="shared" si="1"/>
        <v>0</v>
      </c>
    </row>
    <row r="17" spans="1:7" s="17" customFormat="1">
      <c r="A17" s="18" t="s">
        <v>417</v>
      </c>
      <c r="B17" s="102" t="s">
        <v>409</v>
      </c>
      <c r="C17" s="102"/>
      <c r="D17" s="21">
        <v>153.93</v>
      </c>
      <c r="E17" s="14" t="s">
        <v>29</v>
      </c>
      <c r="F17" s="15"/>
      <c r="G17" s="16">
        <f t="shared" si="1"/>
        <v>0</v>
      </c>
    </row>
    <row r="18" spans="1:7" s="17" customFormat="1" ht="33" customHeight="1">
      <c r="A18" s="18" t="s">
        <v>36</v>
      </c>
      <c r="B18" s="102" t="s">
        <v>420</v>
      </c>
      <c r="C18" s="102"/>
      <c r="D18" s="21">
        <v>1</v>
      </c>
      <c r="E18" s="14" t="s">
        <v>24</v>
      </c>
      <c r="F18" s="15"/>
      <c r="G18" s="16">
        <f t="shared" si="1"/>
        <v>0</v>
      </c>
    </row>
    <row r="19" spans="1:7" s="17" customFormat="1">
      <c r="A19" s="18" t="s">
        <v>419</v>
      </c>
      <c r="B19" s="102" t="s">
        <v>623</v>
      </c>
      <c r="C19" s="102"/>
      <c r="D19" s="21">
        <v>13.33</v>
      </c>
      <c r="E19" s="14" t="s">
        <v>29</v>
      </c>
      <c r="F19" s="15"/>
      <c r="G19" s="16">
        <f t="shared" si="1"/>
        <v>0</v>
      </c>
    </row>
    <row r="20" spans="1:7" s="17" customFormat="1" ht="13.5" customHeight="1">
      <c r="A20" s="18" t="s">
        <v>485</v>
      </c>
      <c r="B20" s="102" t="s">
        <v>37</v>
      </c>
      <c r="C20" s="102"/>
      <c r="D20" s="21">
        <v>392.32</v>
      </c>
      <c r="E20" s="14" t="s">
        <v>38</v>
      </c>
      <c r="F20" s="15"/>
      <c r="G20" s="16">
        <f t="shared" si="1"/>
        <v>0</v>
      </c>
    </row>
    <row r="21" spans="1:7" s="17" customFormat="1" ht="15" customHeight="1" thickBot="1">
      <c r="A21" s="38" t="s">
        <v>15</v>
      </c>
      <c r="B21" s="105" t="s">
        <v>10</v>
      </c>
      <c r="C21" s="105"/>
      <c r="D21" s="105"/>
      <c r="E21" s="105"/>
      <c r="F21" s="105"/>
      <c r="G21" s="24">
        <f>SUM(G22:G27)</f>
        <v>0</v>
      </c>
    </row>
    <row r="22" spans="1:7" s="17" customFormat="1" ht="33" customHeight="1">
      <c r="A22" s="46" t="s">
        <v>9</v>
      </c>
      <c r="B22" s="103" t="s">
        <v>588</v>
      </c>
      <c r="C22" s="103"/>
      <c r="D22" s="21">
        <v>13.6</v>
      </c>
      <c r="E22" s="14" t="s">
        <v>26</v>
      </c>
      <c r="F22" s="15"/>
      <c r="G22" s="16">
        <f t="shared" ref="G22:G27" si="2">D22*F22</f>
        <v>0</v>
      </c>
    </row>
    <row r="23" spans="1:7" s="17" customFormat="1" ht="22.5" customHeight="1">
      <c r="A23" s="46" t="s">
        <v>13</v>
      </c>
      <c r="B23" s="103" t="s">
        <v>471</v>
      </c>
      <c r="C23" s="103"/>
      <c r="D23" s="21">
        <v>19.850000000000001</v>
      </c>
      <c r="E23" s="14" t="s">
        <v>26</v>
      </c>
      <c r="F23" s="15"/>
      <c r="G23" s="16">
        <f t="shared" si="2"/>
        <v>0</v>
      </c>
    </row>
    <row r="24" spans="1:7" s="17" customFormat="1" ht="22.5" customHeight="1">
      <c r="A24" s="46" t="s">
        <v>14</v>
      </c>
      <c r="B24" s="103" t="s">
        <v>472</v>
      </c>
      <c r="C24" s="103"/>
      <c r="D24" s="21">
        <v>0.38</v>
      </c>
      <c r="E24" s="14" t="s">
        <v>26</v>
      </c>
      <c r="F24" s="15"/>
      <c r="G24" s="16">
        <f t="shared" ref="G24" si="3">D24*F24</f>
        <v>0</v>
      </c>
    </row>
    <row r="25" spans="1:7" s="17" customFormat="1" ht="22.5" customHeight="1">
      <c r="A25" s="46" t="s">
        <v>18</v>
      </c>
      <c r="B25" s="103" t="s">
        <v>272</v>
      </c>
      <c r="C25" s="103"/>
      <c r="D25" s="21">
        <v>13.8</v>
      </c>
      <c r="E25" s="14" t="s">
        <v>26</v>
      </c>
      <c r="F25" s="15"/>
      <c r="G25" s="16">
        <f t="shared" si="2"/>
        <v>0</v>
      </c>
    </row>
    <row r="26" spans="1:7" s="17" customFormat="1" ht="22.5" customHeight="1">
      <c r="A26" s="46" t="s">
        <v>20</v>
      </c>
      <c r="B26" s="103" t="s">
        <v>343</v>
      </c>
      <c r="C26" s="103"/>
      <c r="D26" s="21">
        <v>174.72</v>
      </c>
      <c r="E26" s="14" t="s">
        <v>39</v>
      </c>
      <c r="F26" s="15"/>
      <c r="G26" s="16">
        <f t="shared" si="2"/>
        <v>0</v>
      </c>
    </row>
    <row r="27" spans="1:7" s="17" customFormat="1" ht="22.5" customHeight="1">
      <c r="A27" s="46" t="s">
        <v>410</v>
      </c>
      <c r="B27" s="108" t="s">
        <v>481</v>
      </c>
      <c r="C27" s="108"/>
      <c r="D27" s="94">
        <v>55.55</v>
      </c>
      <c r="E27" s="95" t="s">
        <v>38</v>
      </c>
      <c r="F27" s="96"/>
      <c r="G27" s="97">
        <f t="shared" si="2"/>
        <v>0</v>
      </c>
    </row>
    <row r="28" spans="1:7" s="17" customFormat="1" ht="15" customHeight="1" thickBot="1">
      <c r="A28" s="38" t="s">
        <v>40</v>
      </c>
      <c r="B28" s="125" t="s">
        <v>41</v>
      </c>
      <c r="C28" s="125"/>
      <c r="D28" s="125"/>
      <c r="E28" s="125"/>
      <c r="F28" s="125"/>
      <c r="G28" s="22">
        <f>SUM(G29:G47)</f>
        <v>0</v>
      </c>
    </row>
    <row r="29" spans="1:7" s="17" customFormat="1" ht="24" customHeight="1">
      <c r="A29" s="18" t="s">
        <v>42</v>
      </c>
      <c r="B29" s="103" t="s">
        <v>344</v>
      </c>
      <c r="C29" s="103"/>
      <c r="D29" s="21">
        <v>62.41</v>
      </c>
      <c r="E29" s="14" t="s">
        <v>26</v>
      </c>
      <c r="F29" s="15"/>
      <c r="G29" s="16">
        <f>D29*F29</f>
        <v>0</v>
      </c>
    </row>
    <row r="30" spans="1:7" s="17" customFormat="1" ht="22.5" customHeight="1">
      <c r="A30" s="18" t="s">
        <v>43</v>
      </c>
      <c r="B30" s="103" t="s">
        <v>450</v>
      </c>
      <c r="C30" s="103"/>
      <c r="D30" s="21">
        <v>5.98</v>
      </c>
      <c r="E30" s="14" t="s">
        <v>26</v>
      </c>
      <c r="F30" s="15"/>
      <c r="G30" s="16">
        <f t="shared" ref="G30:G47" si="4">D30*F30</f>
        <v>0</v>
      </c>
    </row>
    <row r="31" spans="1:7" s="17" customFormat="1" ht="22.5" customHeight="1">
      <c r="A31" s="18" t="s">
        <v>44</v>
      </c>
      <c r="B31" s="103" t="s">
        <v>451</v>
      </c>
      <c r="C31" s="103"/>
      <c r="D31" s="21">
        <v>0.13</v>
      </c>
      <c r="E31" s="14" t="s">
        <v>26</v>
      </c>
      <c r="F31" s="15"/>
      <c r="G31" s="16">
        <f t="shared" ref="G31" si="5">D31*F31</f>
        <v>0</v>
      </c>
    </row>
    <row r="32" spans="1:7" s="17" customFormat="1" ht="33" customHeight="1">
      <c r="A32" s="18" t="s">
        <v>45</v>
      </c>
      <c r="B32" s="103" t="s">
        <v>309</v>
      </c>
      <c r="C32" s="103"/>
      <c r="D32" s="21">
        <v>4.62</v>
      </c>
      <c r="E32" s="14" t="s">
        <v>26</v>
      </c>
      <c r="F32" s="15"/>
      <c r="G32" s="16">
        <f t="shared" si="4"/>
        <v>0</v>
      </c>
    </row>
    <row r="33" spans="1:8" s="17" customFormat="1" ht="33" customHeight="1">
      <c r="A33" s="18" t="s">
        <v>46</v>
      </c>
      <c r="B33" s="103" t="s">
        <v>310</v>
      </c>
      <c r="C33" s="103"/>
      <c r="D33" s="71">
        <v>1.35</v>
      </c>
      <c r="E33" s="14" t="s">
        <v>26</v>
      </c>
      <c r="F33" s="15"/>
      <c r="G33" s="16">
        <f t="shared" si="4"/>
        <v>0</v>
      </c>
    </row>
    <row r="34" spans="1:8" s="17" customFormat="1" ht="33" customHeight="1">
      <c r="A34" s="18" t="s">
        <v>47</v>
      </c>
      <c r="B34" s="103" t="s">
        <v>311</v>
      </c>
      <c r="C34" s="103"/>
      <c r="D34" s="71">
        <v>1.35</v>
      </c>
      <c r="E34" s="14" t="s">
        <v>26</v>
      </c>
      <c r="F34" s="15"/>
      <c r="G34" s="16">
        <f t="shared" si="4"/>
        <v>0</v>
      </c>
    </row>
    <row r="35" spans="1:8" s="17" customFormat="1" ht="45" customHeight="1">
      <c r="A35" s="18" t="s">
        <v>48</v>
      </c>
      <c r="B35" s="103" t="s">
        <v>599</v>
      </c>
      <c r="C35" s="103"/>
      <c r="D35" s="71">
        <v>2.91</v>
      </c>
      <c r="E35" s="14" t="s">
        <v>26</v>
      </c>
      <c r="F35" s="15"/>
      <c r="G35" s="16">
        <f t="shared" si="4"/>
        <v>0</v>
      </c>
    </row>
    <row r="36" spans="1:8" s="17" customFormat="1" ht="33" customHeight="1">
      <c r="A36" s="18" t="s">
        <v>49</v>
      </c>
      <c r="B36" s="103" t="s">
        <v>277</v>
      </c>
      <c r="C36" s="103"/>
      <c r="D36" s="71">
        <v>2.4500000000000002</v>
      </c>
      <c r="E36" s="14" t="s">
        <v>26</v>
      </c>
      <c r="F36" s="15"/>
      <c r="G36" s="16">
        <f t="shared" si="4"/>
        <v>0</v>
      </c>
    </row>
    <row r="37" spans="1:8" s="17" customFormat="1" ht="33.75" customHeight="1">
      <c r="A37" s="18" t="s">
        <v>50</v>
      </c>
      <c r="B37" s="103" t="s">
        <v>276</v>
      </c>
      <c r="C37" s="103"/>
      <c r="D37" s="71">
        <v>0.63</v>
      </c>
      <c r="E37" s="14" t="s">
        <v>26</v>
      </c>
      <c r="F37" s="15"/>
      <c r="G37" s="16">
        <f t="shared" si="4"/>
        <v>0</v>
      </c>
    </row>
    <row r="38" spans="1:8" s="17" customFormat="1" ht="33.75" customHeight="1">
      <c r="A38" s="18" t="s">
        <v>51</v>
      </c>
      <c r="B38" s="103" t="s">
        <v>484</v>
      </c>
      <c r="C38" s="103"/>
      <c r="D38" s="71">
        <v>2.4500000000000002</v>
      </c>
      <c r="E38" s="14" t="s">
        <v>26</v>
      </c>
      <c r="F38" s="15"/>
      <c r="G38" s="16">
        <f t="shared" si="4"/>
        <v>0</v>
      </c>
    </row>
    <row r="39" spans="1:8" s="17" customFormat="1" ht="33.75" customHeight="1">
      <c r="A39" s="18" t="s">
        <v>52</v>
      </c>
      <c r="B39" s="102" t="s">
        <v>589</v>
      </c>
      <c r="C39" s="102"/>
      <c r="D39" s="100">
        <v>5.85</v>
      </c>
      <c r="E39" s="40" t="s">
        <v>274</v>
      </c>
      <c r="F39" s="41"/>
      <c r="G39" s="42">
        <f t="shared" ref="G39" si="6">D39*F39</f>
        <v>0</v>
      </c>
    </row>
    <row r="40" spans="1:8" s="17" customFormat="1" ht="22.5" customHeight="1">
      <c r="A40" s="18" t="s">
        <v>53</v>
      </c>
      <c r="B40" s="103" t="s">
        <v>486</v>
      </c>
      <c r="C40" s="103"/>
      <c r="D40" s="71">
        <v>0.63</v>
      </c>
      <c r="E40" s="14" t="s">
        <v>26</v>
      </c>
      <c r="F40" s="15"/>
      <c r="G40" s="16">
        <f t="shared" si="4"/>
        <v>0</v>
      </c>
      <c r="H40" s="16"/>
    </row>
    <row r="41" spans="1:8" s="17" customFormat="1" ht="34.5" customHeight="1">
      <c r="A41" s="18" t="s">
        <v>54</v>
      </c>
      <c r="B41" s="103" t="s">
        <v>350</v>
      </c>
      <c r="C41" s="103"/>
      <c r="D41" s="71">
        <v>3.15</v>
      </c>
      <c r="E41" s="14" t="s">
        <v>26</v>
      </c>
      <c r="F41" s="15"/>
      <c r="G41" s="16">
        <f t="shared" si="4"/>
        <v>0</v>
      </c>
      <c r="H41" s="16"/>
    </row>
    <row r="42" spans="1:8" s="17" customFormat="1" ht="21.75" customHeight="1">
      <c r="A42" s="18" t="s">
        <v>349</v>
      </c>
      <c r="B42" s="103" t="s">
        <v>351</v>
      </c>
      <c r="C42" s="103"/>
      <c r="D42" s="71">
        <v>0.76</v>
      </c>
      <c r="E42" s="14" t="s">
        <v>26</v>
      </c>
      <c r="F42" s="15"/>
      <c r="G42" s="16">
        <f t="shared" si="4"/>
        <v>0</v>
      </c>
      <c r="H42" s="16"/>
    </row>
    <row r="43" spans="1:8" s="17" customFormat="1" ht="33" customHeight="1">
      <c r="A43" s="18" t="s">
        <v>365</v>
      </c>
      <c r="B43" s="103" t="s">
        <v>352</v>
      </c>
      <c r="C43" s="103"/>
      <c r="D43" s="71">
        <v>0.76</v>
      </c>
      <c r="E43" s="14" t="s">
        <v>26</v>
      </c>
      <c r="F43" s="15"/>
      <c r="G43" s="16">
        <f t="shared" si="4"/>
        <v>0</v>
      </c>
      <c r="H43" s="16"/>
    </row>
    <row r="44" spans="1:8" s="17" customFormat="1" ht="33" customHeight="1">
      <c r="A44" s="18" t="s">
        <v>366</v>
      </c>
      <c r="B44" s="103" t="s">
        <v>421</v>
      </c>
      <c r="C44" s="103"/>
      <c r="D44" s="71">
        <v>1.67</v>
      </c>
      <c r="E44" s="14" t="s">
        <v>26</v>
      </c>
      <c r="F44" s="15"/>
      <c r="G44" s="16">
        <f t="shared" si="4"/>
        <v>0</v>
      </c>
      <c r="H44" s="16"/>
    </row>
    <row r="45" spans="1:8" s="17" customFormat="1" ht="22.5" customHeight="1">
      <c r="A45" s="18" t="s">
        <v>367</v>
      </c>
      <c r="B45" s="110" t="s">
        <v>273</v>
      </c>
      <c r="C45" s="110"/>
      <c r="D45" s="71">
        <v>30.36</v>
      </c>
      <c r="E45" s="14" t="s">
        <v>26</v>
      </c>
      <c r="F45" s="15"/>
      <c r="G45" s="16">
        <f>D45*F45</f>
        <v>0</v>
      </c>
    </row>
    <row r="46" spans="1:8" s="17" customFormat="1" ht="21.75" customHeight="1">
      <c r="A46" s="18" t="s">
        <v>368</v>
      </c>
      <c r="B46" s="103" t="s">
        <v>422</v>
      </c>
      <c r="C46" s="103"/>
      <c r="D46" s="71">
        <v>3.42</v>
      </c>
      <c r="E46" s="14" t="s">
        <v>26</v>
      </c>
      <c r="F46" s="15"/>
      <c r="G46" s="16">
        <f t="shared" si="4"/>
        <v>0</v>
      </c>
    </row>
    <row r="47" spans="1:8" s="17" customFormat="1" ht="45.75" customHeight="1">
      <c r="A47" s="18" t="s">
        <v>483</v>
      </c>
      <c r="B47" s="103" t="s">
        <v>449</v>
      </c>
      <c r="C47" s="103"/>
      <c r="D47" s="71">
        <v>13.27</v>
      </c>
      <c r="E47" s="14" t="s">
        <v>26</v>
      </c>
      <c r="F47" s="15"/>
      <c r="G47" s="16">
        <f t="shared" si="4"/>
        <v>0</v>
      </c>
    </row>
    <row r="48" spans="1:8" s="17" customFormat="1" ht="15" customHeight="1" thickBot="1">
      <c r="A48" s="38" t="s">
        <v>55</v>
      </c>
      <c r="B48" s="104" t="s">
        <v>56</v>
      </c>
      <c r="C48" s="104"/>
      <c r="D48" s="104"/>
      <c r="E48" s="104"/>
      <c r="F48" s="104"/>
      <c r="G48" s="24">
        <f>SUM(G49:G52)</f>
        <v>0</v>
      </c>
    </row>
    <row r="49" spans="1:7" s="17" customFormat="1" ht="24" customHeight="1">
      <c r="A49" s="18" t="s">
        <v>57</v>
      </c>
      <c r="B49" s="103" t="s">
        <v>412</v>
      </c>
      <c r="C49" s="103"/>
      <c r="D49" s="71">
        <v>1.2</v>
      </c>
      <c r="E49" s="14" t="s">
        <v>29</v>
      </c>
      <c r="F49" s="15"/>
      <c r="G49" s="16">
        <f>D49*F49</f>
        <v>0</v>
      </c>
    </row>
    <row r="50" spans="1:7" s="17" customFormat="1" ht="24" customHeight="1">
      <c r="A50" s="18" t="s">
        <v>58</v>
      </c>
      <c r="B50" s="103" t="s">
        <v>411</v>
      </c>
      <c r="C50" s="103"/>
      <c r="D50" s="71">
        <f>21.05</f>
        <v>21.05</v>
      </c>
      <c r="E50" s="14" t="s">
        <v>29</v>
      </c>
      <c r="F50" s="41"/>
      <c r="G50" s="16">
        <f t="shared" ref="G50:G52" si="7">D50*F50</f>
        <v>0</v>
      </c>
    </row>
    <row r="51" spans="1:7" s="17" customFormat="1" ht="21.75" customHeight="1">
      <c r="A51" s="18" t="s">
        <v>487</v>
      </c>
      <c r="B51" s="103" t="s">
        <v>413</v>
      </c>
      <c r="C51" s="103"/>
      <c r="D51" s="71">
        <v>10.43</v>
      </c>
      <c r="E51" s="14" t="s">
        <v>29</v>
      </c>
      <c r="F51" s="41"/>
      <c r="G51" s="16">
        <f t="shared" si="7"/>
        <v>0</v>
      </c>
    </row>
    <row r="52" spans="1:7" s="17" customFormat="1" ht="23.25" customHeight="1">
      <c r="A52" s="18" t="s">
        <v>59</v>
      </c>
      <c r="B52" s="108" t="s">
        <v>414</v>
      </c>
      <c r="C52" s="108"/>
      <c r="D52" s="35">
        <f>171.55</f>
        <v>171.55</v>
      </c>
      <c r="E52" s="72" t="s">
        <v>29</v>
      </c>
      <c r="F52" s="54"/>
      <c r="G52" s="73">
        <f t="shared" si="7"/>
        <v>0</v>
      </c>
    </row>
    <row r="53" spans="1:7" s="17" customFormat="1" ht="15" customHeight="1" thickBot="1">
      <c r="A53" s="23" t="s">
        <v>60</v>
      </c>
      <c r="B53" s="125" t="s">
        <v>61</v>
      </c>
      <c r="C53" s="125"/>
      <c r="D53" s="125"/>
      <c r="E53" s="125"/>
      <c r="F53" s="125"/>
      <c r="G53" s="22">
        <f>SUM(G54)</f>
        <v>0</v>
      </c>
    </row>
    <row r="54" spans="1:7" s="17" customFormat="1">
      <c r="A54" s="46" t="s">
        <v>62</v>
      </c>
      <c r="B54" s="126" t="s">
        <v>312</v>
      </c>
      <c r="C54" s="126"/>
      <c r="D54" s="21">
        <v>307.89999999999998</v>
      </c>
      <c r="E54" s="14" t="s">
        <v>29</v>
      </c>
      <c r="F54" s="15"/>
      <c r="G54" s="55">
        <f>D54*F54</f>
        <v>0</v>
      </c>
    </row>
    <row r="55" spans="1:7" s="17" customFormat="1" ht="15" customHeight="1" thickBot="1">
      <c r="A55" s="38" t="s">
        <v>63</v>
      </c>
      <c r="B55" s="104" t="s">
        <v>64</v>
      </c>
      <c r="C55" s="104"/>
      <c r="D55" s="104"/>
      <c r="E55" s="104"/>
      <c r="F55" s="104"/>
      <c r="G55" s="24">
        <f>SUM(G56:G56)</f>
        <v>0</v>
      </c>
    </row>
    <row r="56" spans="1:7" s="17" customFormat="1" ht="22.5" customHeight="1">
      <c r="A56" s="18" t="s">
        <v>65</v>
      </c>
      <c r="B56" s="106" t="s">
        <v>66</v>
      </c>
      <c r="C56" s="106"/>
      <c r="D56" s="21">
        <v>55.54</v>
      </c>
      <c r="E56" s="14" t="s">
        <v>29</v>
      </c>
      <c r="F56" s="15"/>
      <c r="G56" s="55">
        <f t="shared" ref="G56" si="8">D56*F56</f>
        <v>0</v>
      </c>
    </row>
    <row r="57" spans="1:7" s="17" customFormat="1" ht="15" customHeight="1" thickBot="1">
      <c r="A57" s="38" t="s">
        <v>67</v>
      </c>
      <c r="B57" s="104" t="s">
        <v>68</v>
      </c>
      <c r="C57" s="104"/>
      <c r="D57" s="104"/>
      <c r="E57" s="104"/>
      <c r="F57" s="104"/>
      <c r="G57" s="24">
        <f>SUM(G58)</f>
        <v>0</v>
      </c>
    </row>
    <row r="58" spans="1:7" s="17" customFormat="1">
      <c r="A58" s="56" t="s">
        <v>69</v>
      </c>
      <c r="B58" s="106" t="s">
        <v>70</v>
      </c>
      <c r="C58" s="106"/>
      <c r="D58" s="48">
        <v>130.94999999999999</v>
      </c>
      <c r="E58" s="14" t="s">
        <v>224</v>
      </c>
      <c r="F58" s="57"/>
      <c r="G58" s="55">
        <f>+F58*D58</f>
        <v>0</v>
      </c>
    </row>
    <row r="59" spans="1:7" s="17" customFormat="1" ht="15" customHeight="1" thickBot="1">
      <c r="A59" s="38" t="s">
        <v>71</v>
      </c>
      <c r="B59" s="104" t="s">
        <v>72</v>
      </c>
      <c r="C59" s="104"/>
      <c r="D59" s="104"/>
      <c r="E59" s="104"/>
      <c r="F59" s="104"/>
      <c r="G59" s="24">
        <f>SUM(G60:G63)</f>
        <v>0</v>
      </c>
    </row>
    <row r="60" spans="1:7" s="17" customFormat="1">
      <c r="A60" s="18" t="s">
        <v>73</v>
      </c>
      <c r="B60" s="103" t="s">
        <v>609</v>
      </c>
      <c r="C60" s="103"/>
      <c r="D60" s="21">
        <v>274.54000000000002</v>
      </c>
      <c r="E60" s="14" t="s">
        <v>29</v>
      </c>
      <c r="F60" s="15"/>
      <c r="G60" s="16">
        <f>+D60*F60</f>
        <v>0</v>
      </c>
    </row>
    <row r="61" spans="1:7" s="17" customFormat="1" ht="22.5" customHeight="1">
      <c r="A61" s="18" t="s">
        <v>74</v>
      </c>
      <c r="B61" s="103" t="s">
        <v>313</v>
      </c>
      <c r="C61" s="103"/>
      <c r="D61" s="21">
        <f>677.79</f>
        <v>677.79</v>
      </c>
      <c r="E61" s="14" t="s">
        <v>29</v>
      </c>
      <c r="F61" s="15"/>
      <c r="G61" s="16">
        <f>D61*F61</f>
        <v>0</v>
      </c>
    </row>
    <row r="62" spans="1:7" s="17" customFormat="1" ht="22.5" customHeight="1">
      <c r="A62" s="18" t="s">
        <v>278</v>
      </c>
      <c r="B62" s="103" t="s">
        <v>75</v>
      </c>
      <c r="C62" s="103"/>
      <c r="D62" s="21">
        <v>1</v>
      </c>
      <c r="E62" s="14" t="s">
        <v>24</v>
      </c>
      <c r="F62" s="15"/>
      <c r="G62" s="16">
        <f>D62*F62</f>
        <v>0</v>
      </c>
    </row>
    <row r="63" spans="1:7" s="17" customFormat="1" ht="12.75" customHeight="1">
      <c r="A63" s="18" t="s">
        <v>308</v>
      </c>
      <c r="B63" s="103" t="s">
        <v>279</v>
      </c>
      <c r="C63" s="103"/>
      <c r="D63" s="21">
        <v>322.51</v>
      </c>
      <c r="E63" s="14" t="s">
        <v>82</v>
      </c>
      <c r="F63" s="15"/>
      <c r="G63" s="16">
        <f>D63*F63</f>
        <v>0</v>
      </c>
    </row>
    <row r="64" spans="1:7" s="17" customFormat="1" ht="15" customHeight="1" thickBot="1">
      <c r="A64" s="38" t="s">
        <v>76</v>
      </c>
      <c r="B64" s="104" t="s">
        <v>77</v>
      </c>
      <c r="C64" s="104"/>
      <c r="D64" s="104"/>
      <c r="E64" s="104"/>
      <c r="F64" s="104"/>
      <c r="G64" s="24">
        <f>SUM(G65:G69)</f>
        <v>0</v>
      </c>
    </row>
    <row r="65" spans="1:7" s="17" customFormat="1" ht="12.75" customHeight="1">
      <c r="A65" s="18" t="s">
        <v>78</v>
      </c>
      <c r="B65" s="103" t="s">
        <v>79</v>
      </c>
      <c r="C65" s="103"/>
      <c r="D65" s="21">
        <v>681.02</v>
      </c>
      <c r="E65" s="14" t="s">
        <v>29</v>
      </c>
      <c r="F65" s="45"/>
      <c r="G65" s="16">
        <f>D65*F65</f>
        <v>0</v>
      </c>
    </row>
    <row r="66" spans="1:7" s="17" customFormat="1">
      <c r="A66" s="18" t="s">
        <v>80</v>
      </c>
      <c r="B66" s="103" t="s">
        <v>81</v>
      </c>
      <c r="C66" s="103"/>
      <c r="D66" s="21">
        <v>354.96</v>
      </c>
      <c r="E66" s="67" t="s">
        <v>82</v>
      </c>
      <c r="F66" s="45"/>
      <c r="G66" s="16">
        <f>D66*F66</f>
        <v>0</v>
      </c>
    </row>
    <row r="67" spans="1:7" s="17" customFormat="1" ht="59.25" customHeight="1">
      <c r="A67" s="18" t="s">
        <v>83</v>
      </c>
      <c r="B67" s="107" t="s">
        <v>600</v>
      </c>
      <c r="C67" s="107"/>
      <c r="D67" s="21">
        <v>710.55</v>
      </c>
      <c r="E67" s="14" t="s">
        <v>29</v>
      </c>
      <c r="F67" s="45"/>
      <c r="G67" s="16">
        <f>D67*F67</f>
        <v>0</v>
      </c>
    </row>
    <row r="68" spans="1:7" s="17" customFormat="1" ht="22.5" customHeight="1">
      <c r="A68" s="18" t="s">
        <v>84</v>
      </c>
      <c r="B68" s="103" t="s">
        <v>85</v>
      </c>
      <c r="C68" s="103"/>
      <c r="D68" s="21">
        <v>22.15</v>
      </c>
      <c r="E68" s="14" t="s">
        <v>29</v>
      </c>
      <c r="F68" s="15"/>
      <c r="G68" s="16">
        <f t="shared" ref="G68:G69" si="9">D68*F68</f>
        <v>0</v>
      </c>
    </row>
    <row r="69" spans="1:7" s="17" customFormat="1" ht="12.75" customHeight="1">
      <c r="A69" s="18" t="s">
        <v>86</v>
      </c>
      <c r="B69" s="103" t="s">
        <v>87</v>
      </c>
      <c r="C69" s="103"/>
      <c r="D69" s="21">
        <v>11</v>
      </c>
      <c r="E69" s="67" t="s">
        <v>30</v>
      </c>
      <c r="F69" s="45"/>
      <c r="G69" s="16">
        <f t="shared" si="9"/>
        <v>0</v>
      </c>
    </row>
    <row r="70" spans="1:7" s="17" customFormat="1" ht="15" customHeight="1" thickBot="1">
      <c r="A70" s="38" t="s">
        <v>88</v>
      </c>
      <c r="B70" s="104" t="s">
        <v>89</v>
      </c>
      <c r="C70" s="104"/>
      <c r="D70" s="104"/>
      <c r="E70" s="104"/>
      <c r="F70" s="104"/>
      <c r="G70" s="24">
        <f>SUM(G71:G73)</f>
        <v>0</v>
      </c>
    </row>
    <row r="71" spans="1:7" s="17" customFormat="1" ht="22.5" customHeight="1">
      <c r="A71" s="18" t="s">
        <v>90</v>
      </c>
      <c r="B71" s="103" t="s">
        <v>91</v>
      </c>
      <c r="C71" s="103"/>
      <c r="D71" s="21">
        <v>559.80999999999995</v>
      </c>
      <c r="E71" s="14" t="s">
        <v>29</v>
      </c>
      <c r="F71" s="15"/>
      <c r="G71" s="16">
        <f>D71*F71</f>
        <v>0</v>
      </c>
    </row>
    <row r="72" spans="1:7" s="17" customFormat="1">
      <c r="A72" s="18" t="s">
        <v>92</v>
      </c>
      <c r="B72" s="103" t="s">
        <v>315</v>
      </c>
      <c r="C72" s="103"/>
      <c r="D72" s="21">
        <v>526</v>
      </c>
      <c r="E72" s="14" t="s">
        <v>82</v>
      </c>
      <c r="F72" s="15"/>
      <c r="G72" s="16">
        <f>D72*F72</f>
        <v>0</v>
      </c>
    </row>
    <row r="73" spans="1:7" s="17" customFormat="1">
      <c r="A73" s="68" t="s">
        <v>93</v>
      </c>
      <c r="B73" s="108" t="s">
        <v>316</v>
      </c>
      <c r="C73" s="108"/>
      <c r="D73" s="89">
        <v>64.31</v>
      </c>
      <c r="E73" s="72" t="s">
        <v>29</v>
      </c>
      <c r="F73" s="83"/>
      <c r="G73" s="73">
        <f>D73*F73</f>
        <v>0</v>
      </c>
    </row>
    <row r="74" spans="1:7" s="17" customFormat="1" ht="15" customHeight="1" thickBot="1">
      <c r="A74" s="23" t="s">
        <v>94</v>
      </c>
      <c r="B74" s="125" t="s">
        <v>95</v>
      </c>
      <c r="C74" s="125"/>
      <c r="D74" s="125"/>
      <c r="E74" s="125"/>
      <c r="F74" s="125"/>
      <c r="G74" s="22">
        <f>SUM(G75:G80)</f>
        <v>0</v>
      </c>
    </row>
    <row r="75" spans="1:7" s="17" customFormat="1" ht="22.5" customHeight="1">
      <c r="A75" s="18" t="s">
        <v>96</v>
      </c>
      <c r="B75" s="103" t="s">
        <v>317</v>
      </c>
      <c r="C75" s="103"/>
      <c r="D75" s="21">
        <v>13.36</v>
      </c>
      <c r="E75" s="14" t="s">
        <v>29</v>
      </c>
      <c r="F75" s="15"/>
      <c r="G75" s="47">
        <f>D75*F75</f>
        <v>0</v>
      </c>
    </row>
    <row r="76" spans="1:7" s="17" customFormat="1">
      <c r="A76" s="18" t="s">
        <v>97</v>
      </c>
      <c r="B76" s="103" t="s">
        <v>318</v>
      </c>
      <c r="C76" s="103"/>
      <c r="D76" s="21">
        <v>195.15</v>
      </c>
      <c r="E76" s="14" t="s">
        <v>29</v>
      </c>
      <c r="F76" s="15"/>
      <c r="G76" s="47">
        <f t="shared" ref="G76:G79" si="10">D76*F76</f>
        <v>0</v>
      </c>
    </row>
    <row r="77" spans="1:7" s="17" customFormat="1" ht="47.25" customHeight="1">
      <c r="A77" s="18" t="s">
        <v>98</v>
      </c>
      <c r="B77" s="103" t="s">
        <v>319</v>
      </c>
      <c r="C77" s="103"/>
      <c r="D77" s="21">
        <v>116.68</v>
      </c>
      <c r="E77" s="14" t="s">
        <v>29</v>
      </c>
      <c r="F77" s="15"/>
      <c r="G77" s="47">
        <f t="shared" si="10"/>
        <v>0</v>
      </c>
    </row>
    <row r="78" spans="1:7" s="17" customFormat="1" ht="22.5" customHeight="1">
      <c r="A78" s="18" t="s">
        <v>288</v>
      </c>
      <c r="B78" s="103" t="s">
        <v>473</v>
      </c>
      <c r="C78" s="103"/>
      <c r="D78" s="21">
        <v>6.63</v>
      </c>
      <c r="E78" s="14" t="s">
        <v>29</v>
      </c>
      <c r="F78" s="15"/>
      <c r="G78" s="47">
        <f t="shared" ref="G78" si="11">D78*F78</f>
        <v>0</v>
      </c>
    </row>
    <row r="79" spans="1:7" s="17" customFormat="1" ht="45" customHeight="1">
      <c r="A79" s="46" t="s">
        <v>289</v>
      </c>
      <c r="B79" s="103" t="s">
        <v>320</v>
      </c>
      <c r="C79" s="103"/>
      <c r="D79" s="21">
        <v>4.2</v>
      </c>
      <c r="E79" s="14" t="s">
        <v>29</v>
      </c>
      <c r="F79" s="15"/>
      <c r="G79" s="47">
        <f t="shared" si="10"/>
        <v>0</v>
      </c>
    </row>
    <row r="80" spans="1:7" s="17" customFormat="1">
      <c r="A80" s="68" t="s">
        <v>459</v>
      </c>
      <c r="B80" s="108" t="s">
        <v>154</v>
      </c>
      <c r="C80" s="108"/>
      <c r="D80" s="85">
        <v>5.01</v>
      </c>
      <c r="E80" s="86" t="s">
        <v>29</v>
      </c>
      <c r="F80" s="87"/>
      <c r="G80" s="88">
        <f>D80*F80</f>
        <v>0</v>
      </c>
    </row>
    <row r="81" spans="1:7" s="17" customFormat="1" ht="15" customHeight="1" thickBot="1">
      <c r="A81" s="23" t="s">
        <v>99</v>
      </c>
      <c r="B81" s="125" t="s">
        <v>447</v>
      </c>
      <c r="C81" s="125"/>
      <c r="D81" s="125"/>
      <c r="E81" s="125"/>
      <c r="F81" s="125"/>
      <c r="G81" s="22">
        <f>SUM(G82:G95)</f>
        <v>0</v>
      </c>
    </row>
    <row r="82" spans="1:7" s="17" customFormat="1" ht="22.5" customHeight="1">
      <c r="A82" s="46" t="s">
        <v>100</v>
      </c>
      <c r="B82" s="102" t="s">
        <v>273</v>
      </c>
      <c r="C82" s="102"/>
      <c r="D82" s="21">
        <v>0.71</v>
      </c>
      <c r="E82" s="14" t="s">
        <v>26</v>
      </c>
      <c r="F82" s="45"/>
      <c r="G82" s="84">
        <f>D82*F82</f>
        <v>0</v>
      </c>
    </row>
    <row r="83" spans="1:7" s="17" customFormat="1" ht="25.5" customHeight="1">
      <c r="A83" s="46" t="s">
        <v>423</v>
      </c>
      <c r="B83" s="102" t="s">
        <v>446</v>
      </c>
      <c r="C83" s="102"/>
      <c r="D83" s="21">
        <v>7.63</v>
      </c>
      <c r="E83" s="14" t="s">
        <v>29</v>
      </c>
      <c r="F83" s="15"/>
      <c r="G83" s="84">
        <f t="shared" ref="G83:G95" si="12">D83*F83</f>
        <v>0</v>
      </c>
    </row>
    <row r="84" spans="1:7" s="17" customFormat="1">
      <c r="A84" s="46" t="s">
        <v>424</v>
      </c>
      <c r="B84" s="102" t="s">
        <v>425</v>
      </c>
      <c r="C84" s="102"/>
      <c r="D84" s="21">
        <v>29.5</v>
      </c>
      <c r="E84" s="14" t="s">
        <v>29</v>
      </c>
      <c r="F84" s="15"/>
      <c r="G84" s="84">
        <f t="shared" si="12"/>
        <v>0</v>
      </c>
    </row>
    <row r="85" spans="1:7" s="17" customFormat="1">
      <c r="A85" s="46" t="s">
        <v>426</v>
      </c>
      <c r="B85" s="102" t="s">
        <v>427</v>
      </c>
      <c r="C85" s="102"/>
      <c r="D85" s="21">
        <v>5.85</v>
      </c>
      <c r="E85" s="14" t="s">
        <v>29</v>
      </c>
      <c r="F85" s="15"/>
      <c r="G85" s="84">
        <f t="shared" si="12"/>
        <v>0</v>
      </c>
    </row>
    <row r="86" spans="1:7" s="17" customFormat="1">
      <c r="A86" s="46" t="s">
        <v>428</v>
      </c>
      <c r="B86" s="102" t="s">
        <v>429</v>
      </c>
      <c r="C86" s="102"/>
      <c r="D86" s="21">
        <v>7.13</v>
      </c>
      <c r="E86" s="14" t="s">
        <v>29</v>
      </c>
      <c r="F86" s="45"/>
      <c r="G86" s="84">
        <f t="shared" si="12"/>
        <v>0</v>
      </c>
    </row>
    <row r="87" spans="1:7" s="17" customFormat="1">
      <c r="A87" s="46" t="s">
        <v>430</v>
      </c>
      <c r="B87" s="102" t="s">
        <v>244</v>
      </c>
      <c r="C87" s="102"/>
      <c r="D87" s="21">
        <v>35.4</v>
      </c>
      <c r="E87" s="14" t="s">
        <v>82</v>
      </c>
      <c r="F87" s="15"/>
      <c r="G87" s="84">
        <f t="shared" si="12"/>
        <v>0</v>
      </c>
    </row>
    <row r="88" spans="1:7" s="17" customFormat="1">
      <c r="A88" s="46" t="s">
        <v>431</v>
      </c>
      <c r="B88" s="102" t="s">
        <v>432</v>
      </c>
      <c r="C88" s="102"/>
      <c r="D88" s="21">
        <v>35.35</v>
      </c>
      <c r="E88" s="14" t="s">
        <v>29</v>
      </c>
      <c r="F88" s="45"/>
      <c r="G88" s="84">
        <f t="shared" si="12"/>
        <v>0</v>
      </c>
    </row>
    <row r="89" spans="1:7" s="17" customFormat="1">
      <c r="A89" s="46" t="s">
        <v>433</v>
      </c>
      <c r="B89" s="102" t="s">
        <v>434</v>
      </c>
      <c r="C89" s="102"/>
      <c r="D89" s="21">
        <v>1</v>
      </c>
      <c r="E89" s="14" t="s">
        <v>296</v>
      </c>
      <c r="F89" s="15"/>
      <c r="G89" s="84">
        <f t="shared" si="12"/>
        <v>0</v>
      </c>
    </row>
    <row r="90" spans="1:7" s="17" customFormat="1">
      <c r="A90" s="46" t="s">
        <v>435</v>
      </c>
      <c r="B90" s="102" t="s">
        <v>436</v>
      </c>
      <c r="C90" s="102"/>
      <c r="D90" s="21">
        <v>1</v>
      </c>
      <c r="E90" s="21" t="s">
        <v>296</v>
      </c>
      <c r="F90" s="21"/>
      <c r="G90" s="84">
        <f t="shared" si="12"/>
        <v>0</v>
      </c>
    </row>
    <row r="91" spans="1:7" s="17" customFormat="1" ht="24" customHeight="1">
      <c r="A91" s="46" t="s">
        <v>437</v>
      </c>
      <c r="B91" s="102" t="s">
        <v>438</v>
      </c>
      <c r="C91" s="102"/>
      <c r="D91" s="21">
        <v>1</v>
      </c>
      <c r="E91" s="14" t="s">
        <v>296</v>
      </c>
      <c r="F91" s="45"/>
      <c r="G91" s="84">
        <f t="shared" si="12"/>
        <v>0</v>
      </c>
    </row>
    <row r="92" spans="1:7" s="17" customFormat="1" ht="12.75" customHeight="1">
      <c r="A92" s="46" t="s">
        <v>439</v>
      </c>
      <c r="B92" s="102" t="s">
        <v>440</v>
      </c>
      <c r="C92" s="102"/>
      <c r="D92" s="21">
        <v>1</v>
      </c>
      <c r="E92" s="21" t="s">
        <v>296</v>
      </c>
      <c r="F92" s="21"/>
      <c r="G92" s="84">
        <f t="shared" ref="G92" si="13">+F92*D92</f>
        <v>0</v>
      </c>
    </row>
    <row r="93" spans="1:7" s="17" customFormat="1" ht="12.75" customHeight="1">
      <c r="A93" s="46" t="s">
        <v>441</v>
      </c>
      <c r="B93" s="102" t="s">
        <v>601</v>
      </c>
      <c r="C93" s="102"/>
      <c r="D93" s="21">
        <v>1</v>
      </c>
      <c r="E93" s="14" t="s">
        <v>296</v>
      </c>
      <c r="F93" s="45"/>
      <c r="G93" s="84">
        <f t="shared" si="12"/>
        <v>0</v>
      </c>
    </row>
    <row r="94" spans="1:7" s="17" customFormat="1">
      <c r="A94" s="46" t="s">
        <v>442</v>
      </c>
      <c r="B94" s="102" t="s">
        <v>443</v>
      </c>
      <c r="C94" s="102"/>
      <c r="D94" s="21">
        <v>1</v>
      </c>
      <c r="E94" s="14" t="s">
        <v>296</v>
      </c>
      <c r="F94" s="45"/>
      <c r="G94" s="84">
        <f t="shared" si="12"/>
        <v>0</v>
      </c>
    </row>
    <row r="95" spans="1:7" s="17" customFormat="1">
      <c r="A95" s="46" t="s">
        <v>444</v>
      </c>
      <c r="B95" s="102" t="s">
        <v>445</v>
      </c>
      <c r="C95" s="102"/>
      <c r="D95" s="21">
        <v>1</v>
      </c>
      <c r="E95" s="14" t="s">
        <v>24</v>
      </c>
      <c r="F95" s="45"/>
      <c r="G95" s="84">
        <f t="shared" si="12"/>
        <v>0</v>
      </c>
    </row>
    <row r="96" spans="1:7" s="17" customFormat="1" ht="15" customHeight="1" thickBot="1">
      <c r="A96" s="38" t="s">
        <v>102</v>
      </c>
      <c r="B96" s="104" t="s">
        <v>103</v>
      </c>
      <c r="C96" s="104"/>
      <c r="D96" s="104"/>
      <c r="E96" s="104"/>
      <c r="F96" s="104"/>
      <c r="G96" s="24">
        <f>SUM(G97:G101)</f>
        <v>0</v>
      </c>
    </row>
    <row r="97" spans="1:7" s="17" customFormat="1">
      <c r="A97" s="18" t="s">
        <v>104</v>
      </c>
      <c r="B97" s="103" t="s">
        <v>105</v>
      </c>
      <c r="C97" s="103"/>
      <c r="D97" s="21">
        <v>952.09</v>
      </c>
      <c r="E97" s="14" t="s">
        <v>29</v>
      </c>
      <c r="F97" s="45"/>
      <c r="G97" s="47">
        <f>D97*F97</f>
        <v>0</v>
      </c>
    </row>
    <row r="98" spans="1:7" s="17" customFormat="1">
      <c r="A98" s="18" t="s">
        <v>106</v>
      </c>
      <c r="B98" s="103" t="s">
        <v>107</v>
      </c>
      <c r="C98" s="103"/>
      <c r="D98" s="21">
        <v>494.09</v>
      </c>
      <c r="E98" s="14" t="s">
        <v>29</v>
      </c>
      <c r="F98" s="45"/>
      <c r="G98" s="47">
        <f>D98*F98</f>
        <v>0</v>
      </c>
    </row>
    <row r="99" spans="1:7" s="17" customFormat="1">
      <c r="A99" s="18" t="s">
        <v>108</v>
      </c>
      <c r="B99" s="103" t="s">
        <v>109</v>
      </c>
      <c r="C99" s="103"/>
      <c r="D99" s="21">
        <v>242.11</v>
      </c>
      <c r="E99" s="14" t="s">
        <v>29</v>
      </c>
      <c r="F99" s="45"/>
      <c r="G99" s="47">
        <f>D99*F99</f>
        <v>0</v>
      </c>
    </row>
    <row r="100" spans="1:7" s="17" customFormat="1">
      <c r="A100" s="18" t="s">
        <v>110</v>
      </c>
      <c r="B100" s="103" t="s">
        <v>297</v>
      </c>
      <c r="C100" s="103"/>
      <c r="D100" s="21">
        <v>435.86</v>
      </c>
      <c r="E100" s="14" t="s">
        <v>29</v>
      </c>
      <c r="F100" s="45"/>
      <c r="G100" s="47">
        <f>D100*F100</f>
        <v>0</v>
      </c>
    </row>
    <row r="101" spans="1:7" s="17" customFormat="1" ht="22.5" customHeight="1">
      <c r="A101" s="18" t="s">
        <v>299</v>
      </c>
      <c r="B101" s="103" t="s">
        <v>474</v>
      </c>
      <c r="C101" s="103"/>
      <c r="D101" s="101">
        <v>365.14</v>
      </c>
      <c r="E101" s="79" t="s">
        <v>29</v>
      </c>
      <c r="F101" s="80"/>
      <c r="G101" s="81">
        <f>D101*F101</f>
        <v>0</v>
      </c>
    </row>
    <row r="102" spans="1:7" s="17" customFormat="1" ht="15" customHeight="1" thickBot="1">
      <c r="A102" s="38" t="s">
        <v>111</v>
      </c>
      <c r="B102" s="104" t="s">
        <v>112</v>
      </c>
      <c r="C102" s="104"/>
      <c r="D102" s="104"/>
      <c r="E102" s="104"/>
      <c r="F102" s="104"/>
      <c r="G102" s="24">
        <f>SUM(G103:G107)</f>
        <v>0</v>
      </c>
    </row>
    <row r="103" spans="1:7" s="17" customFormat="1" ht="22.5" customHeight="1">
      <c r="A103" s="18" t="s">
        <v>113</v>
      </c>
      <c r="B103" s="103" t="s">
        <v>405</v>
      </c>
      <c r="C103" s="103"/>
      <c r="D103" s="21">
        <v>28</v>
      </c>
      <c r="E103" s="67" t="s">
        <v>294</v>
      </c>
      <c r="F103" s="45"/>
      <c r="G103" s="47">
        <f>D103*F103</f>
        <v>0</v>
      </c>
    </row>
    <row r="104" spans="1:7" s="17" customFormat="1" ht="24" customHeight="1">
      <c r="A104" s="18" t="s">
        <v>114</v>
      </c>
      <c r="B104" s="103" t="s">
        <v>406</v>
      </c>
      <c r="C104" s="103"/>
      <c r="D104" s="21">
        <v>3</v>
      </c>
      <c r="E104" s="67" t="s">
        <v>294</v>
      </c>
      <c r="F104" s="45"/>
      <c r="G104" s="47">
        <f>D104*F104</f>
        <v>0</v>
      </c>
    </row>
    <row r="105" spans="1:7" s="17" customFormat="1">
      <c r="A105" s="18" t="s">
        <v>116</v>
      </c>
      <c r="B105" s="103" t="s">
        <v>287</v>
      </c>
      <c r="C105" s="103"/>
      <c r="D105" s="21">
        <v>1</v>
      </c>
      <c r="E105" s="67" t="s">
        <v>296</v>
      </c>
      <c r="F105" s="45"/>
      <c r="G105" s="47">
        <f t="shared" ref="G105:G107" si="14">D105*F105</f>
        <v>0</v>
      </c>
    </row>
    <row r="106" spans="1:7" s="17" customFormat="1">
      <c r="A106" s="18" t="s">
        <v>286</v>
      </c>
      <c r="B106" s="103" t="s">
        <v>115</v>
      </c>
      <c r="C106" s="103"/>
      <c r="D106" s="21">
        <v>8</v>
      </c>
      <c r="E106" s="67" t="s">
        <v>294</v>
      </c>
      <c r="F106" s="45"/>
      <c r="G106" s="47">
        <f t="shared" si="14"/>
        <v>0</v>
      </c>
    </row>
    <row r="107" spans="1:7" s="17" customFormat="1" ht="25.5" customHeight="1">
      <c r="A107" s="18" t="s">
        <v>302</v>
      </c>
      <c r="B107" s="103" t="s">
        <v>117</v>
      </c>
      <c r="C107" s="103"/>
      <c r="D107" s="21">
        <v>3</v>
      </c>
      <c r="E107" s="67" t="s">
        <v>294</v>
      </c>
      <c r="F107" s="45"/>
      <c r="G107" s="47">
        <f t="shared" si="14"/>
        <v>0</v>
      </c>
    </row>
    <row r="108" spans="1:7" s="17" customFormat="1" ht="15" customHeight="1" thickBot="1">
      <c r="A108" s="38" t="s">
        <v>118</v>
      </c>
      <c r="B108" s="104" t="s">
        <v>119</v>
      </c>
      <c r="C108" s="104"/>
      <c r="D108" s="104"/>
      <c r="E108" s="104"/>
      <c r="F108" s="104"/>
      <c r="G108" s="24">
        <f>SUM(G109:G110)</f>
        <v>0</v>
      </c>
    </row>
    <row r="109" spans="1:7" s="17" customFormat="1">
      <c r="A109" s="46" t="s">
        <v>120</v>
      </c>
      <c r="B109" s="103" t="s">
        <v>321</v>
      </c>
      <c r="C109" s="103"/>
      <c r="D109" s="21">
        <v>1057.71</v>
      </c>
      <c r="E109" s="67" t="s">
        <v>121</v>
      </c>
      <c r="F109" s="45"/>
      <c r="G109" s="47">
        <f>D109*F109</f>
        <v>0</v>
      </c>
    </row>
    <row r="110" spans="1:7" s="17" customFormat="1">
      <c r="A110" s="46" t="s">
        <v>122</v>
      </c>
      <c r="B110" s="103" t="s">
        <v>123</v>
      </c>
      <c r="C110" s="103"/>
      <c r="D110" s="21">
        <v>103.19</v>
      </c>
      <c r="E110" s="67" t="s">
        <v>121</v>
      </c>
      <c r="F110" s="45"/>
      <c r="G110" s="47">
        <f>D110*F110</f>
        <v>0</v>
      </c>
    </row>
    <row r="111" spans="1:7" s="17" customFormat="1" ht="15" customHeight="1" thickBot="1">
      <c r="A111" s="38" t="s">
        <v>124</v>
      </c>
      <c r="B111" s="104" t="s">
        <v>125</v>
      </c>
      <c r="C111" s="104"/>
      <c r="D111" s="104"/>
      <c r="E111" s="104"/>
      <c r="F111" s="104"/>
      <c r="G111" s="49">
        <f>SUM(G112:G113)</f>
        <v>0</v>
      </c>
    </row>
    <row r="112" spans="1:7" s="17" customFormat="1">
      <c r="A112" s="18" t="s">
        <v>126</v>
      </c>
      <c r="B112" s="103" t="s">
        <v>127</v>
      </c>
      <c r="C112" s="103"/>
      <c r="D112" s="21">
        <v>937.2</v>
      </c>
      <c r="E112" s="67" t="s">
        <v>121</v>
      </c>
      <c r="F112" s="45"/>
      <c r="G112" s="47">
        <f>D112*F112</f>
        <v>0</v>
      </c>
    </row>
    <row r="113" spans="1:7" s="17" customFormat="1" ht="26.25" customHeight="1">
      <c r="A113" s="18" t="s">
        <v>128</v>
      </c>
      <c r="B113" s="108" t="s">
        <v>129</v>
      </c>
      <c r="C113" s="108"/>
      <c r="D113" s="21">
        <v>27.58</v>
      </c>
      <c r="E113" s="14" t="s">
        <v>29</v>
      </c>
      <c r="F113" s="45"/>
      <c r="G113" s="47">
        <f>+D113*F113</f>
        <v>0</v>
      </c>
    </row>
    <row r="114" spans="1:7" s="17" customFormat="1" ht="15" customHeight="1" thickBot="1">
      <c r="A114" s="38" t="s">
        <v>130</v>
      </c>
      <c r="B114" s="104" t="s">
        <v>131</v>
      </c>
      <c r="C114" s="104"/>
      <c r="D114" s="104"/>
      <c r="E114" s="104"/>
      <c r="F114" s="104"/>
      <c r="G114" s="49">
        <f>SUM(G115:G118)</f>
        <v>0</v>
      </c>
    </row>
    <row r="115" spans="1:7" s="17" customFormat="1" ht="24" customHeight="1">
      <c r="A115" s="18" t="s">
        <v>132</v>
      </c>
      <c r="B115" s="103" t="s">
        <v>298</v>
      </c>
      <c r="C115" s="103"/>
      <c r="D115" s="21">
        <v>93.48</v>
      </c>
      <c r="E115" s="67" t="s">
        <v>82</v>
      </c>
      <c r="F115" s="45"/>
      <c r="G115" s="47">
        <f>D115*F115</f>
        <v>0</v>
      </c>
    </row>
    <row r="116" spans="1:7" s="17" customFormat="1" ht="25.5" customHeight="1">
      <c r="A116" s="18" t="s">
        <v>133</v>
      </c>
      <c r="B116" s="103" t="s">
        <v>602</v>
      </c>
      <c r="C116" s="103"/>
      <c r="D116" s="21">
        <v>28.48</v>
      </c>
      <c r="E116" s="14" t="s">
        <v>29</v>
      </c>
      <c r="F116" s="45"/>
      <c r="G116" s="47">
        <f t="shared" ref="G116:G118" si="15">D116*F116</f>
        <v>0</v>
      </c>
    </row>
    <row r="117" spans="1:7" s="17" customFormat="1" ht="22.5" customHeight="1">
      <c r="A117" s="18" t="s">
        <v>134</v>
      </c>
      <c r="B117" s="103" t="s">
        <v>603</v>
      </c>
      <c r="C117" s="103"/>
      <c r="D117" s="21">
        <v>298.33999999999997</v>
      </c>
      <c r="E117" s="14" t="s">
        <v>29</v>
      </c>
      <c r="F117" s="45"/>
      <c r="G117" s="47">
        <f t="shared" si="15"/>
        <v>0</v>
      </c>
    </row>
    <row r="118" spans="1:7" s="17" customFormat="1">
      <c r="A118" s="18" t="s">
        <v>285</v>
      </c>
      <c r="B118" s="108" t="s">
        <v>604</v>
      </c>
      <c r="C118" s="108"/>
      <c r="D118" s="21">
        <v>25.97</v>
      </c>
      <c r="E118" s="14" t="s">
        <v>29</v>
      </c>
      <c r="F118" s="45"/>
      <c r="G118" s="47">
        <f t="shared" si="15"/>
        <v>0</v>
      </c>
    </row>
    <row r="119" spans="1:7" s="17" customFormat="1" ht="15" customHeight="1" thickBot="1">
      <c r="A119" s="38" t="s">
        <v>135</v>
      </c>
      <c r="B119" s="104" t="s">
        <v>136</v>
      </c>
      <c r="C119" s="104"/>
      <c r="D119" s="104"/>
      <c r="E119" s="104"/>
      <c r="F119" s="104"/>
      <c r="G119" s="49">
        <f>SUM(G120:G122)</f>
        <v>0</v>
      </c>
    </row>
    <row r="120" spans="1:7" s="17" customFormat="1" ht="24" customHeight="1">
      <c r="A120" s="18" t="s">
        <v>137</v>
      </c>
      <c r="B120" s="106" t="s">
        <v>138</v>
      </c>
      <c r="C120" s="106"/>
      <c r="D120" s="48">
        <v>799.87</v>
      </c>
      <c r="E120" s="14" t="s">
        <v>29</v>
      </c>
      <c r="F120" s="77"/>
      <c r="G120" s="47">
        <f>D120*F120</f>
        <v>0</v>
      </c>
    </row>
    <row r="121" spans="1:7" s="17" customFormat="1">
      <c r="A121" s="46" t="s">
        <v>139</v>
      </c>
      <c r="B121" s="103" t="s">
        <v>140</v>
      </c>
      <c r="C121" s="103"/>
      <c r="D121" s="21">
        <v>729.93</v>
      </c>
      <c r="E121" s="67" t="s">
        <v>82</v>
      </c>
      <c r="F121" s="45"/>
      <c r="G121" s="47">
        <f>D121*F121</f>
        <v>0</v>
      </c>
    </row>
    <row r="122" spans="1:7" s="17" customFormat="1" ht="27" customHeight="1">
      <c r="A122" s="18" t="s">
        <v>369</v>
      </c>
      <c r="B122" s="108" t="s">
        <v>605</v>
      </c>
      <c r="C122" s="108"/>
      <c r="D122" s="21">
        <v>7.5</v>
      </c>
      <c r="E122" s="67" t="s">
        <v>82</v>
      </c>
      <c r="F122" s="45"/>
      <c r="G122" s="47">
        <f>D122*F122</f>
        <v>0</v>
      </c>
    </row>
    <row r="123" spans="1:7" s="17" customFormat="1" ht="15" customHeight="1" thickBot="1">
      <c r="A123" s="38" t="s">
        <v>141</v>
      </c>
      <c r="B123" s="104" t="s">
        <v>142</v>
      </c>
      <c r="C123" s="104"/>
      <c r="D123" s="104"/>
      <c r="E123" s="104"/>
      <c r="F123" s="104"/>
      <c r="G123" s="49">
        <f>SUM(G124:G139)</f>
        <v>0</v>
      </c>
    </row>
    <row r="124" spans="1:7" s="17" customFormat="1" ht="25.5" customHeight="1">
      <c r="A124" s="18" t="s">
        <v>143</v>
      </c>
      <c r="B124" s="107" t="s">
        <v>606</v>
      </c>
      <c r="C124" s="107"/>
      <c r="D124" s="21">
        <v>11</v>
      </c>
      <c r="E124" s="67" t="s">
        <v>294</v>
      </c>
      <c r="F124" s="45"/>
      <c r="G124" s="47">
        <f t="shared" ref="G124:G139" si="16">D124*F124</f>
        <v>0</v>
      </c>
    </row>
    <row r="125" spans="1:7" s="17" customFormat="1" ht="33.75" customHeight="1">
      <c r="A125" s="18" t="s">
        <v>144</v>
      </c>
      <c r="B125" s="103" t="s">
        <v>322</v>
      </c>
      <c r="C125" s="103"/>
      <c r="D125" s="21">
        <v>11</v>
      </c>
      <c r="E125" s="67" t="s">
        <v>294</v>
      </c>
      <c r="F125" s="45"/>
      <c r="G125" s="47">
        <f t="shared" si="16"/>
        <v>0</v>
      </c>
    </row>
    <row r="126" spans="1:7" s="17" customFormat="1" ht="22.5" customHeight="1">
      <c r="A126" s="18" t="s">
        <v>145</v>
      </c>
      <c r="B126" s="107" t="s">
        <v>146</v>
      </c>
      <c r="C126" s="107"/>
      <c r="D126" s="69">
        <v>4</v>
      </c>
      <c r="E126" s="14" t="s">
        <v>294</v>
      </c>
      <c r="F126" s="70"/>
      <c r="G126" s="47">
        <f t="shared" si="16"/>
        <v>0</v>
      </c>
    </row>
    <row r="127" spans="1:7" s="17" customFormat="1" ht="23.25" customHeight="1">
      <c r="A127" s="18" t="s">
        <v>147</v>
      </c>
      <c r="B127" s="103" t="s">
        <v>148</v>
      </c>
      <c r="C127" s="103"/>
      <c r="D127" s="21">
        <v>2</v>
      </c>
      <c r="E127" s="14" t="s">
        <v>294</v>
      </c>
      <c r="F127" s="45"/>
      <c r="G127" s="47">
        <f t="shared" si="16"/>
        <v>0</v>
      </c>
    </row>
    <row r="128" spans="1:7" s="17" customFormat="1" ht="22.5" customHeight="1">
      <c r="A128" s="18" t="s">
        <v>149</v>
      </c>
      <c r="B128" s="103" t="s">
        <v>150</v>
      </c>
      <c r="C128" s="103"/>
      <c r="D128" s="21">
        <v>8</v>
      </c>
      <c r="E128" s="14" t="s">
        <v>294</v>
      </c>
      <c r="F128" s="45"/>
      <c r="G128" s="47">
        <f t="shared" si="16"/>
        <v>0</v>
      </c>
    </row>
    <row r="129" spans="1:7" s="17" customFormat="1" ht="22.5" customHeight="1">
      <c r="A129" s="18" t="s">
        <v>151</v>
      </c>
      <c r="B129" s="103" t="s">
        <v>152</v>
      </c>
      <c r="C129" s="103"/>
      <c r="D129" s="21">
        <v>2</v>
      </c>
      <c r="E129" s="14" t="s">
        <v>294</v>
      </c>
      <c r="F129" s="45"/>
      <c r="G129" s="47">
        <f t="shared" si="16"/>
        <v>0</v>
      </c>
    </row>
    <row r="130" spans="1:7" s="17" customFormat="1" ht="22.5" customHeight="1">
      <c r="A130" s="18" t="s">
        <v>153</v>
      </c>
      <c r="B130" s="103" t="s">
        <v>156</v>
      </c>
      <c r="C130" s="103"/>
      <c r="D130" s="21">
        <v>2</v>
      </c>
      <c r="E130" s="14" t="s">
        <v>294</v>
      </c>
      <c r="F130" s="45"/>
      <c r="G130" s="47">
        <f t="shared" si="16"/>
        <v>0</v>
      </c>
    </row>
    <row r="131" spans="1:7" s="17" customFormat="1">
      <c r="A131" s="18" t="s">
        <v>155</v>
      </c>
      <c r="B131" s="103" t="s">
        <v>158</v>
      </c>
      <c r="C131" s="103"/>
      <c r="D131" s="21">
        <v>11</v>
      </c>
      <c r="E131" s="14" t="s">
        <v>294</v>
      </c>
      <c r="F131" s="45"/>
      <c r="G131" s="47">
        <f t="shared" si="16"/>
        <v>0</v>
      </c>
    </row>
    <row r="132" spans="1:7" s="17" customFormat="1" ht="22.5" customHeight="1">
      <c r="A132" s="18" t="s">
        <v>157</v>
      </c>
      <c r="B132" s="103" t="s">
        <v>160</v>
      </c>
      <c r="C132" s="103"/>
      <c r="D132" s="21">
        <v>7</v>
      </c>
      <c r="E132" s="14" t="s">
        <v>294</v>
      </c>
      <c r="F132" s="45"/>
      <c r="G132" s="47">
        <f t="shared" si="16"/>
        <v>0</v>
      </c>
    </row>
    <row r="133" spans="1:7" s="17" customFormat="1" ht="12.75" customHeight="1">
      <c r="A133" s="18" t="s">
        <v>159</v>
      </c>
      <c r="B133" s="103" t="s">
        <v>162</v>
      </c>
      <c r="C133" s="103"/>
      <c r="D133" s="21">
        <v>4</v>
      </c>
      <c r="E133" s="14" t="s">
        <v>294</v>
      </c>
      <c r="F133" s="45"/>
      <c r="G133" s="47">
        <f t="shared" si="16"/>
        <v>0</v>
      </c>
    </row>
    <row r="134" spans="1:7" s="17" customFormat="1" ht="12.75" customHeight="1">
      <c r="A134" s="18" t="s">
        <v>161</v>
      </c>
      <c r="B134" s="103" t="s">
        <v>164</v>
      </c>
      <c r="C134" s="103"/>
      <c r="D134" s="50">
        <v>11</v>
      </c>
      <c r="E134" s="14" t="s">
        <v>294</v>
      </c>
      <c r="F134" s="45"/>
      <c r="G134" s="47">
        <f t="shared" si="16"/>
        <v>0</v>
      </c>
    </row>
    <row r="135" spans="1:7" s="17" customFormat="1" ht="12.75" customHeight="1">
      <c r="A135" s="18" t="s">
        <v>163</v>
      </c>
      <c r="B135" s="103" t="s">
        <v>166</v>
      </c>
      <c r="C135" s="103"/>
      <c r="D135" s="50">
        <v>1</v>
      </c>
      <c r="E135" s="14" t="s">
        <v>294</v>
      </c>
      <c r="F135" s="45"/>
      <c r="G135" s="47">
        <f t="shared" si="16"/>
        <v>0</v>
      </c>
    </row>
    <row r="136" spans="1:7" s="17" customFormat="1" ht="33.75" customHeight="1">
      <c r="A136" s="18" t="s">
        <v>165</v>
      </c>
      <c r="B136" s="109" t="s">
        <v>482</v>
      </c>
      <c r="C136" s="109"/>
      <c r="D136" s="78">
        <v>1</v>
      </c>
      <c r="E136" s="79" t="s">
        <v>294</v>
      </c>
      <c r="F136" s="80"/>
      <c r="G136" s="81">
        <f t="shared" si="16"/>
        <v>0</v>
      </c>
    </row>
    <row r="137" spans="1:7" s="17" customFormat="1" ht="12.75" customHeight="1">
      <c r="A137" s="18" t="s">
        <v>167</v>
      </c>
      <c r="B137" s="109" t="s">
        <v>470</v>
      </c>
      <c r="C137" s="109"/>
      <c r="D137" s="78">
        <v>1</v>
      </c>
      <c r="E137" s="79" t="s">
        <v>296</v>
      </c>
      <c r="F137" s="80"/>
      <c r="G137" s="81">
        <f t="shared" si="16"/>
        <v>0</v>
      </c>
    </row>
    <row r="138" spans="1:7" s="17" customFormat="1" ht="12.75" customHeight="1">
      <c r="A138" s="18" t="s">
        <v>168</v>
      </c>
      <c r="B138" s="103" t="s">
        <v>170</v>
      </c>
      <c r="C138" s="103"/>
      <c r="D138" s="50">
        <v>2</v>
      </c>
      <c r="E138" s="14" t="s">
        <v>296</v>
      </c>
      <c r="F138" s="45"/>
      <c r="G138" s="47">
        <f t="shared" si="16"/>
        <v>0</v>
      </c>
    </row>
    <row r="139" spans="1:7" s="17" customFormat="1" ht="37.5" customHeight="1">
      <c r="A139" s="18" t="s">
        <v>169</v>
      </c>
      <c r="B139" s="103" t="s">
        <v>607</v>
      </c>
      <c r="C139" s="103"/>
      <c r="D139" s="50">
        <v>1</v>
      </c>
      <c r="E139" s="14" t="s">
        <v>296</v>
      </c>
      <c r="F139" s="45"/>
      <c r="G139" s="47">
        <f t="shared" si="16"/>
        <v>0</v>
      </c>
    </row>
    <row r="140" spans="1:7" s="17" customFormat="1" ht="15" customHeight="1" thickBot="1">
      <c r="A140" s="38" t="s">
        <v>171</v>
      </c>
      <c r="B140" s="104" t="s">
        <v>172</v>
      </c>
      <c r="C140" s="104"/>
      <c r="D140" s="104"/>
      <c r="E140" s="104"/>
      <c r="F140" s="104"/>
      <c r="G140" s="49">
        <f>SUM(G141:G147)</f>
        <v>0</v>
      </c>
    </row>
    <row r="141" spans="1:7" s="17" customFormat="1" ht="23.25" customHeight="1">
      <c r="A141" s="46" t="s">
        <v>173</v>
      </c>
      <c r="B141" s="103" t="s">
        <v>174</v>
      </c>
      <c r="C141" s="103"/>
      <c r="D141" s="50">
        <v>5</v>
      </c>
      <c r="E141" s="14" t="s">
        <v>82</v>
      </c>
      <c r="F141" s="45"/>
      <c r="G141" s="16">
        <f t="shared" ref="G141:G147" si="17">+F141*D141</f>
        <v>0</v>
      </c>
    </row>
    <row r="142" spans="1:7" s="17" customFormat="1" ht="22.5" customHeight="1">
      <c r="A142" s="46" t="s">
        <v>175</v>
      </c>
      <c r="B142" s="103" t="s">
        <v>176</v>
      </c>
      <c r="C142" s="103"/>
      <c r="D142" s="50">
        <v>97</v>
      </c>
      <c r="E142" s="14" t="s">
        <v>82</v>
      </c>
      <c r="F142" s="45"/>
      <c r="G142" s="16">
        <f t="shared" si="17"/>
        <v>0</v>
      </c>
    </row>
    <row r="143" spans="1:7" s="17" customFormat="1" ht="13.5" customHeight="1">
      <c r="A143" s="46" t="s">
        <v>177</v>
      </c>
      <c r="B143" s="103" t="s">
        <v>178</v>
      </c>
      <c r="C143" s="103"/>
      <c r="D143" s="50">
        <v>96</v>
      </c>
      <c r="E143" s="14" t="s">
        <v>82</v>
      </c>
      <c r="F143" s="45"/>
      <c r="G143" s="16">
        <f t="shared" si="17"/>
        <v>0</v>
      </c>
    </row>
    <row r="144" spans="1:7" s="17" customFormat="1" ht="12.75" customHeight="1">
      <c r="A144" s="46" t="s">
        <v>179</v>
      </c>
      <c r="B144" s="103" t="s">
        <v>180</v>
      </c>
      <c r="C144" s="103"/>
      <c r="D144" s="50">
        <v>167</v>
      </c>
      <c r="E144" s="14" t="s">
        <v>82</v>
      </c>
      <c r="F144" s="45"/>
      <c r="G144" s="16">
        <f t="shared" si="17"/>
        <v>0</v>
      </c>
    </row>
    <row r="145" spans="1:7" s="17" customFormat="1">
      <c r="A145" s="46" t="s">
        <v>181</v>
      </c>
      <c r="B145" s="103" t="s">
        <v>460</v>
      </c>
      <c r="C145" s="103"/>
      <c r="D145" s="50">
        <v>15</v>
      </c>
      <c r="E145" s="14" t="s">
        <v>294</v>
      </c>
      <c r="F145" s="45"/>
      <c r="G145" s="16">
        <f t="shared" si="17"/>
        <v>0</v>
      </c>
    </row>
    <row r="146" spans="1:7" s="17" customFormat="1" ht="12.75" customHeight="1">
      <c r="A146" s="46" t="s">
        <v>182</v>
      </c>
      <c r="B146" s="103" t="s">
        <v>183</v>
      </c>
      <c r="C146" s="103"/>
      <c r="D146" s="50">
        <v>6</v>
      </c>
      <c r="E146" s="14" t="s">
        <v>294</v>
      </c>
      <c r="F146" s="45"/>
      <c r="G146" s="16">
        <f t="shared" si="17"/>
        <v>0</v>
      </c>
    </row>
    <row r="147" spans="1:7" s="17" customFormat="1" ht="12.75" customHeight="1">
      <c r="A147" s="46" t="s">
        <v>184</v>
      </c>
      <c r="B147" s="103" t="s">
        <v>185</v>
      </c>
      <c r="C147" s="103"/>
      <c r="D147" s="50">
        <v>2</v>
      </c>
      <c r="E147" s="14" t="s">
        <v>294</v>
      </c>
      <c r="F147" s="45"/>
      <c r="G147" s="16">
        <f t="shared" si="17"/>
        <v>0</v>
      </c>
    </row>
    <row r="148" spans="1:7" s="17" customFormat="1" ht="15" customHeight="1" thickBot="1">
      <c r="A148" s="38" t="s">
        <v>186</v>
      </c>
      <c r="B148" s="52" t="s">
        <v>187</v>
      </c>
      <c r="C148" s="52"/>
      <c r="D148" s="52"/>
      <c r="E148" s="52"/>
      <c r="F148" s="52"/>
      <c r="G148" s="49">
        <f>SUM(G149:G169)</f>
        <v>0</v>
      </c>
    </row>
    <row r="149" spans="1:7" s="17" customFormat="1">
      <c r="A149" s="46" t="s">
        <v>188</v>
      </c>
      <c r="B149" s="103" t="s">
        <v>189</v>
      </c>
      <c r="C149" s="103"/>
      <c r="D149" s="50">
        <v>26</v>
      </c>
      <c r="E149" s="14" t="s">
        <v>82</v>
      </c>
      <c r="F149" s="45"/>
      <c r="G149" s="16">
        <f t="shared" ref="G149:G169" si="18">F149*D149</f>
        <v>0</v>
      </c>
    </row>
    <row r="150" spans="1:7" s="17" customFormat="1">
      <c r="A150" s="46" t="s">
        <v>190</v>
      </c>
      <c r="B150" s="103" t="s">
        <v>191</v>
      </c>
      <c r="C150" s="103"/>
      <c r="D150" s="50">
        <v>27</v>
      </c>
      <c r="E150" s="14" t="s">
        <v>82</v>
      </c>
      <c r="F150" s="45"/>
      <c r="G150" s="16">
        <f t="shared" si="18"/>
        <v>0</v>
      </c>
    </row>
    <row r="151" spans="1:7" s="17" customFormat="1">
      <c r="A151" s="46" t="s">
        <v>192</v>
      </c>
      <c r="B151" s="103" t="s">
        <v>193</v>
      </c>
      <c r="C151" s="103"/>
      <c r="D151" s="50">
        <v>89</v>
      </c>
      <c r="E151" s="14" t="s">
        <v>82</v>
      </c>
      <c r="F151" s="45"/>
      <c r="G151" s="16">
        <f t="shared" si="18"/>
        <v>0</v>
      </c>
    </row>
    <row r="152" spans="1:7" s="17" customFormat="1">
      <c r="A152" s="46" t="s">
        <v>194</v>
      </c>
      <c r="B152" s="103" t="s">
        <v>195</v>
      </c>
      <c r="C152" s="103"/>
      <c r="D152" s="50">
        <v>25</v>
      </c>
      <c r="E152" s="14" t="s">
        <v>82</v>
      </c>
      <c r="F152" s="45"/>
      <c r="G152" s="16">
        <f t="shared" si="18"/>
        <v>0</v>
      </c>
    </row>
    <row r="153" spans="1:7" s="17" customFormat="1">
      <c r="A153" s="46" t="s">
        <v>196</v>
      </c>
      <c r="B153" s="103" t="s">
        <v>461</v>
      </c>
      <c r="C153" s="103"/>
      <c r="D153" s="50">
        <v>5.8</v>
      </c>
      <c r="E153" s="14" t="s">
        <v>82</v>
      </c>
      <c r="F153" s="45"/>
      <c r="G153" s="16">
        <f t="shared" ref="G153" si="19">F153*D153</f>
        <v>0</v>
      </c>
    </row>
    <row r="154" spans="1:7" s="17" customFormat="1" ht="22.5" customHeight="1">
      <c r="A154" s="46" t="s">
        <v>197</v>
      </c>
      <c r="B154" s="103" t="s">
        <v>323</v>
      </c>
      <c r="C154" s="103"/>
      <c r="D154" s="50">
        <v>7</v>
      </c>
      <c r="E154" s="14" t="s">
        <v>294</v>
      </c>
      <c r="F154" s="45"/>
      <c r="G154" s="16">
        <f t="shared" si="18"/>
        <v>0</v>
      </c>
    </row>
    <row r="155" spans="1:7" s="17" customFormat="1" ht="22.5" customHeight="1">
      <c r="A155" s="46" t="s">
        <v>199</v>
      </c>
      <c r="B155" s="103" t="s">
        <v>198</v>
      </c>
      <c r="C155" s="103"/>
      <c r="D155" s="50">
        <v>2</v>
      </c>
      <c r="E155" s="14" t="s">
        <v>294</v>
      </c>
      <c r="F155" s="45"/>
      <c r="G155" s="16">
        <f t="shared" si="18"/>
        <v>0</v>
      </c>
    </row>
    <row r="156" spans="1:7" s="17" customFormat="1" ht="22.5" customHeight="1">
      <c r="A156" s="46" t="s">
        <v>201</v>
      </c>
      <c r="B156" s="103" t="s">
        <v>200</v>
      </c>
      <c r="C156" s="103"/>
      <c r="D156" s="50">
        <v>8</v>
      </c>
      <c r="E156" s="14" t="s">
        <v>294</v>
      </c>
      <c r="F156" s="45"/>
      <c r="G156" s="16">
        <f t="shared" si="18"/>
        <v>0</v>
      </c>
    </row>
    <row r="157" spans="1:7" s="17" customFormat="1">
      <c r="A157" s="46" t="s">
        <v>203</v>
      </c>
      <c r="B157" s="103" t="s">
        <v>202</v>
      </c>
      <c r="C157" s="103"/>
      <c r="D157" s="50">
        <v>9</v>
      </c>
      <c r="E157" s="14" t="s">
        <v>294</v>
      </c>
      <c r="F157" s="45"/>
      <c r="G157" s="16">
        <f t="shared" si="18"/>
        <v>0</v>
      </c>
    </row>
    <row r="158" spans="1:7" s="17" customFormat="1" ht="25.5" customHeight="1">
      <c r="A158" s="46" t="s">
        <v>488</v>
      </c>
      <c r="B158" s="103" t="s">
        <v>204</v>
      </c>
      <c r="C158" s="103"/>
      <c r="D158" s="50">
        <v>11</v>
      </c>
      <c r="E158" s="14" t="s">
        <v>294</v>
      </c>
      <c r="F158" s="45"/>
      <c r="G158" s="16">
        <f t="shared" si="18"/>
        <v>0</v>
      </c>
    </row>
    <row r="159" spans="1:7" s="17" customFormat="1" ht="33.75" customHeight="1">
      <c r="A159" s="46" t="s">
        <v>489</v>
      </c>
      <c r="B159" s="103" t="s">
        <v>608</v>
      </c>
      <c r="C159" s="103"/>
      <c r="D159" s="50">
        <v>1</v>
      </c>
      <c r="E159" s="14" t="s">
        <v>24</v>
      </c>
      <c r="F159" s="45"/>
      <c r="G159" s="16">
        <f t="shared" si="18"/>
        <v>0</v>
      </c>
    </row>
    <row r="160" spans="1:7" s="17" customFormat="1">
      <c r="A160" s="46" t="s">
        <v>353</v>
      </c>
      <c r="B160" s="103" t="s">
        <v>362</v>
      </c>
      <c r="C160" s="103"/>
      <c r="D160" s="21">
        <v>11</v>
      </c>
      <c r="E160" s="14" t="s">
        <v>275</v>
      </c>
      <c r="F160" s="15"/>
      <c r="G160" s="16">
        <f t="shared" si="18"/>
        <v>0</v>
      </c>
    </row>
    <row r="161" spans="1:8" s="17" customFormat="1">
      <c r="A161" s="46" t="s">
        <v>354</v>
      </c>
      <c r="B161" s="103" t="s">
        <v>363</v>
      </c>
      <c r="C161" s="103"/>
      <c r="D161" s="21">
        <v>5</v>
      </c>
      <c r="E161" s="14" t="s">
        <v>275</v>
      </c>
      <c r="F161" s="15"/>
      <c r="G161" s="16">
        <f t="shared" si="18"/>
        <v>0</v>
      </c>
    </row>
    <row r="162" spans="1:8" s="17" customFormat="1" ht="12.75" customHeight="1">
      <c r="A162" s="46" t="s">
        <v>355</v>
      </c>
      <c r="B162" s="103" t="s">
        <v>467</v>
      </c>
      <c r="C162" s="103"/>
      <c r="D162" s="21">
        <v>19</v>
      </c>
      <c r="E162" s="14" t="s">
        <v>275</v>
      </c>
      <c r="F162" s="15"/>
      <c r="G162" s="16">
        <f>F162*D162</f>
        <v>0</v>
      </c>
    </row>
    <row r="163" spans="1:8" s="17" customFormat="1" ht="12.75" customHeight="1">
      <c r="A163" s="46" t="s">
        <v>490</v>
      </c>
      <c r="B163" s="103" t="s">
        <v>469</v>
      </c>
      <c r="C163" s="103"/>
      <c r="D163" s="21">
        <v>3</v>
      </c>
      <c r="E163" s="14" t="s">
        <v>275</v>
      </c>
      <c r="F163" s="15"/>
      <c r="G163" s="16">
        <f>F163*D163</f>
        <v>0</v>
      </c>
    </row>
    <row r="164" spans="1:8" s="17" customFormat="1" ht="12.75" customHeight="1">
      <c r="A164" s="46" t="s">
        <v>356</v>
      </c>
      <c r="B164" s="103" t="s">
        <v>468</v>
      </c>
      <c r="C164" s="103"/>
      <c r="D164" s="21">
        <v>2</v>
      </c>
      <c r="E164" s="14" t="s">
        <v>275</v>
      </c>
      <c r="F164" s="15"/>
      <c r="G164" s="16">
        <f>F164*D164</f>
        <v>0</v>
      </c>
    </row>
    <row r="165" spans="1:8" s="17" customFormat="1" ht="12.75" customHeight="1">
      <c r="A165" s="46" t="s">
        <v>357</v>
      </c>
      <c r="B165" s="103" t="s">
        <v>364</v>
      </c>
      <c r="C165" s="103"/>
      <c r="D165" s="21">
        <v>5</v>
      </c>
      <c r="E165" s="14" t="s">
        <v>275</v>
      </c>
      <c r="F165" s="15"/>
      <c r="G165" s="16">
        <f>F165*D165</f>
        <v>0</v>
      </c>
    </row>
    <row r="166" spans="1:8" s="17" customFormat="1">
      <c r="A166" s="46" t="s">
        <v>358</v>
      </c>
      <c r="B166" s="103" t="s">
        <v>465</v>
      </c>
      <c r="C166" s="103"/>
      <c r="D166" s="21">
        <v>6</v>
      </c>
      <c r="E166" s="14" t="s">
        <v>275</v>
      </c>
      <c r="F166" s="15"/>
      <c r="G166" s="16">
        <f t="shared" si="18"/>
        <v>0</v>
      </c>
    </row>
    <row r="167" spans="1:8" s="17" customFormat="1">
      <c r="A167" s="46" t="s">
        <v>359</v>
      </c>
      <c r="B167" s="103" t="s">
        <v>466</v>
      </c>
      <c r="C167" s="103"/>
      <c r="D167" s="21">
        <v>2</v>
      </c>
      <c r="E167" s="14" t="s">
        <v>275</v>
      </c>
      <c r="F167" s="15"/>
      <c r="G167" s="16">
        <f t="shared" ref="G167" si="20">F167*D167</f>
        <v>0</v>
      </c>
    </row>
    <row r="168" spans="1:8" s="17" customFormat="1">
      <c r="A168" s="46" t="s">
        <v>464</v>
      </c>
      <c r="B168" s="103" t="s">
        <v>360</v>
      </c>
      <c r="C168" s="103"/>
      <c r="D168" s="21">
        <v>11</v>
      </c>
      <c r="E168" s="14" t="s">
        <v>275</v>
      </c>
      <c r="F168" s="15"/>
      <c r="G168" s="16">
        <f t="shared" si="18"/>
        <v>0</v>
      </c>
    </row>
    <row r="169" spans="1:8" s="17" customFormat="1" ht="12.75" customHeight="1">
      <c r="A169" s="46" t="s">
        <v>491</v>
      </c>
      <c r="B169" s="103" t="s">
        <v>361</v>
      </c>
      <c r="C169" s="103"/>
      <c r="D169" s="21">
        <v>7</v>
      </c>
      <c r="E169" s="14" t="s">
        <v>275</v>
      </c>
      <c r="F169" s="15"/>
      <c r="G169" s="16">
        <f t="shared" si="18"/>
        <v>0</v>
      </c>
    </row>
    <row r="170" spans="1:8" s="17" customFormat="1" ht="15" customHeight="1" thickBot="1">
      <c r="A170" s="38" t="s">
        <v>492</v>
      </c>
      <c r="B170" s="105" t="s">
        <v>207</v>
      </c>
      <c r="C170" s="105"/>
      <c r="D170" s="105"/>
      <c r="E170" s="105"/>
      <c r="F170" s="105"/>
      <c r="G170" s="24">
        <f>SUM(G171:G173)</f>
        <v>0</v>
      </c>
    </row>
    <row r="171" spans="1:8" s="17" customFormat="1" ht="24" customHeight="1">
      <c r="A171" s="18" t="s">
        <v>493</v>
      </c>
      <c r="B171" s="103" t="s">
        <v>208</v>
      </c>
      <c r="C171" s="103"/>
      <c r="D171" s="50">
        <v>26.75</v>
      </c>
      <c r="E171" s="14" t="s">
        <v>209</v>
      </c>
      <c r="F171" s="45"/>
      <c r="G171" s="16">
        <f>D171*F171</f>
        <v>0</v>
      </c>
      <c r="H171" s="64"/>
    </row>
    <row r="172" spans="1:8" s="17" customFormat="1" ht="22.5" customHeight="1">
      <c r="A172" s="46" t="s">
        <v>494</v>
      </c>
      <c r="B172" s="103" t="s">
        <v>210</v>
      </c>
      <c r="C172" s="103"/>
      <c r="D172" s="50">
        <v>27.29</v>
      </c>
      <c r="E172" s="14" t="s">
        <v>209</v>
      </c>
      <c r="F172" s="45"/>
      <c r="G172" s="16">
        <f>D172*F172</f>
        <v>0</v>
      </c>
      <c r="H172" s="64"/>
    </row>
    <row r="173" spans="1:8" s="17" customFormat="1">
      <c r="A173" s="46" t="s">
        <v>495</v>
      </c>
      <c r="B173" s="103" t="s">
        <v>324</v>
      </c>
      <c r="C173" s="103"/>
      <c r="D173" s="50">
        <v>40.93</v>
      </c>
      <c r="E173" s="14" t="s">
        <v>209</v>
      </c>
      <c r="F173" s="45"/>
      <c r="G173" s="16">
        <f>D173*F173</f>
        <v>0</v>
      </c>
      <c r="H173" s="64"/>
    </row>
    <row r="174" spans="1:8" s="17" customFormat="1" ht="15" customHeight="1" thickBot="1">
      <c r="A174" s="38" t="s">
        <v>206</v>
      </c>
      <c r="B174" s="104" t="s">
        <v>212</v>
      </c>
      <c r="C174" s="104"/>
      <c r="D174" s="104"/>
      <c r="E174" s="104"/>
      <c r="F174" s="104"/>
      <c r="G174" s="49">
        <f>SUM(G175:G180)</f>
        <v>0</v>
      </c>
      <c r="H174" s="64"/>
    </row>
    <row r="175" spans="1:8" s="17" customFormat="1" ht="45" customHeight="1">
      <c r="A175" s="46" t="s">
        <v>496</v>
      </c>
      <c r="B175" s="107" t="s">
        <v>590</v>
      </c>
      <c r="C175" s="107"/>
      <c r="D175" s="50">
        <v>1083.45</v>
      </c>
      <c r="E175" s="14" t="s">
        <v>39</v>
      </c>
      <c r="F175" s="74"/>
      <c r="G175" s="75">
        <f>D175*F175</f>
        <v>0</v>
      </c>
      <c r="H175" s="64"/>
    </row>
    <row r="176" spans="1:8" s="17" customFormat="1" ht="36" customHeight="1">
      <c r="A176" s="46" t="s">
        <v>497</v>
      </c>
      <c r="B176" s="103" t="s">
        <v>215</v>
      </c>
      <c r="C176" s="103"/>
      <c r="D176" s="21">
        <v>3788.96</v>
      </c>
      <c r="E176" s="14" t="s">
        <v>29</v>
      </c>
      <c r="F176" s="45"/>
      <c r="G176" s="76">
        <f t="shared" ref="G176:G180" si="21">D176*F176</f>
        <v>0</v>
      </c>
      <c r="H176" s="64"/>
    </row>
    <row r="177" spans="1:8" s="25" customFormat="1">
      <c r="A177" s="46" t="s">
        <v>498</v>
      </c>
      <c r="B177" s="103" t="s">
        <v>216</v>
      </c>
      <c r="C177" s="103"/>
      <c r="D177" s="71">
        <v>940.04</v>
      </c>
      <c r="E177" s="14" t="s">
        <v>38</v>
      </c>
      <c r="F177" s="45"/>
      <c r="G177" s="76">
        <f t="shared" si="21"/>
        <v>0</v>
      </c>
      <c r="H177" s="65"/>
    </row>
    <row r="178" spans="1:8" s="25" customFormat="1" ht="24" customHeight="1">
      <c r="A178" s="46" t="s">
        <v>499</v>
      </c>
      <c r="B178" s="142" t="s">
        <v>325</v>
      </c>
      <c r="C178" s="142"/>
      <c r="D178" s="50">
        <v>40</v>
      </c>
      <c r="E178" s="14" t="s">
        <v>30</v>
      </c>
      <c r="F178" s="45"/>
      <c r="G178" s="76">
        <f t="shared" si="21"/>
        <v>0</v>
      </c>
      <c r="H178" s="65"/>
    </row>
    <row r="179" spans="1:8" s="25" customFormat="1" ht="26.25" customHeight="1">
      <c r="A179" s="46" t="s">
        <v>500</v>
      </c>
      <c r="B179" s="103" t="s">
        <v>217</v>
      </c>
      <c r="C179" s="103"/>
      <c r="D179" s="50">
        <v>6</v>
      </c>
      <c r="E179" s="14" t="s">
        <v>30</v>
      </c>
      <c r="F179" s="45"/>
      <c r="G179" s="76">
        <f t="shared" si="21"/>
        <v>0</v>
      </c>
    </row>
    <row r="180" spans="1:8" s="25" customFormat="1" ht="22.5" customHeight="1">
      <c r="A180" s="46" t="s">
        <v>501</v>
      </c>
      <c r="B180" s="103" t="s">
        <v>326</v>
      </c>
      <c r="C180" s="103"/>
      <c r="D180" s="50">
        <v>401</v>
      </c>
      <c r="E180" s="14" t="s">
        <v>82</v>
      </c>
      <c r="F180" s="45"/>
      <c r="G180" s="76">
        <f t="shared" si="21"/>
        <v>0</v>
      </c>
    </row>
    <row r="181" spans="1:8" s="25" customFormat="1" ht="15" customHeight="1" thickBot="1">
      <c r="A181" s="38" t="s">
        <v>211</v>
      </c>
      <c r="B181" s="105" t="s">
        <v>462</v>
      </c>
      <c r="C181" s="105"/>
      <c r="D181" s="105"/>
      <c r="E181" s="105"/>
      <c r="F181" s="105"/>
      <c r="G181" s="24">
        <f>SUM(G182:G183)</f>
        <v>0</v>
      </c>
    </row>
    <row r="182" spans="1:8" s="17" customFormat="1" ht="33.75" customHeight="1">
      <c r="A182" s="46" t="s">
        <v>213</v>
      </c>
      <c r="B182" s="103" t="s">
        <v>280</v>
      </c>
      <c r="C182" s="103"/>
      <c r="D182" s="21">
        <v>397.63</v>
      </c>
      <c r="E182" s="14" t="s">
        <v>82</v>
      </c>
      <c r="F182" s="15"/>
      <c r="G182" s="16">
        <f>+D182*F182</f>
        <v>0</v>
      </c>
    </row>
    <row r="183" spans="1:8" s="25" customFormat="1" ht="23.25" customHeight="1">
      <c r="A183" s="46" t="s">
        <v>214</v>
      </c>
      <c r="B183" s="102" t="s">
        <v>463</v>
      </c>
      <c r="C183" s="102"/>
      <c r="D183" s="21">
        <v>31.98</v>
      </c>
      <c r="E183" s="90" t="s">
        <v>82</v>
      </c>
      <c r="F183" s="15"/>
      <c r="G183" s="16">
        <f t="shared" ref="G183" si="22">+D183*F183</f>
        <v>0</v>
      </c>
    </row>
    <row r="184" spans="1:8" s="1" customFormat="1" ht="15" customHeight="1" thickBot="1">
      <c r="A184" s="38" t="s">
        <v>218</v>
      </c>
      <c r="B184" s="104" t="s">
        <v>335</v>
      </c>
      <c r="C184" s="104"/>
      <c r="D184" s="104"/>
      <c r="E184" s="104"/>
      <c r="F184" s="104"/>
      <c r="G184" s="49">
        <f>SUM(G185:G198)</f>
        <v>0</v>
      </c>
    </row>
    <row r="185" spans="1:8" s="1" customFormat="1">
      <c r="A185" s="46" t="s">
        <v>502</v>
      </c>
      <c r="B185" s="103" t="s">
        <v>205</v>
      </c>
      <c r="C185" s="103"/>
      <c r="D185" s="51">
        <v>1</v>
      </c>
      <c r="E185" s="40" t="s">
        <v>24</v>
      </c>
      <c r="F185" s="45"/>
      <c r="G185" s="16">
        <f t="shared" ref="G185:G198" si="23">+F185*D185</f>
        <v>0</v>
      </c>
    </row>
    <row r="186" spans="1:8" s="1" customFormat="1" ht="25.5" customHeight="1">
      <c r="A186" s="46" t="s">
        <v>503</v>
      </c>
      <c r="B186" s="103" t="s">
        <v>236</v>
      </c>
      <c r="C186" s="130"/>
      <c r="D186" s="51">
        <v>2.0499999999999998</v>
      </c>
      <c r="E186" s="40" t="s">
        <v>26</v>
      </c>
      <c r="F186" s="45"/>
      <c r="G186" s="16">
        <f t="shared" si="23"/>
        <v>0</v>
      </c>
    </row>
    <row r="187" spans="1:8" s="1" customFormat="1" ht="24.75" customHeight="1">
      <c r="A187" s="46" t="s">
        <v>504</v>
      </c>
      <c r="B187" s="103" t="s">
        <v>237</v>
      </c>
      <c r="C187" s="103"/>
      <c r="D187" s="50">
        <v>0.79</v>
      </c>
      <c r="E187" s="14" t="s">
        <v>26</v>
      </c>
      <c r="F187" s="15"/>
      <c r="G187" s="16">
        <f t="shared" si="23"/>
        <v>0</v>
      </c>
    </row>
    <row r="188" spans="1:8" s="1" customFormat="1">
      <c r="A188" s="46" t="s">
        <v>505</v>
      </c>
      <c r="B188" s="103" t="s">
        <v>238</v>
      </c>
      <c r="C188" s="103"/>
      <c r="D188" s="50">
        <v>0.21</v>
      </c>
      <c r="E188" s="14" t="s">
        <v>26</v>
      </c>
      <c r="F188" s="15"/>
      <c r="G188" s="16">
        <f t="shared" si="23"/>
        <v>0</v>
      </c>
    </row>
    <row r="189" spans="1:8" s="1" customFormat="1">
      <c r="A189" s="46" t="s">
        <v>506</v>
      </c>
      <c r="B189" s="103" t="s">
        <v>239</v>
      </c>
      <c r="C189" s="103"/>
      <c r="D189" s="51">
        <v>0.55000000000000004</v>
      </c>
      <c r="E189" s="40" t="s">
        <v>26</v>
      </c>
      <c r="F189" s="45"/>
      <c r="G189" s="16">
        <f t="shared" si="23"/>
        <v>0</v>
      </c>
    </row>
    <row r="190" spans="1:8" s="1" customFormat="1">
      <c r="A190" s="46" t="s">
        <v>507</v>
      </c>
      <c r="B190" s="103" t="s">
        <v>240</v>
      </c>
      <c r="C190" s="103"/>
      <c r="D190" s="51">
        <v>0.3</v>
      </c>
      <c r="E190" s="40" t="s">
        <v>26</v>
      </c>
      <c r="F190" s="45"/>
      <c r="G190" s="16">
        <f t="shared" si="23"/>
        <v>0</v>
      </c>
    </row>
    <row r="191" spans="1:8" s="1" customFormat="1">
      <c r="A191" s="46" t="s">
        <v>508</v>
      </c>
      <c r="B191" s="103" t="s">
        <v>241</v>
      </c>
      <c r="C191" s="103"/>
      <c r="D191" s="39">
        <v>2.8</v>
      </c>
      <c r="E191" s="40" t="s">
        <v>29</v>
      </c>
      <c r="F191" s="15"/>
      <c r="G191" s="16">
        <f t="shared" si="23"/>
        <v>0</v>
      </c>
    </row>
    <row r="192" spans="1:8" s="1" customFormat="1">
      <c r="A192" s="46" t="s">
        <v>509</v>
      </c>
      <c r="B192" s="103" t="s">
        <v>242</v>
      </c>
      <c r="C192" s="103"/>
      <c r="D192" s="39">
        <v>12.82</v>
      </c>
      <c r="E192" s="40" t="s">
        <v>29</v>
      </c>
      <c r="F192" s="15"/>
      <c r="G192" s="16">
        <f t="shared" si="23"/>
        <v>0</v>
      </c>
    </row>
    <row r="193" spans="1:7" s="1" customFormat="1" ht="22.5" customHeight="1">
      <c r="A193" s="46" t="s">
        <v>510</v>
      </c>
      <c r="B193" s="103" t="s">
        <v>243</v>
      </c>
      <c r="C193" s="103"/>
      <c r="D193" s="39">
        <v>31.44</v>
      </c>
      <c r="E193" s="40" t="s">
        <v>29</v>
      </c>
      <c r="F193" s="15"/>
      <c r="G193" s="16">
        <f t="shared" si="23"/>
        <v>0</v>
      </c>
    </row>
    <row r="194" spans="1:7" s="1" customFormat="1">
      <c r="A194" s="46" t="s">
        <v>511</v>
      </c>
      <c r="B194" s="103" t="s">
        <v>244</v>
      </c>
      <c r="C194" s="103"/>
      <c r="D194" s="39">
        <v>35</v>
      </c>
      <c r="E194" s="40" t="s">
        <v>82</v>
      </c>
      <c r="F194" s="15"/>
      <c r="G194" s="16">
        <f t="shared" si="23"/>
        <v>0</v>
      </c>
    </row>
    <row r="195" spans="1:7" s="1" customFormat="1" ht="26.25" customHeight="1">
      <c r="A195" s="46" t="s">
        <v>512</v>
      </c>
      <c r="B195" s="103" t="s">
        <v>245</v>
      </c>
      <c r="C195" s="103"/>
      <c r="D195" s="39">
        <v>1</v>
      </c>
      <c r="E195" s="40" t="s">
        <v>101</v>
      </c>
      <c r="F195" s="15"/>
      <c r="G195" s="16">
        <f t="shared" si="23"/>
        <v>0</v>
      </c>
    </row>
    <row r="196" spans="1:7">
      <c r="A196" s="46" t="s">
        <v>513</v>
      </c>
      <c r="B196" s="103" t="s">
        <v>246</v>
      </c>
      <c r="C196" s="103"/>
      <c r="D196" s="39">
        <v>0.9</v>
      </c>
      <c r="E196" s="59" t="s">
        <v>247</v>
      </c>
      <c r="F196" s="15"/>
      <c r="G196" s="16">
        <f t="shared" si="23"/>
        <v>0</v>
      </c>
    </row>
    <row r="197" spans="1:7">
      <c r="A197" s="46" t="s">
        <v>514</v>
      </c>
      <c r="B197" s="103" t="s">
        <v>248</v>
      </c>
      <c r="C197" s="103"/>
      <c r="D197" s="53">
        <v>3</v>
      </c>
      <c r="E197" s="59" t="s">
        <v>247</v>
      </c>
      <c r="F197" s="45"/>
      <c r="G197" s="16">
        <f t="shared" si="23"/>
        <v>0</v>
      </c>
    </row>
    <row r="198" spans="1:7">
      <c r="A198" s="46" t="s">
        <v>515</v>
      </c>
      <c r="B198" s="103" t="s">
        <v>249</v>
      </c>
      <c r="C198" s="103"/>
      <c r="D198" s="39">
        <v>34.44</v>
      </c>
      <c r="E198" s="40" t="s">
        <v>29</v>
      </c>
      <c r="F198" s="45"/>
      <c r="G198" s="16">
        <f t="shared" si="23"/>
        <v>0</v>
      </c>
    </row>
    <row r="199" spans="1:7" s="17" customFormat="1" ht="15" customHeight="1" thickBot="1">
      <c r="A199" s="38" t="s">
        <v>225</v>
      </c>
      <c r="B199" s="104" t="s">
        <v>290</v>
      </c>
      <c r="C199" s="104"/>
      <c r="D199" s="104"/>
      <c r="E199" s="104"/>
      <c r="F199" s="104"/>
      <c r="G199" s="49">
        <f>G200+G206+G209+G214+G218+G221+G223+G226+G228+G230+G232</f>
        <v>0</v>
      </c>
    </row>
    <row r="200" spans="1:7" s="17" customFormat="1" ht="15" customHeight="1" thickBot="1">
      <c r="A200" s="23" t="s">
        <v>611</v>
      </c>
      <c r="B200" s="127" t="s">
        <v>219</v>
      </c>
      <c r="C200" s="127"/>
      <c r="D200" s="127"/>
      <c r="E200" s="127"/>
      <c r="F200" s="127"/>
      <c r="G200" s="22">
        <f>+SUM(G201:G205)</f>
        <v>0</v>
      </c>
    </row>
    <row r="201" spans="1:7" s="17" customFormat="1">
      <c r="A201" s="18" t="s">
        <v>612</v>
      </c>
      <c r="B201" s="129" t="s">
        <v>452</v>
      </c>
      <c r="C201" s="129"/>
      <c r="D201" s="71">
        <v>159.9</v>
      </c>
      <c r="E201" s="14" t="s">
        <v>29</v>
      </c>
      <c r="F201" s="15"/>
      <c r="G201" s="16">
        <f t="shared" ref="G201:G202" si="24">+D201*F201</f>
        <v>0</v>
      </c>
    </row>
    <row r="202" spans="1:7" ht="12.75" customHeight="1">
      <c r="A202" s="18" t="s">
        <v>613</v>
      </c>
      <c r="B202" s="107" t="s">
        <v>453</v>
      </c>
      <c r="C202" s="107"/>
      <c r="D202" s="71">
        <v>6</v>
      </c>
      <c r="E202" s="14" t="s">
        <v>294</v>
      </c>
      <c r="F202" s="15"/>
      <c r="G202" s="16">
        <f t="shared" si="24"/>
        <v>0</v>
      </c>
    </row>
    <row r="203" spans="1:7" ht="23.25" customHeight="1">
      <c r="A203" s="18" t="s">
        <v>614</v>
      </c>
      <c r="B203" s="107" t="s">
        <v>454</v>
      </c>
      <c r="C203" s="107"/>
      <c r="D203" s="71">
        <v>4.93</v>
      </c>
      <c r="E203" s="14" t="s">
        <v>29</v>
      </c>
      <c r="F203" s="15"/>
      <c r="G203" s="16">
        <f t="shared" ref="G203:G205" si="25">+D203*F203</f>
        <v>0</v>
      </c>
    </row>
    <row r="204" spans="1:7">
      <c r="A204" s="18" t="s">
        <v>615</v>
      </c>
      <c r="B204" s="107" t="s">
        <v>455</v>
      </c>
      <c r="C204" s="107"/>
      <c r="D204" s="71">
        <v>146.34</v>
      </c>
      <c r="E204" s="14" t="s">
        <v>29</v>
      </c>
      <c r="F204" s="15"/>
      <c r="G204" s="16">
        <f t="shared" ref="G204" si="26">+D204*F204</f>
        <v>0</v>
      </c>
    </row>
    <row r="205" spans="1:7">
      <c r="A205" s="18" t="s">
        <v>616</v>
      </c>
      <c r="B205" s="107" t="s">
        <v>336</v>
      </c>
      <c r="C205" s="107"/>
      <c r="D205" s="71">
        <v>1</v>
      </c>
      <c r="E205" s="14" t="s">
        <v>24</v>
      </c>
      <c r="F205" s="15"/>
      <c r="G205" s="16">
        <f t="shared" si="25"/>
        <v>0</v>
      </c>
    </row>
    <row r="206" spans="1:7" ht="15" customHeight="1" thickBot="1">
      <c r="A206" s="38" t="s">
        <v>617</v>
      </c>
      <c r="B206" s="105" t="s">
        <v>10</v>
      </c>
      <c r="C206" s="105"/>
      <c r="D206" s="105"/>
      <c r="E206" s="105"/>
      <c r="F206" s="105"/>
      <c r="G206" s="24">
        <f>SUM(G207:G208)</f>
        <v>0</v>
      </c>
    </row>
    <row r="207" spans="1:7" ht="24.75" customHeight="1">
      <c r="A207" s="18" t="s">
        <v>618</v>
      </c>
      <c r="B207" s="103" t="s">
        <v>337</v>
      </c>
      <c r="C207" s="103"/>
      <c r="D207" s="71">
        <v>4.6100000000000003</v>
      </c>
      <c r="E207" s="14" t="s">
        <v>26</v>
      </c>
      <c r="F207" s="15"/>
      <c r="G207" s="16">
        <f t="shared" ref="G207:G208" si="27">+D207*F207</f>
        <v>0</v>
      </c>
    </row>
    <row r="208" spans="1:7">
      <c r="A208" s="18" t="s">
        <v>619</v>
      </c>
      <c r="B208" s="103" t="s">
        <v>338</v>
      </c>
      <c r="C208" s="103"/>
      <c r="D208" s="71">
        <v>2.2999999999999998</v>
      </c>
      <c r="E208" s="14" t="s">
        <v>39</v>
      </c>
      <c r="F208" s="15"/>
      <c r="G208" s="16">
        <f t="shared" si="27"/>
        <v>0</v>
      </c>
    </row>
    <row r="209" spans="1:7" s="1" customFormat="1" ht="15" customHeight="1" thickBot="1">
      <c r="A209" s="38" t="s">
        <v>229</v>
      </c>
      <c r="B209" s="105" t="s">
        <v>220</v>
      </c>
      <c r="C209" s="105"/>
      <c r="D209" s="105"/>
      <c r="E209" s="105"/>
      <c r="F209" s="105"/>
      <c r="G209" s="24">
        <f>SUM(G210:G213)</f>
        <v>0</v>
      </c>
    </row>
    <row r="210" spans="1:7" ht="24" customHeight="1">
      <c r="A210" s="18" t="s">
        <v>571</v>
      </c>
      <c r="B210" s="103" t="s">
        <v>339</v>
      </c>
      <c r="C210" s="103"/>
      <c r="D210" s="71">
        <v>1.1499999999999999</v>
      </c>
      <c r="E210" s="14" t="s">
        <v>26</v>
      </c>
      <c r="F210" s="15"/>
      <c r="G210" s="16">
        <f t="shared" ref="G210:G212" si="28">+D210*F210</f>
        <v>0</v>
      </c>
    </row>
    <row r="211" spans="1:7" ht="12.75" customHeight="1">
      <c r="A211" s="18" t="s">
        <v>572</v>
      </c>
      <c r="B211" s="103" t="s">
        <v>221</v>
      </c>
      <c r="C211" s="103"/>
      <c r="D211" s="71">
        <v>0.38</v>
      </c>
      <c r="E211" s="14" t="s">
        <v>26</v>
      </c>
      <c r="F211" s="15"/>
      <c r="G211" s="16">
        <f>+D211*F211</f>
        <v>0</v>
      </c>
    </row>
    <row r="212" spans="1:7" ht="12.75" customHeight="1">
      <c r="A212" s="18" t="s">
        <v>573</v>
      </c>
      <c r="B212" s="103" t="s">
        <v>291</v>
      </c>
      <c r="C212" s="103"/>
      <c r="D212" s="71">
        <v>0.15</v>
      </c>
      <c r="E212" s="14" t="s">
        <v>26</v>
      </c>
      <c r="F212" s="15"/>
      <c r="G212" s="16">
        <f t="shared" si="28"/>
        <v>0</v>
      </c>
    </row>
    <row r="213" spans="1:7" ht="26.25" customHeight="1">
      <c r="A213" s="18" t="s">
        <v>574</v>
      </c>
      <c r="B213" s="103" t="s">
        <v>456</v>
      </c>
      <c r="C213" s="103"/>
      <c r="D213" s="71">
        <v>14.63</v>
      </c>
      <c r="E213" s="14" t="s">
        <v>26</v>
      </c>
      <c r="F213" s="15"/>
      <c r="G213" s="16">
        <f>+D213*F212</f>
        <v>0</v>
      </c>
    </row>
    <row r="214" spans="1:7" ht="15" customHeight="1" thickBot="1">
      <c r="A214" s="60" t="s">
        <v>327</v>
      </c>
      <c r="B214" s="128" t="s">
        <v>19</v>
      </c>
      <c r="C214" s="128"/>
      <c r="D214" s="128"/>
      <c r="E214" s="128"/>
      <c r="F214" s="128"/>
      <c r="G214" s="61">
        <f>SUM(G215:G217)</f>
        <v>0</v>
      </c>
    </row>
    <row r="215" spans="1:7" ht="24" customHeight="1">
      <c r="A215" s="18" t="s">
        <v>575</v>
      </c>
      <c r="B215" s="103" t="s">
        <v>222</v>
      </c>
      <c r="C215" s="103"/>
      <c r="D215" s="71">
        <v>5.12</v>
      </c>
      <c r="E215" s="14" t="s">
        <v>29</v>
      </c>
      <c r="F215" s="15"/>
      <c r="G215" s="16">
        <f t="shared" ref="G215:G216" si="29">+D215*F215</f>
        <v>0</v>
      </c>
    </row>
    <row r="216" spans="1:7" ht="24.75" customHeight="1">
      <c r="A216" s="18" t="s">
        <v>576</v>
      </c>
      <c r="B216" s="103" t="s">
        <v>223</v>
      </c>
      <c r="C216" s="103"/>
      <c r="D216" s="71">
        <v>39.28</v>
      </c>
      <c r="E216" s="14" t="s">
        <v>29</v>
      </c>
      <c r="F216" s="15"/>
      <c r="G216" s="16">
        <f t="shared" si="29"/>
        <v>0</v>
      </c>
    </row>
    <row r="217" spans="1:7">
      <c r="A217" s="18" t="s">
        <v>577</v>
      </c>
      <c r="B217" s="103" t="s">
        <v>457</v>
      </c>
      <c r="C217" s="103"/>
      <c r="D217" s="71">
        <v>5.04</v>
      </c>
      <c r="E217" s="14" t="s">
        <v>29</v>
      </c>
      <c r="F217" s="15"/>
      <c r="G217" s="16">
        <f t="shared" ref="G217" si="30">+D217*F217</f>
        <v>0</v>
      </c>
    </row>
    <row r="218" spans="1:7" ht="15" customHeight="1" thickBot="1">
      <c r="A218" s="38" t="s">
        <v>328</v>
      </c>
      <c r="B218" s="105" t="s">
        <v>292</v>
      </c>
      <c r="C218" s="105"/>
      <c r="D218" s="105"/>
      <c r="E218" s="105"/>
      <c r="F218" s="105"/>
      <c r="G218" s="24">
        <f>SUM(G219:G220)</f>
        <v>0</v>
      </c>
    </row>
    <row r="219" spans="1:7" ht="22.5" customHeight="1">
      <c r="A219" s="18" t="s">
        <v>579</v>
      </c>
      <c r="B219" s="103" t="s">
        <v>458</v>
      </c>
      <c r="C219" s="103"/>
      <c r="D219" s="21">
        <v>112.47</v>
      </c>
      <c r="E219" s="14" t="s">
        <v>29</v>
      </c>
      <c r="F219" s="15"/>
      <c r="G219" s="16">
        <f t="shared" ref="G219:G220" si="31">+D219*F219</f>
        <v>0</v>
      </c>
    </row>
    <row r="220" spans="1:7">
      <c r="A220" s="18" t="s">
        <v>578</v>
      </c>
      <c r="B220" s="103" t="s">
        <v>279</v>
      </c>
      <c r="C220" s="103"/>
      <c r="D220" s="21">
        <v>66.66</v>
      </c>
      <c r="E220" s="14" t="s">
        <v>82</v>
      </c>
      <c r="F220" s="15"/>
      <c r="G220" s="16">
        <f t="shared" si="31"/>
        <v>0</v>
      </c>
    </row>
    <row r="221" spans="1:7" ht="15" customHeight="1" thickBot="1">
      <c r="A221" s="38" t="s">
        <v>329</v>
      </c>
      <c r="B221" s="105" t="s">
        <v>293</v>
      </c>
      <c r="C221" s="105"/>
      <c r="D221" s="105"/>
      <c r="E221" s="105"/>
      <c r="F221" s="105"/>
      <c r="G221" s="24">
        <f>SUM(G222:G222)</f>
        <v>0</v>
      </c>
    </row>
    <row r="222" spans="1:7" ht="12.75" customHeight="1">
      <c r="A222" s="18" t="s">
        <v>580</v>
      </c>
      <c r="B222" s="103" t="s">
        <v>314</v>
      </c>
      <c r="C222" s="103"/>
      <c r="D222" s="21">
        <v>5</v>
      </c>
      <c r="E222" s="14" t="s">
        <v>294</v>
      </c>
      <c r="F222" s="15"/>
      <c r="G222" s="16">
        <f t="shared" ref="G222" si="32">+D222*F222</f>
        <v>0</v>
      </c>
    </row>
    <row r="223" spans="1:7" ht="15" customHeight="1" thickBot="1">
      <c r="A223" s="38" t="s">
        <v>330</v>
      </c>
      <c r="B223" s="105" t="s">
        <v>295</v>
      </c>
      <c r="C223" s="105"/>
      <c r="D223" s="105"/>
      <c r="E223" s="105"/>
      <c r="F223" s="105"/>
      <c r="G223" s="24">
        <f>SUM(G224:G225)</f>
        <v>0</v>
      </c>
    </row>
    <row r="224" spans="1:7" ht="22.5" customHeight="1">
      <c r="A224" s="18" t="s">
        <v>581</v>
      </c>
      <c r="B224" s="103" t="s">
        <v>91</v>
      </c>
      <c r="C224" s="103"/>
      <c r="D224" s="48">
        <v>6.98</v>
      </c>
      <c r="E224" s="14" t="s">
        <v>29</v>
      </c>
      <c r="F224" s="15"/>
      <c r="G224" s="16">
        <f>+D224*F224</f>
        <v>0</v>
      </c>
    </row>
    <row r="225" spans="1:8">
      <c r="A225" s="18" t="s">
        <v>582</v>
      </c>
      <c r="B225" s="103" t="s">
        <v>284</v>
      </c>
      <c r="C225" s="103"/>
      <c r="D225" s="21">
        <v>10.199999999999999</v>
      </c>
      <c r="E225" s="14" t="s">
        <v>82</v>
      </c>
      <c r="F225" s="15"/>
      <c r="G225" s="16">
        <f t="shared" ref="G225" si="33">+D225*F225</f>
        <v>0</v>
      </c>
    </row>
    <row r="226" spans="1:8" ht="12.75" customHeight="1" thickBot="1">
      <c r="A226" s="38" t="s">
        <v>331</v>
      </c>
      <c r="B226" s="105" t="s">
        <v>112</v>
      </c>
      <c r="C226" s="105"/>
      <c r="D226" s="105"/>
      <c r="E226" s="105"/>
      <c r="F226" s="105"/>
      <c r="G226" s="24">
        <f>SUM(G227:G227)</f>
        <v>0</v>
      </c>
    </row>
    <row r="227" spans="1:8" ht="12.75" customHeight="1">
      <c r="A227" s="18" t="s">
        <v>583</v>
      </c>
      <c r="B227" s="103" t="s">
        <v>300</v>
      </c>
      <c r="C227" s="103"/>
      <c r="D227" s="21">
        <v>2</v>
      </c>
      <c r="E227" s="14" t="s">
        <v>296</v>
      </c>
      <c r="F227" s="45"/>
      <c r="G227" s="16">
        <f t="shared" ref="G227" si="34">+D227*F227</f>
        <v>0</v>
      </c>
      <c r="H227" s="1"/>
    </row>
    <row r="228" spans="1:8" ht="12.75" customHeight="1" thickBot="1">
      <c r="A228" s="38" t="s">
        <v>332</v>
      </c>
      <c r="B228" s="105" t="s">
        <v>119</v>
      </c>
      <c r="C228" s="105"/>
      <c r="D228" s="105"/>
      <c r="E228" s="105"/>
      <c r="F228" s="105"/>
      <c r="G228" s="24">
        <f>SUM(G229)</f>
        <v>0</v>
      </c>
    </row>
    <row r="229" spans="1:8" ht="12.75" customHeight="1">
      <c r="A229" s="18" t="s">
        <v>584</v>
      </c>
      <c r="B229" s="106" t="s">
        <v>340</v>
      </c>
      <c r="C229" s="106"/>
      <c r="D229" s="48">
        <v>32.71</v>
      </c>
      <c r="E229" s="90" t="s">
        <v>301</v>
      </c>
      <c r="F229" s="45"/>
      <c r="G229" s="16">
        <f t="shared" ref="G229" si="35">+D229*F229</f>
        <v>0</v>
      </c>
    </row>
    <row r="230" spans="1:8" ht="12.75" customHeight="1" thickBot="1">
      <c r="A230" s="38" t="s">
        <v>333</v>
      </c>
      <c r="B230" s="105" t="s">
        <v>125</v>
      </c>
      <c r="C230" s="105"/>
      <c r="D230" s="105"/>
      <c r="E230" s="105"/>
      <c r="F230" s="105"/>
      <c r="G230" s="24">
        <f>SUM(G231)</f>
        <v>0</v>
      </c>
    </row>
    <row r="231" spans="1:8">
      <c r="A231" s="18" t="s">
        <v>585</v>
      </c>
      <c r="B231" s="106" t="s">
        <v>591</v>
      </c>
      <c r="C231" s="106"/>
      <c r="D231" s="48">
        <v>32.75</v>
      </c>
      <c r="E231" s="90" t="s">
        <v>301</v>
      </c>
      <c r="F231" s="45"/>
      <c r="G231" s="16">
        <f t="shared" ref="G231" si="36">+D231*F231</f>
        <v>0</v>
      </c>
    </row>
    <row r="232" spans="1:8" ht="13.5" thickBot="1">
      <c r="A232" s="38" t="s">
        <v>334</v>
      </c>
      <c r="B232" s="105" t="s">
        <v>103</v>
      </c>
      <c r="C232" s="105"/>
      <c r="D232" s="105"/>
      <c r="E232" s="105"/>
      <c r="F232" s="105"/>
      <c r="G232" s="24">
        <f>SUM(G233:G234)</f>
        <v>0</v>
      </c>
    </row>
    <row r="233" spans="1:8">
      <c r="A233" s="18" t="s">
        <v>586</v>
      </c>
      <c r="B233" s="106" t="s">
        <v>592</v>
      </c>
      <c r="C233" s="106"/>
      <c r="D233" s="91">
        <v>450.18</v>
      </c>
      <c r="E233" s="92" t="s">
        <v>29</v>
      </c>
      <c r="F233" s="77"/>
      <c r="G233" s="16">
        <f>+D233*F233</f>
        <v>0</v>
      </c>
    </row>
    <row r="234" spans="1:8" ht="12.75" customHeight="1">
      <c r="A234" s="18" t="s">
        <v>587</v>
      </c>
      <c r="B234" s="103" t="s">
        <v>341</v>
      </c>
      <c r="C234" s="103"/>
      <c r="D234" s="71">
        <v>153.32</v>
      </c>
      <c r="E234" s="14" t="s">
        <v>29</v>
      </c>
      <c r="F234" s="45"/>
      <c r="G234" s="16">
        <f t="shared" ref="G234" si="37">+D234*F234</f>
        <v>0</v>
      </c>
    </row>
    <row r="235" spans="1:8" ht="15" customHeight="1" thickBot="1">
      <c r="A235" s="38" t="s">
        <v>231</v>
      </c>
      <c r="B235" s="104" t="s">
        <v>232</v>
      </c>
      <c r="C235" s="104"/>
      <c r="D235" s="104"/>
      <c r="E235" s="104"/>
      <c r="F235" s="104"/>
      <c r="G235" s="24">
        <f>SUM(G236:G241)</f>
        <v>0</v>
      </c>
    </row>
    <row r="236" spans="1:8" ht="12.75" customHeight="1">
      <c r="A236" s="46" t="s">
        <v>565</v>
      </c>
      <c r="B236" s="103" t="s">
        <v>342</v>
      </c>
      <c r="C236" s="103"/>
      <c r="D236" s="21">
        <v>186.76</v>
      </c>
      <c r="E236" s="14" t="s">
        <v>26</v>
      </c>
      <c r="F236" s="15"/>
      <c r="G236" s="16">
        <f t="shared" ref="G236:G241" si="38">D236*F236</f>
        <v>0</v>
      </c>
    </row>
    <row r="237" spans="1:8" ht="24.75" customHeight="1">
      <c r="A237" s="46" t="s">
        <v>566</v>
      </c>
      <c r="B237" s="103" t="s">
        <v>233</v>
      </c>
      <c r="C237" s="103"/>
      <c r="D237" s="58">
        <v>1867.64</v>
      </c>
      <c r="E237" s="14" t="s">
        <v>29</v>
      </c>
      <c r="F237" s="45"/>
      <c r="G237" s="16">
        <f t="shared" si="38"/>
        <v>0</v>
      </c>
    </row>
    <row r="238" spans="1:8" ht="27" customHeight="1">
      <c r="A238" s="46" t="s">
        <v>567</v>
      </c>
      <c r="B238" s="103" t="s">
        <v>234</v>
      </c>
      <c r="C238" s="103"/>
      <c r="D238" s="58">
        <v>20</v>
      </c>
      <c r="E238" s="14" t="s">
        <v>294</v>
      </c>
      <c r="F238" s="45"/>
      <c r="G238" s="16">
        <f t="shared" si="38"/>
        <v>0</v>
      </c>
    </row>
    <row r="239" spans="1:8" ht="23.25" customHeight="1">
      <c r="A239" s="46" t="s">
        <v>568</v>
      </c>
      <c r="B239" s="103" t="s">
        <v>281</v>
      </c>
      <c r="C239" s="103"/>
      <c r="D239" s="58">
        <v>24</v>
      </c>
      <c r="E239" s="14" t="s">
        <v>294</v>
      </c>
      <c r="F239" s="45"/>
      <c r="G239" s="16">
        <f t="shared" si="38"/>
        <v>0</v>
      </c>
    </row>
    <row r="240" spans="1:8" ht="25.5" customHeight="1">
      <c r="A240" s="46" t="s">
        <v>569</v>
      </c>
      <c r="B240" s="103" t="s">
        <v>282</v>
      </c>
      <c r="C240" s="103"/>
      <c r="D240" s="58">
        <v>16</v>
      </c>
      <c r="E240" s="14" t="s">
        <v>294</v>
      </c>
      <c r="F240" s="45"/>
      <c r="G240" s="16">
        <f t="shared" si="38"/>
        <v>0</v>
      </c>
    </row>
    <row r="241" spans="1:7" ht="24" customHeight="1">
      <c r="A241" s="46" t="s">
        <v>570</v>
      </c>
      <c r="B241" s="103" t="s">
        <v>283</v>
      </c>
      <c r="C241" s="103"/>
      <c r="D241" s="58">
        <v>40</v>
      </c>
      <c r="E241" s="14" t="s">
        <v>294</v>
      </c>
      <c r="F241" s="45"/>
      <c r="G241" s="16">
        <f t="shared" si="38"/>
        <v>0</v>
      </c>
    </row>
    <row r="242" spans="1:7" ht="15" customHeight="1" thickBot="1">
      <c r="A242" s="38" t="s">
        <v>235</v>
      </c>
      <c r="B242" s="105" t="s">
        <v>226</v>
      </c>
      <c r="C242" s="105"/>
      <c r="D242" s="105"/>
      <c r="E242" s="105"/>
      <c r="F242" s="105"/>
      <c r="G242" s="24">
        <f>SUM(G243:G245)</f>
        <v>0</v>
      </c>
    </row>
    <row r="243" spans="1:7" ht="47.25" customHeight="1">
      <c r="A243" s="18" t="s">
        <v>562</v>
      </c>
      <c r="B243" s="103" t="s">
        <v>227</v>
      </c>
      <c r="C243" s="103"/>
      <c r="D243" s="21">
        <v>2</v>
      </c>
      <c r="E243" s="14" t="s">
        <v>294</v>
      </c>
      <c r="F243" s="45"/>
      <c r="G243" s="16">
        <f t="shared" ref="G243:G245" si="39">D243*F243</f>
        <v>0</v>
      </c>
    </row>
    <row r="244" spans="1:7" ht="22.5" customHeight="1">
      <c r="A244" s="18" t="s">
        <v>563</v>
      </c>
      <c r="B244" s="103" t="s">
        <v>228</v>
      </c>
      <c r="C244" s="103"/>
      <c r="D244" s="21">
        <v>1</v>
      </c>
      <c r="E244" s="14" t="s">
        <v>24</v>
      </c>
      <c r="F244" s="15"/>
      <c r="G244" s="16">
        <f t="shared" si="39"/>
        <v>0</v>
      </c>
    </row>
    <row r="245" spans="1:7" ht="34.5" customHeight="1">
      <c r="A245" s="18" t="s">
        <v>564</v>
      </c>
      <c r="B245" s="103" t="s">
        <v>230</v>
      </c>
      <c r="C245" s="103"/>
      <c r="D245" s="21">
        <v>21</v>
      </c>
      <c r="E245" s="14" t="s">
        <v>30</v>
      </c>
      <c r="F245" s="15"/>
      <c r="G245" s="16">
        <f t="shared" si="39"/>
        <v>0</v>
      </c>
    </row>
    <row r="246" spans="1:7" ht="15" customHeight="1" thickBot="1">
      <c r="A246" s="99" t="s">
        <v>250</v>
      </c>
      <c r="B246" s="104" t="s">
        <v>404</v>
      </c>
      <c r="C246" s="104"/>
      <c r="D246" s="104"/>
      <c r="E246" s="104"/>
      <c r="F246" s="104"/>
      <c r="G246" s="49">
        <f>SUM(G247)</f>
        <v>0</v>
      </c>
    </row>
    <row r="247" spans="1:7" ht="60.75" customHeight="1">
      <c r="A247" s="46" t="s">
        <v>251</v>
      </c>
      <c r="B247" s="103" t="s">
        <v>403</v>
      </c>
      <c r="C247" s="103"/>
      <c r="D247" s="50">
        <v>1</v>
      </c>
      <c r="E247" s="14" t="s">
        <v>24</v>
      </c>
      <c r="F247" s="45"/>
      <c r="G247" s="16">
        <f t="shared" ref="G247" si="40">+F247*D247</f>
        <v>0</v>
      </c>
    </row>
    <row r="248" spans="1:7" ht="13.5" thickBot="1">
      <c r="A248" s="38" t="s">
        <v>252</v>
      </c>
      <c r="B248" s="105" t="s">
        <v>401</v>
      </c>
      <c r="C248" s="105"/>
      <c r="D248" s="105"/>
      <c r="E248" s="105"/>
      <c r="F248" s="105"/>
      <c r="G248" s="49">
        <f>SUM(G249:G294)</f>
        <v>0</v>
      </c>
    </row>
    <row r="249" spans="1:7">
      <c r="A249" s="12" t="s">
        <v>516</v>
      </c>
      <c r="B249" s="102" t="s">
        <v>370</v>
      </c>
      <c r="C249" s="102"/>
      <c r="D249" s="58">
        <v>40</v>
      </c>
      <c r="E249" s="14" t="s">
        <v>275</v>
      </c>
      <c r="F249" s="15"/>
      <c r="G249" s="16">
        <f>D249*F249</f>
        <v>0</v>
      </c>
    </row>
    <row r="250" spans="1:7">
      <c r="A250" s="12" t="s">
        <v>517</v>
      </c>
      <c r="B250" s="102" t="s">
        <v>371</v>
      </c>
      <c r="C250" s="102"/>
      <c r="D250" s="58">
        <v>2</v>
      </c>
      <c r="E250" s="14" t="s">
        <v>275</v>
      </c>
      <c r="F250" s="15"/>
      <c r="G250" s="16">
        <f t="shared" ref="G250:G294" si="41">D250*F250</f>
        <v>0</v>
      </c>
    </row>
    <row r="251" spans="1:7">
      <c r="A251" s="12" t="s">
        <v>518</v>
      </c>
      <c r="B251" s="102" t="s">
        <v>593</v>
      </c>
      <c r="C251" s="102"/>
      <c r="D251" s="58">
        <v>4</v>
      </c>
      <c r="E251" s="14" t="s">
        <v>275</v>
      </c>
      <c r="F251" s="15"/>
      <c r="G251" s="16">
        <f t="shared" si="41"/>
        <v>0</v>
      </c>
    </row>
    <row r="252" spans="1:7">
      <c r="A252" s="12" t="s">
        <v>519</v>
      </c>
      <c r="B252" s="102" t="s">
        <v>594</v>
      </c>
      <c r="C252" s="102"/>
      <c r="D252" s="58">
        <v>1</v>
      </c>
      <c r="E252" s="14" t="s">
        <v>275</v>
      </c>
      <c r="F252" s="15"/>
      <c r="G252" s="16">
        <f t="shared" si="41"/>
        <v>0</v>
      </c>
    </row>
    <row r="253" spans="1:7">
      <c r="A253" s="12" t="s">
        <v>520</v>
      </c>
      <c r="B253" s="102" t="s">
        <v>372</v>
      </c>
      <c r="C253" s="102"/>
      <c r="D253" s="58">
        <v>191</v>
      </c>
      <c r="E253" s="14" t="s">
        <v>275</v>
      </c>
      <c r="F253" s="15"/>
      <c r="G253" s="16">
        <f t="shared" si="41"/>
        <v>0</v>
      </c>
    </row>
    <row r="254" spans="1:7">
      <c r="A254" s="12" t="s">
        <v>521</v>
      </c>
      <c r="B254" s="102" t="s">
        <v>373</v>
      </c>
      <c r="C254" s="102"/>
      <c r="D254" s="58">
        <v>17</v>
      </c>
      <c r="E254" s="14" t="s">
        <v>275</v>
      </c>
      <c r="F254" s="15"/>
      <c r="G254" s="16">
        <f t="shared" si="41"/>
        <v>0</v>
      </c>
    </row>
    <row r="255" spans="1:7">
      <c r="A255" s="12" t="s">
        <v>522</v>
      </c>
      <c r="B255" s="102" t="s">
        <v>475</v>
      </c>
      <c r="C255" s="102"/>
      <c r="D255" s="58">
        <v>7</v>
      </c>
      <c r="E255" s="14" t="s">
        <v>275</v>
      </c>
      <c r="F255" s="15"/>
      <c r="G255" s="16">
        <f t="shared" si="41"/>
        <v>0</v>
      </c>
    </row>
    <row r="256" spans="1:7">
      <c r="A256" s="12" t="s">
        <v>523</v>
      </c>
      <c r="B256" s="102" t="s">
        <v>374</v>
      </c>
      <c r="C256" s="102"/>
      <c r="D256" s="58">
        <v>4</v>
      </c>
      <c r="E256" s="14" t="s">
        <v>275</v>
      </c>
      <c r="F256" s="15"/>
      <c r="G256" s="16">
        <f t="shared" si="41"/>
        <v>0</v>
      </c>
    </row>
    <row r="257" spans="1:7">
      <c r="A257" s="12" t="s">
        <v>524</v>
      </c>
      <c r="B257" s="102" t="s">
        <v>375</v>
      </c>
      <c r="C257" s="102"/>
      <c r="D257" s="58">
        <v>1</v>
      </c>
      <c r="E257" s="14" t="s">
        <v>275</v>
      </c>
      <c r="F257" s="15"/>
      <c r="G257" s="16">
        <f t="shared" si="41"/>
        <v>0</v>
      </c>
    </row>
    <row r="258" spans="1:7">
      <c r="A258" s="12" t="s">
        <v>525</v>
      </c>
      <c r="B258" s="102" t="s">
        <v>376</v>
      </c>
      <c r="C258" s="102"/>
      <c r="D258" s="58">
        <v>116</v>
      </c>
      <c r="E258" s="14" t="s">
        <v>275</v>
      </c>
      <c r="F258" s="15"/>
      <c r="G258" s="16">
        <f t="shared" si="41"/>
        <v>0</v>
      </c>
    </row>
    <row r="259" spans="1:7">
      <c r="A259" s="12" t="s">
        <v>526</v>
      </c>
      <c r="B259" s="102" t="s">
        <v>476</v>
      </c>
      <c r="C259" s="102"/>
      <c r="D259" s="58">
        <v>12</v>
      </c>
      <c r="E259" s="14" t="s">
        <v>275</v>
      </c>
      <c r="F259" s="15"/>
      <c r="G259" s="16">
        <f t="shared" si="41"/>
        <v>0</v>
      </c>
    </row>
    <row r="260" spans="1:7">
      <c r="A260" s="12" t="s">
        <v>527</v>
      </c>
      <c r="B260" s="102" t="s">
        <v>377</v>
      </c>
      <c r="C260" s="102"/>
      <c r="D260" s="58">
        <v>71</v>
      </c>
      <c r="E260" s="14" t="s">
        <v>275</v>
      </c>
      <c r="F260" s="15"/>
      <c r="G260" s="16">
        <f t="shared" si="41"/>
        <v>0</v>
      </c>
    </row>
    <row r="261" spans="1:7">
      <c r="A261" s="12" t="s">
        <v>528</v>
      </c>
      <c r="B261" s="102" t="s">
        <v>378</v>
      </c>
      <c r="C261" s="102"/>
      <c r="D261" s="58">
        <v>12</v>
      </c>
      <c r="E261" s="14" t="s">
        <v>275</v>
      </c>
      <c r="F261" s="15"/>
      <c r="G261" s="16">
        <f t="shared" si="41"/>
        <v>0</v>
      </c>
    </row>
    <row r="262" spans="1:7" ht="22.5" customHeight="1">
      <c r="A262" s="46" t="s">
        <v>529</v>
      </c>
      <c r="B262" s="102" t="s">
        <v>379</v>
      </c>
      <c r="C262" s="102"/>
      <c r="D262" s="58">
        <v>2</v>
      </c>
      <c r="E262" s="14" t="s">
        <v>275</v>
      </c>
      <c r="F262" s="15"/>
      <c r="G262" s="16">
        <f t="shared" si="41"/>
        <v>0</v>
      </c>
    </row>
    <row r="263" spans="1:7" ht="22.5" customHeight="1">
      <c r="A263" s="46" t="s">
        <v>530</v>
      </c>
      <c r="B263" s="102" t="s">
        <v>380</v>
      </c>
      <c r="C263" s="102"/>
      <c r="D263" s="58">
        <v>2</v>
      </c>
      <c r="E263" s="14" t="s">
        <v>275</v>
      </c>
      <c r="F263" s="15"/>
      <c r="G263" s="16">
        <f t="shared" si="41"/>
        <v>0</v>
      </c>
    </row>
    <row r="264" spans="1:7">
      <c r="A264" s="12" t="s">
        <v>531</v>
      </c>
      <c r="B264" s="102" t="s">
        <v>381</v>
      </c>
      <c r="C264" s="102"/>
      <c r="D264" s="58">
        <v>71</v>
      </c>
      <c r="E264" s="14" t="s">
        <v>275</v>
      </c>
      <c r="F264" s="15"/>
      <c r="G264" s="16">
        <f t="shared" si="41"/>
        <v>0</v>
      </c>
    </row>
    <row r="265" spans="1:7">
      <c r="A265" s="12" t="s">
        <v>532</v>
      </c>
      <c r="B265" s="102" t="s">
        <v>595</v>
      </c>
      <c r="C265" s="102"/>
      <c r="D265" s="58">
        <v>7</v>
      </c>
      <c r="E265" s="14" t="s">
        <v>275</v>
      </c>
      <c r="F265" s="15"/>
      <c r="G265" s="16">
        <f t="shared" si="41"/>
        <v>0</v>
      </c>
    </row>
    <row r="266" spans="1:7">
      <c r="A266" s="12" t="s">
        <v>533</v>
      </c>
      <c r="B266" s="102" t="s">
        <v>382</v>
      </c>
      <c r="C266" s="102"/>
      <c r="D266" s="58">
        <v>63</v>
      </c>
      <c r="E266" s="14" t="s">
        <v>275</v>
      </c>
      <c r="F266" s="15"/>
      <c r="G266" s="16">
        <f t="shared" si="41"/>
        <v>0</v>
      </c>
    </row>
    <row r="267" spans="1:7">
      <c r="A267" s="12" t="s">
        <v>534</v>
      </c>
      <c r="B267" s="102" t="s">
        <v>477</v>
      </c>
      <c r="C267" s="102"/>
      <c r="D267" s="58">
        <v>27</v>
      </c>
      <c r="E267" s="14" t="s">
        <v>275</v>
      </c>
      <c r="F267" s="15"/>
      <c r="G267" s="16">
        <f t="shared" si="41"/>
        <v>0</v>
      </c>
    </row>
    <row r="268" spans="1:7">
      <c r="A268" s="12" t="s">
        <v>535</v>
      </c>
      <c r="B268" s="102" t="s">
        <v>383</v>
      </c>
      <c r="C268" s="102"/>
      <c r="D268" s="58">
        <v>31</v>
      </c>
      <c r="E268" s="14" t="s">
        <v>275</v>
      </c>
      <c r="F268" s="15"/>
      <c r="G268" s="16">
        <f t="shared" si="41"/>
        <v>0</v>
      </c>
    </row>
    <row r="269" spans="1:7">
      <c r="A269" s="12" t="s">
        <v>536</v>
      </c>
      <c r="B269" s="102" t="s">
        <v>384</v>
      </c>
      <c r="C269" s="102"/>
      <c r="D269" s="58">
        <v>7</v>
      </c>
      <c r="E269" s="14" t="s">
        <v>275</v>
      </c>
      <c r="F269" s="15"/>
      <c r="G269" s="16">
        <f t="shared" si="41"/>
        <v>0</v>
      </c>
    </row>
    <row r="270" spans="1:7" ht="22.5" customHeight="1">
      <c r="A270" s="46" t="s">
        <v>537</v>
      </c>
      <c r="B270" s="102" t="s">
        <v>402</v>
      </c>
      <c r="C270" s="102"/>
      <c r="D270" s="58">
        <v>17</v>
      </c>
      <c r="E270" s="14" t="s">
        <v>275</v>
      </c>
      <c r="F270" s="15"/>
      <c r="G270" s="16">
        <f t="shared" si="41"/>
        <v>0</v>
      </c>
    </row>
    <row r="271" spans="1:7">
      <c r="A271" s="12" t="s">
        <v>538</v>
      </c>
      <c r="B271" s="102" t="s">
        <v>478</v>
      </c>
      <c r="C271" s="102"/>
      <c r="D271" s="58">
        <v>14</v>
      </c>
      <c r="E271" s="14" t="s">
        <v>275</v>
      </c>
      <c r="F271" s="15"/>
      <c r="G271" s="16">
        <f t="shared" si="41"/>
        <v>0</v>
      </c>
    </row>
    <row r="272" spans="1:7" ht="12.75" customHeight="1">
      <c r="A272" s="12" t="s">
        <v>539</v>
      </c>
      <c r="B272" s="102" t="s">
        <v>479</v>
      </c>
      <c r="C272" s="102"/>
      <c r="D272" s="58">
        <v>42</v>
      </c>
      <c r="E272" s="14" t="s">
        <v>275</v>
      </c>
      <c r="F272" s="15"/>
      <c r="G272" s="16">
        <f t="shared" si="41"/>
        <v>0</v>
      </c>
    </row>
    <row r="273" spans="1:7">
      <c r="A273" s="12" t="s">
        <v>540</v>
      </c>
      <c r="B273" s="102" t="s">
        <v>385</v>
      </c>
      <c r="C273" s="102"/>
      <c r="D273" s="58">
        <v>3</v>
      </c>
      <c r="E273" s="14" t="s">
        <v>275</v>
      </c>
      <c r="F273" s="15"/>
      <c r="G273" s="16">
        <f t="shared" si="41"/>
        <v>0</v>
      </c>
    </row>
    <row r="274" spans="1:7">
      <c r="A274" s="12" t="s">
        <v>541</v>
      </c>
      <c r="B274" s="102" t="s">
        <v>386</v>
      </c>
      <c r="C274" s="102"/>
      <c r="D274" s="58">
        <v>2</v>
      </c>
      <c r="E274" s="14" t="s">
        <v>275</v>
      </c>
      <c r="F274" s="15"/>
      <c r="G274" s="16">
        <f t="shared" si="41"/>
        <v>0</v>
      </c>
    </row>
    <row r="275" spans="1:7">
      <c r="A275" s="12" t="s">
        <v>542</v>
      </c>
      <c r="B275" s="102" t="s">
        <v>387</v>
      </c>
      <c r="C275" s="102"/>
      <c r="D275" s="58">
        <v>1</v>
      </c>
      <c r="E275" s="14" t="s">
        <v>275</v>
      </c>
      <c r="F275" s="15"/>
      <c r="G275" s="16">
        <f t="shared" si="41"/>
        <v>0</v>
      </c>
    </row>
    <row r="276" spans="1:7">
      <c r="A276" s="12" t="s">
        <v>543</v>
      </c>
      <c r="B276" s="102" t="s">
        <v>388</v>
      </c>
      <c r="C276" s="102"/>
      <c r="D276" s="58">
        <v>3</v>
      </c>
      <c r="E276" s="14" t="s">
        <v>275</v>
      </c>
      <c r="F276" s="15"/>
      <c r="G276" s="16">
        <f t="shared" si="41"/>
        <v>0</v>
      </c>
    </row>
    <row r="277" spans="1:7" ht="33" customHeight="1">
      <c r="A277" s="46" t="s">
        <v>544</v>
      </c>
      <c r="B277" s="102" t="s">
        <v>596</v>
      </c>
      <c r="C277" s="102"/>
      <c r="D277" s="58">
        <v>60</v>
      </c>
      <c r="E277" s="14" t="s">
        <v>400</v>
      </c>
      <c r="F277" s="15"/>
      <c r="G277" s="16">
        <f t="shared" si="41"/>
        <v>0</v>
      </c>
    </row>
    <row r="278" spans="1:7" ht="33" customHeight="1">
      <c r="A278" s="46" t="s">
        <v>545</v>
      </c>
      <c r="B278" s="102" t="s">
        <v>597</v>
      </c>
      <c r="C278" s="102"/>
      <c r="D278" s="58">
        <v>40</v>
      </c>
      <c r="E278" s="14" t="s">
        <v>400</v>
      </c>
      <c r="F278" s="15"/>
      <c r="G278" s="16">
        <f t="shared" si="41"/>
        <v>0</v>
      </c>
    </row>
    <row r="279" spans="1:7" ht="22.5" customHeight="1">
      <c r="A279" s="46" t="s">
        <v>546</v>
      </c>
      <c r="B279" s="102" t="s">
        <v>389</v>
      </c>
      <c r="C279" s="102"/>
      <c r="D279" s="58">
        <v>1</v>
      </c>
      <c r="E279" s="14" t="s">
        <v>275</v>
      </c>
      <c r="F279" s="15"/>
      <c r="G279" s="16">
        <f t="shared" si="41"/>
        <v>0</v>
      </c>
    </row>
    <row r="280" spans="1:7" s="82" customFormat="1" ht="45.75" customHeight="1">
      <c r="A280" s="46" t="s">
        <v>547</v>
      </c>
      <c r="B280" s="102" t="s">
        <v>620</v>
      </c>
      <c r="C280" s="102"/>
      <c r="D280" s="71">
        <v>1</v>
      </c>
      <c r="E280" s="67" t="s">
        <v>275</v>
      </c>
      <c r="F280" s="45"/>
      <c r="G280" s="16">
        <f t="shared" si="41"/>
        <v>0</v>
      </c>
    </row>
    <row r="281" spans="1:7" ht="33" customHeight="1">
      <c r="A281" s="46" t="s">
        <v>548</v>
      </c>
      <c r="B281" s="102" t="s">
        <v>448</v>
      </c>
      <c r="C281" s="102"/>
      <c r="D281" s="58">
        <v>10</v>
      </c>
      <c r="E281" s="14" t="s">
        <v>400</v>
      </c>
      <c r="F281" s="15"/>
      <c r="G281" s="16">
        <f t="shared" si="41"/>
        <v>0</v>
      </c>
    </row>
    <row r="282" spans="1:7" ht="33" customHeight="1">
      <c r="A282" s="46" t="s">
        <v>549</v>
      </c>
      <c r="B282" s="102" t="s">
        <v>390</v>
      </c>
      <c r="C282" s="102"/>
      <c r="D282" s="58">
        <v>80</v>
      </c>
      <c r="E282" s="14" t="s">
        <v>400</v>
      </c>
      <c r="F282" s="15"/>
      <c r="G282" s="16">
        <f t="shared" si="41"/>
        <v>0</v>
      </c>
    </row>
    <row r="283" spans="1:7" ht="33" customHeight="1">
      <c r="A283" s="46" t="s">
        <v>550</v>
      </c>
      <c r="B283" s="102" t="s">
        <v>391</v>
      </c>
      <c r="C283" s="102"/>
      <c r="D283" s="58">
        <v>65</v>
      </c>
      <c r="E283" s="14" t="s">
        <v>400</v>
      </c>
      <c r="F283" s="15"/>
      <c r="G283" s="16">
        <f t="shared" si="41"/>
        <v>0</v>
      </c>
    </row>
    <row r="284" spans="1:7" ht="33" customHeight="1">
      <c r="A284" s="46" t="s">
        <v>551</v>
      </c>
      <c r="B284" s="102" t="s">
        <v>392</v>
      </c>
      <c r="C284" s="102"/>
      <c r="D284" s="58">
        <v>150</v>
      </c>
      <c r="E284" s="14" t="s">
        <v>400</v>
      </c>
      <c r="F284" s="15"/>
      <c r="G284" s="16">
        <f t="shared" si="41"/>
        <v>0</v>
      </c>
    </row>
    <row r="285" spans="1:7" ht="33" customHeight="1">
      <c r="A285" s="46" t="s">
        <v>552</v>
      </c>
      <c r="B285" s="102" t="s">
        <v>393</v>
      </c>
      <c r="C285" s="102"/>
      <c r="D285" s="58">
        <v>120</v>
      </c>
      <c r="E285" s="14" t="s">
        <v>400</v>
      </c>
      <c r="F285" s="15"/>
      <c r="G285" s="16">
        <f t="shared" si="41"/>
        <v>0</v>
      </c>
    </row>
    <row r="286" spans="1:7" ht="33.75" customHeight="1">
      <c r="A286" s="46" t="s">
        <v>553</v>
      </c>
      <c r="B286" s="102" t="s">
        <v>394</v>
      </c>
      <c r="C286" s="102"/>
      <c r="D286" s="58">
        <v>125</v>
      </c>
      <c r="E286" s="14" t="s">
        <v>400</v>
      </c>
      <c r="F286" s="15"/>
      <c r="G286" s="16">
        <f t="shared" si="41"/>
        <v>0</v>
      </c>
    </row>
    <row r="287" spans="1:7" ht="33.75" customHeight="1">
      <c r="A287" s="46" t="s">
        <v>554</v>
      </c>
      <c r="B287" s="102" t="s">
        <v>395</v>
      </c>
      <c r="C287" s="102"/>
      <c r="D287" s="58">
        <v>95</v>
      </c>
      <c r="E287" s="14" t="s">
        <v>400</v>
      </c>
      <c r="F287" s="15"/>
      <c r="G287" s="16">
        <f t="shared" si="41"/>
        <v>0</v>
      </c>
    </row>
    <row r="288" spans="1:7" ht="22.5" customHeight="1">
      <c r="A288" s="46" t="s">
        <v>555</v>
      </c>
      <c r="B288" s="102" t="s">
        <v>480</v>
      </c>
      <c r="C288" s="102"/>
      <c r="D288" s="58">
        <v>2</v>
      </c>
      <c r="E288" s="14" t="s">
        <v>275</v>
      </c>
      <c r="F288" s="15"/>
      <c r="G288" s="16">
        <f t="shared" si="41"/>
        <v>0</v>
      </c>
    </row>
    <row r="289" spans="1:7">
      <c r="A289" s="46" t="s">
        <v>556</v>
      </c>
      <c r="B289" s="102" t="s">
        <v>396</v>
      </c>
      <c r="C289" s="102"/>
      <c r="D289" s="58">
        <v>2</v>
      </c>
      <c r="E289" s="14" t="s">
        <v>275</v>
      </c>
      <c r="F289" s="15"/>
      <c r="G289" s="16">
        <f t="shared" si="41"/>
        <v>0</v>
      </c>
    </row>
    <row r="290" spans="1:7">
      <c r="A290" s="46" t="s">
        <v>557</v>
      </c>
      <c r="B290" s="102" t="s">
        <v>397</v>
      </c>
      <c r="C290" s="102"/>
      <c r="D290" s="58">
        <v>2</v>
      </c>
      <c r="E290" s="14" t="s">
        <v>275</v>
      </c>
      <c r="F290" s="15"/>
      <c r="G290" s="16">
        <f t="shared" si="41"/>
        <v>0</v>
      </c>
    </row>
    <row r="291" spans="1:7">
      <c r="A291" s="46" t="s">
        <v>558</v>
      </c>
      <c r="B291" s="102" t="s">
        <v>610</v>
      </c>
      <c r="C291" s="102"/>
      <c r="D291" s="58">
        <v>1</v>
      </c>
      <c r="E291" s="14" t="s">
        <v>275</v>
      </c>
      <c r="F291" s="15"/>
      <c r="G291" s="16">
        <f t="shared" si="41"/>
        <v>0</v>
      </c>
    </row>
    <row r="292" spans="1:7" ht="12.75" customHeight="1">
      <c r="A292" s="46" t="s">
        <v>559</v>
      </c>
      <c r="B292" s="102" t="s">
        <v>398</v>
      </c>
      <c r="C292" s="102"/>
      <c r="D292" s="58">
        <v>1</v>
      </c>
      <c r="E292" s="14" t="s">
        <v>275</v>
      </c>
      <c r="F292" s="15"/>
      <c r="G292" s="16">
        <f t="shared" si="41"/>
        <v>0</v>
      </c>
    </row>
    <row r="293" spans="1:7" ht="46.5" customHeight="1">
      <c r="A293" s="46" t="s">
        <v>560</v>
      </c>
      <c r="B293" s="102" t="s">
        <v>399</v>
      </c>
      <c r="C293" s="102"/>
      <c r="D293" s="58">
        <v>1</v>
      </c>
      <c r="E293" s="14" t="s">
        <v>275</v>
      </c>
      <c r="F293" s="15"/>
      <c r="G293" s="16">
        <f t="shared" si="41"/>
        <v>0</v>
      </c>
    </row>
    <row r="294" spans="1:7">
      <c r="A294" s="68" t="s">
        <v>561</v>
      </c>
      <c r="B294" s="137" t="s">
        <v>598</v>
      </c>
      <c r="C294" s="137"/>
      <c r="D294" s="98">
        <v>1</v>
      </c>
      <c r="E294" s="72" t="s">
        <v>275</v>
      </c>
      <c r="F294" s="83"/>
      <c r="G294" s="73">
        <f t="shared" si="41"/>
        <v>0</v>
      </c>
    </row>
    <row r="295" spans="1:7" ht="13.5" thickBot="1">
      <c r="A295" s="23" t="s">
        <v>347</v>
      </c>
      <c r="B295" s="125" t="s">
        <v>345</v>
      </c>
      <c r="C295" s="125"/>
      <c r="D295" s="125"/>
      <c r="E295" s="125"/>
      <c r="F295" s="63"/>
      <c r="G295" s="66">
        <f>SUM(G296:G296)</f>
        <v>0</v>
      </c>
    </row>
    <row r="296" spans="1:7" ht="13.5" thickBot="1">
      <c r="A296" s="43" t="s">
        <v>348</v>
      </c>
      <c r="B296" s="131" t="s">
        <v>346</v>
      </c>
      <c r="C296" s="131"/>
      <c r="D296" s="53">
        <v>1</v>
      </c>
      <c r="E296" s="40" t="s">
        <v>24</v>
      </c>
      <c r="F296" s="44"/>
      <c r="G296" s="42">
        <f>D296*F296</f>
        <v>0</v>
      </c>
    </row>
    <row r="297" spans="1:7" ht="13.5" thickBot="1">
      <c r="A297" s="133" t="s">
        <v>5</v>
      </c>
      <c r="B297" s="134"/>
      <c r="C297" s="134"/>
      <c r="D297" s="134"/>
      <c r="E297" s="134"/>
      <c r="F297" s="134"/>
      <c r="G297" s="26">
        <f>G199+G184+G181+G174+G170+G148+G140+G123+G119+G114+G111+G108+G102+G96+G74+G70+G64+G59+G57+G55+G53+G48+G28+G21+G9+G5+G242+G235+G295+G248+G246+G81</f>
        <v>0</v>
      </c>
    </row>
    <row r="298" spans="1:7">
      <c r="A298" s="27">
        <v>1</v>
      </c>
      <c r="B298" s="28" t="s">
        <v>253</v>
      </c>
      <c r="C298" s="28"/>
      <c r="D298" s="135" t="s">
        <v>254</v>
      </c>
      <c r="E298" s="135"/>
      <c r="F298" s="135"/>
      <c r="G298" s="29">
        <f>G297*0.1</f>
        <v>0</v>
      </c>
    </row>
    <row r="299" spans="1:7">
      <c r="A299" s="27">
        <v>2</v>
      </c>
      <c r="B299" s="28" t="s">
        <v>255</v>
      </c>
      <c r="C299" s="28"/>
      <c r="D299" s="28" t="s">
        <v>256</v>
      </c>
      <c r="E299" s="28"/>
      <c r="F299" s="28"/>
      <c r="G299" s="29">
        <f>G297*0.045</f>
        <v>0</v>
      </c>
    </row>
    <row r="300" spans="1:7">
      <c r="A300" s="27">
        <v>3</v>
      </c>
      <c r="B300" s="135" t="s">
        <v>257</v>
      </c>
      <c r="C300" s="135"/>
      <c r="D300" s="135" t="s">
        <v>258</v>
      </c>
      <c r="E300" s="135"/>
      <c r="F300" s="135"/>
      <c r="G300" s="29">
        <f>G297*0.05</f>
        <v>0</v>
      </c>
    </row>
    <row r="301" spans="1:7">
      <c r="A301" s="27">
        <v>4</v>
      </c>
      <c r="B301" s="28" t="s">
        <v>259</v>
      </c>
      <c r="C301" s="28"/>
      <c r="D301" s="135" t="s">
        <v>260</v>
      </c>
      <c r="E301" s="135"/>
      <c r="F301" s="135"/>
      <c r="G301" s="29">
        <f>G297*0.025</f>
        <v>0</v>
      </c>
    </row>
    <row r="302" spans="1:7" ht="21.75" customHeight="1">
      <c r="A302" s="27">
        <v>5</v>
      </c>
      <c r="B302" s="136" t="s">
        <v>261</v>
      </c>
      <c r="C302" s="136"/>
      <c r="D302" s="135" t="s">
        <v>262</v>
      </c>
      <c r="E302" s="135"/>
      <c r="F302" s="135"/>
      <c r="G302" s="29">
        <f>G297*0.18*0.1</f>
        <v>0</v>
      </c>
    </row>
    <row r="303" spans="1:7">
      <c r="A303" s="27">
        <v>6</v>
      </c>
      <c r="B303" s="36" t="s">
        <v>263</v>
      </c>
      <c r="C303" s="36"/>
      <c r="D303" s="135" t="s">
        <v>264</v>
      </c>
      <c r="E303" s="135"/>
      <c r="F303" s="135"/>
      <c r="G303" s="29">
        <f>G297*0.01</f>
        <v>0</v>
      </c>
    </row>
    <row r="304" spans="1:7">
      <c r="A304" s="27">
        <v>7</v>
      </c>
      <c r="B304" s="28" t="s">
        <v>265</v>
      </c>
      <c r="C304" s="28"/>
      <c r="D304" s="135" t="s">
        <v>266</v>
      </c>
      <c r="E304" s="135"/>
      <c r="F304" s="135"/>
      <c r="G304" s="29">
        <f>G297*0.001</f>
        <v>0</v>
      </c>
    </row>
    <row r="305" spans="1:7">
      <c r="A305" s="27">
        <v>8</v>
      </c>
      <c r="B305" s="36" t="s">
        <v>267</v>
      </c>
      <c r="C305" s="28"/>
      <c r="D305" s="36" t="s">
        <v>268</v>
      </c>
      <c r="E305" s="36"/>
      <c r="F305" s="36"/>
      <c r="G305" s="29">
        <f>0.05*G297</f>
        <v>0</v>
      </c>
    </row>
    <row r="306" spans="1:7" ht="13.5" thickBot="1">
      <c r="A306" s="30">
        <v>9</v>
      </c>
      <c r="B306" s="132" t="s">
        <v>269</v>
      </c>
      <c r="C306" s="132"/>
      <c r="D306" s="132" t="s">
        <v>268</v>
      </c>
      <c r="E306" s="132"/>
      <c r="F306" s="132"/>
      <c r="G306" s="31">
        <f>G297*0.05</f>
        <v>0</v>
      </c>
    </row>
    <row r="307" spans="1:7" ht="14.25" thickTop="1" thickBot="1">
      <c r="A307" s="32"/>
      <c r="B307" s="138"/>
      <c r="C307" s="138"/>
      <c r="D307" s="139" t="s">
        <v>270</v>
      </c>
      <c r="E307" s="139"/>
      <c r="F307" s="139"/>
      <c r="G307" s="33">
        <f>SUM(G298:G306)</f>
        <v>0</v>
      </c>
    </row>
    <row r="308" spans="1:7" ht="13.5" thickBot="1">
      <c r="A308" s="140" t="s">
        <v>271</v>
      </c>
      <c r="B308" s="140"/>
      <c r="C308" s="140"/>
      <c r="D308" s="140"/>
      <c r="E308" s="140"/>
      <c r="F308" s="141"/>
      <c r="G308" s="34">
        <f>G297+G307</f>
        <v>0</v>
      </c>
    </row>
    <row r="309" spans="1:7">
      <c r="A309" s="13"/>
      <c r="B309" s="13"/>
      <c r="C309" s="13"/>
      <c r="D309" s="13"/>
      <c r="E309" s="13"/>
      <c r="F309" s="13"/>
      <c r="G309" s="13"/>
    </row>
  </sheetData>
  <mergeCells count="312">
    <mergeCell ref="B108:F108"/>
    <mergeCell ref="B109:C109"/>
    <mergeCell ref="B115:C115"/>
    <mergeCell ref="B178:C178"/>
    <mergeCell ref="B179:C179"/>
    <mergeCell ref="B180:C180"/>
    <mergeCell ref="B181:F181"/>
    <mergeCell ref="B153:C153"/>
    <mergeCell ref="B139:C139"/>
    <mergeCell ref="B167:C167"/>
    <mergeCell ref="B162:C162"/>
    <mergeCell ref="B163:C163"/>
    <mergeCell ref="B164:C164"/>
    <mergeCell ref="B307:C307"/>
    <mergeCell ref="D307:F307"/>
    <mergeCell ref="A308:F308"/>
    <mergeCell ref="B192:C192"/>
    <mergeCell ref="B193:C193"/>
    <mergeCell ref="B194:C194"/>
    <mergeCell ref="B195:C195"/>
    <mergeCell ref="B196:C196"/>
    <mergeCell ref="B76:C76"/>
    <mergeCell ref="B102:F102"/>
    <mergeCell ref="B78:C78"/>
    <mergeCell ref="B141:C141"/>
    <mergeCell ref="B136:C136"/>
    <mergeCell ref="B101:C101"/>
    <mergeCell ref="B123:F123"/>
    <mergeCell ref="B98:C98"/>
    <mergeCell ref="B118:C118"/>
    <mergeCell ref="B130:C130"/>
    <mergeCell ref="B183:C183"/>
    <mergeCell ref="B177:C177"/>
    <mergeCell ref="B99:C99"/>
    <mergeCell ref="B100:C100"/>
    <mergeCell ref="B116:C116"/>
    <mergeCell ref="B104:C104"/>
    <mergeCell ref="B219:C219"/>
    <mergeCell ref="B204:C204"/>
    <mergeCell ref="B217:C217"/>
    <mergeCell ref="B191:C191"/>
    <mergeCell ref="B252:C252"/>
    <mergeCell ref="B165:C165"/>
    <mergeCell ref="B166:C166"/>
    <mergeCell ref="B168:C168"/>
    <mergeCell ref="B189:C189"/>
    <mergeCell ref="B190:C190"/>
    <mergeCell ref="B169:C169"/>
    <mergeCell ref="B171:C171"/>
    <mergeCell ref="B172:C172"/>
    <mergeCell ref="B174:F174"/>
    <mergeCell ref="B175:C175"/>
    <mergeCell ref="B222:C222"/>
    <mergeCell ref="B223:F223"/>
    <mergeCell ref="B224:C224"/>
    <mergeCell ref="B232:F232"/>
    <mergeCell ref="B251:C251"/>
    <mergeCell ref="D295:E295"/>
    <mergeCell ref="B296:C296"/>
    <mergeCell ref="B271:C271"/>
    <mergeCell ref="B262:C262"/>
    <mergeCell ref="B263:C263"/>
    <mergeCell ref="B275:C275"/>
    <mergeCell ref="B276:C276"/>
    <mergeCell ref="B306:C306"/>
    <mergeCell ref="D306:F306"/>
    <mergeCell ref="A297:F297"/>
    <mergeCell ref="D298:F298"/>
    <mergeCell ref="B300:C300"/>
    <mergeCell ref="D300:F300"/>
    <mergeCell ref="D301:F301"/>
    <mergeCell ref="D303:F303"/>
    <mergeCell ref="D304:F304"/>
    <mergeCell ref="B302:C302"/>
    <mergeCell ref="B295:C295"/>
    <mergeCell ref="B287:C287"/>
    <mergeCell ref="B272:C272"/>
    <mergeCell ref="D302:F302"/>
    <mergeCell ref="B294:C294"/>
    <mergeCell ref="B265:C265"/>
    <mergeCell ref="B266:C266"/>
    <mergeCell ref="B259:C259"/>
    <mergeCell ref="B267:C267"/>
    <mergeCell ref="B268:C268"/>
    <mergeCell ref="B269:C269"/>
    <mergeCell ref="B270:C270"/>
    <mergeCell ref="B52:C52"/>
    <mergeCell ref="B77:C77"/>
    <mergeCell ref="B184:F184"/>
    <mergeCell ref="B185:C185"/>
    <mergeCell ref="B186:C186"/>
    <mergeCell ref="B187:C187"/>
    <mergeCell ref="B188:C188"/>
    <mergeCell ref="B197:C197"/>
    <mergeCell ref="B182:C182"/>
    <mergeCell ref="B94:C94"/>
    <mergeCell ref="B95:C95"/>
    <mergeCell ref="B84:C84"/>
    <mergeCell ref="B85:C85"/>
    <mergeCell ref="B86:C86"/>
    <mergeCell ref="B87:C87"/>
    <mergeCell ref="B88:C88"/>
    <mergeCell ref="B228:F228"/>
    <mergeCell ref="B203:C203"/>
    <mergeCell ref="B205:C205"/>
    <mergeCell ref="B90:C90"/>
    <mergeCell ref="B91:C91"/>
    <mergeCell ref="B92:C92"/>
    <mergeCell ref="B117:C117"/>
    <mergeCell ref="B119:F119"/>
    <mergeCell ref="B120:C120"/>
    <mergeCell ref="B161:C161"/>
    <mergeCell ref="B229:C229"/>
    <mergeCell ref="B215:C215"/>
    <mergeCell ref="B216:C216"/>
    <mergeCell ref="B200:F200"/>
    <mergeCell ref="B206:F206"/>
    <mergeCell ref="B209:F209"/>
    <mergeCell ref="B214:F214"/>
    <mergeCell ref="B218:F218"/>
    <mergeCell ref="B201:C201"/>
    <mergeCell ref="B207:C207"/>
    <mergeCell ref="B208:C208"/>
    <mergeCell ref="B210:C210"/>
    <mergeCell ref="B274:C274"/>
    <mergeCell ref="B280:C280"/>
    <mergeCell ref="B285:C285"/>
    <mergeCell ref="B260:C260"/>
    <mergeCell ref="B261:C261"/>
    <mergeCell ref="B277:C277"/>
    <mergeCell ref="B278:C278"/>
    <mergeCell ref="B64:F64"/>
    <mergeCell ref="B96:F96"/>
    <mergeCell ref="B97:C97"/>
    <mergeCell ref="B28:F28"/>
    <mergeCell ref="B176:C176"/>
    <mergeCell ref="B170:F170"/>
    <mergeCell ref="B173:C173"/>
    <mergeCell ref="B29:C29"/>
    <mergeCell ref="B80:C80"/>
    <mergeCell ref="B81:F81"/>
    <mergeCell ref="B82:C82"/>
    <mergeCell ref="B83:C83"/>
    <mergeCell ref="B93:C93"/>
    <mergeCell ref="B103:C103"/>
    <mergeCell ref="B75:C75"/>
    <mergeCell ref="B74:F74"/>
    <mergeCell ref="B73:C73"/>
    <mergeCell ref="B70:F70"/>
    <mergeCell ref="B71:C71"/>
    <mergeCell ref="B72:C72"/>
    <mergeCell ref="B126:C126"/>
    <mergeCell ref="B127:C127"/>
    <mergeCell ref="B38:C38"/>
    <mergeCell ref="B19:C19"/>
    <mergeCell ref="B16:C16"/>
    <mergeCell ref="B67:C67"/>
    <mergeCell ref="B68:C68"/>
    <mergeCell ref="B69:C69"/>
    <mergeCell ref="B57:F57"/>
    <mergeCell ref="B21:F21"/>
    <mergeCell ref="B53:F53"/>
    <mergeCell ref="B54:C54"/>
    <mergeCell ref="B17:C17"/>
    <mergeCell ref="B44:C44"/>
    <mergeCell ref="B30:C30"/>
    <mergeCell ref="B42:C42"/>
    <mergeCell ref="B43:C43"/>
    <mergeCell ref="B31:C31"/>
    <mergeCell ref="B55:F55"/>
    <mergeCell ref="B24:C24"/>
    <mergeCell ref="B48:F48"/>
    <mergeCell ref="B49:C49"/>
    <mergeCell ref="B50:C50"/>
    <mergeCell ref="B89:C89"/>
    <mergeCell ref="B66:C66"/>
    <mergeCell ref="B51:C51"/>
    <mergeCell ref="A1:C1"/>
    <mergeCell ref="D1:G1"/>
    <mergeCell ref="C2:E2"/>
    <mergeCell ref="F2:G2"/>
    <mergeCell ref="F3:G3"/>
    <mergeCell ref="B4:C4"/>
    <mergeCell ref="B56:C56"/>
    <mergeCell ref="B6:C6"/>
    <mergeCell ref="B15:C15"/>
    <mergeCell ref="B58:C58"/>
    <mergeCell ref="B59:F59"/>
    <mergeCell ref="B61:C61"/>
    <mergeCell ref="B62:C62"/>
    <mergeCell ref="B23:C23"/>
    <mergeCell ref="B26:C26"/>
    <mergeCell ref="B63:C63"/>
    <mergeCell ref="B60:C60"/>
    <mergeCell ref="B18:C18"/>
    <mergeCell ref="B20:C20"/>
    <mergeCell ref="B11:C11"/>
    <mergeCell ref="B12:C12"/>
    <mergeCell ref="B13:C13"/>
    <mergeCell ref="B14:C14"/>
    <mergeCell ref="B5:F5"/>
    <mergeCell ref="B7:C7"/>
    <mergeCell ref="B8:C8"/>
    <mergeCell ref="B9:F9"/>
    <mergeCell ref="B10:C10"/>
    <mergeCell ref="B124:C124"/>
    <mergeCell ref="B142:C142"/>
    <mergeCell ref="B143:C143"/>
    <mergeCell ref="B144:C144"/>
    <mergeCell ref="B145:C145"/>
    <mergeCell ref="B131:C131"/>
    <mergeCell ref="B105:C105"/>
    <mergeCell ref="B22:C22"/>
    <mergeCell ref="B40:C40"/>
    <mergeCell ref="B46:C46"/>
    <mergeCell ref="B47:C47"/>
    <mergeCell ref="B32:C32"/>
    <mergeCell ref="B33:C33"/>
    <mergeCell ref="B34:C34"/>
    <mergeCell ref="B35:C35"/>
    <mergeCell ref="B36:C36"/>
    <mergeCell ref="B37:C37"/>
    <mergeCell ref="B27:C27"/>
    <mergeCell ref="B45:C45"/>
    <mergeCell ref="B41:C41"/>
    <mergeCell ref="B39:C39"/>
    <mergeCell ref="B79:C79"/>
    <mergeCell ref="B25:C25"/>
    <mergeCell ref="B65:C65"/>
    <mergeCell ref="B146:C146"/>
    <mergeCell ref="B147:C147"/>
    <mergeCell ref="B149:C149"/>
    <mergeCell ref="B150:C150"/>
    <mergeCell ref="B151:C151"/>
    <mergeCell ref="B152:C152"/>
    <mergeCell ref="B106:C106"/>
    <mergeCell ref="B107:C107"/>
    <mergeCell ref="B113:C113"/>
    <mergeCell ref="B122:C122"/>
    <mergeCell ref="B110:C110"/>
    <mergeCell ref="B111:F111"/>
    <mergeCell ref="B112:C112"/>
    <mergeCell ref="B128:C128"/>
    <mergeCell ref="B125:C125"/>
    <mergeCell ref="B114:F114"/>
    <mergeCell ref="B129:C129"/>
    <mergeCell ref="B137:C137"/>
    <mergeCell ref="B138:C138"/>
    <mergeCell ref="B132:C132"/>
    <mergeCell ref="B133:C133"/>
    <mergeCell ref="B134:C134"/>
    <mergeCell ref="B135:C135"/>
    <mergeCell ref="B121:C121"/>
    <mergeCell ref="B254:C254"/>
    <mergeCell ref="B256:C256"/>
    <mergeCell ref="B257:C257"/>
    <mergeCell ref="B250:C250"/>
    <mergeCell ref="B249:C249"/>
    <mergeCell ref="B154:C154"/>
    <mergeCell ref="B155:C155"/>
    <mergeCell ref="B233:C233"/>
    <mergeCell ref="B242:F242"/>
    <mergeCell ref="B243:C243"/>
    <mergeCell ref="B244:C244"/>
    <mergeCell ref="B245:C245"/>
    <mergeCell ref="B235:F235"/>
    <mergeCell ref="B236:C236"/>
    <mergeCell ref="B237:C237"/>
    <mergeCell ref="B238:C238"/>
    <mergeCell ref="B213:C213"/>
    <mergeCell ref="B227:C227"/>
    <mergeCell ref="B202:C202"/>
    <mergeCell ref="B221:F221"/>
    <mergeCell ref="B226:F226"/>
    <mergeCell ref="B225:C225"/>
    <mergeCell ref="B241:C241"/>
    <mergeCell ref="B255:C255"/>
    <mergeCell ref="B288:C288"/>
    <mergeCell ref="B289:C289"/>
    <mergeCell ref="B290:C290"/>
    <mergeCell ref="B291:C291"/>
    <mergeCell ref="B292:C292"/>
    <mergeCell ref="B293:C293"/>
    <mergeCell ref="B281:C281"/>
    <mergeCell ref="B282:C282"/>
    <mergeCell ref="B283:C283"/>
    <mergeCell ref="B284:C284"/>
    <mergeCell ref="B286:C286"/>
    <mergeCell ref="B253:C253"/>
    <mergeCell ref="B273:C273"/>
    <mergeCell ref="B279:C279"/>
    <mergeCell ref="B258:C258"/>
    <mergeCell ref="B198:C198"/>
    <mergeCell ref="B140:F140"/>
    <mergeCell ref="B248:F248"/>
    <mergeCell ref="B156:C156"/>
    <mergeCell ref="B157:C157"/>
    <mergeCell ref="B158:C158"/>
    <mergeCell ref="B240:C240"/>
    <mergeCell ref="B239:C239"/>
    <mergeCell ref="B234:C234"/>
    <mergeCell ref="B159:C159"/>
    <mergeCell ref="B160:C160"/>
    <mergeCell ref="B199:F199"/>
    <mergeCell ref="B230:F230"/>
    <mergeCell ref="B231:C231"/>
    <mergeCell ref="B211:C211"/>
    <mergeCell ref="B212:C212"/>
    <mergeCell ref="B220:C220"/>
    <mergeCell ref="B246:F246"/>
    <mergeCell ref="B247:C247"/>
    <mergeCell ref="B264:C264"/>
  </mergeCells>
  <printOptions horizontalCentered="1"/>
  <pageMargins left="0.7" right="0.7" top="0.75" bottom="0.75" header="0.3" footer="0.3"/>
  <pageSetup scale="84" orientation="portrait" r:id="rId1"/>
  <headerFooter alignWithMargins="0">
    <oddFooter>Página &amp;P</oddFooter>
  </headerFooter>
  <rowBreaks count="8" manualBreakCount="8">
    <brk id="33" max="6" man="1"/>
    <brk id="61" max="6" man="1"/>
    <brk id="95" max="6" man="1"/>
    <brk id="135" max="6" man="1"/>
    <brk id="173" max="6" man="1"/>
    <brk id="212" max="6" man="1"/>
    <brk id="249" max="6" man="1"/>
    <brk id="2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 calculo</dc:creator>
  <cp:lastModifiedBy>Yolanda Cosme</cp:lastModifiedBy>
  <cp:lastPrinted>2018-10-22T19:39:29Z</cp:lastPrinted>
  <dcterms:created xsi:type="dcterms:W3CDTF">2006-06-19T11:44:06Z</dcterms:created>
  <dcterms:modified xsi:type="dcterms:W3CDTF">2018-10-22T19:40:29Z</dcterms:modified>
</cp:coreProperties>
</file>