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155" yWindow="675" windowWidth="10350" windowHeight="7050"/>
  </bookViews>
  <sheets>
    <sheet name="Presupuesto con volumetría" sheetId="11" r:id="rId1"/>
  </sheets>
  <definedNames>
    <definedName name="_xlnm.Print_Area" localSheetId="0">'Presupuesto con volumetría'!$A$1:$G$288</definedName>
    <definedName name="_xlnm.Print_Titles" localSheetId="0">'Presupuesto con volumetría'!$1:$4</definedName>
  </definedNames>
  <calcPr calcId="124519"/>
  <fileRecoveryPr repairLoad="1"/>
</workbook>
</file>

<file path=xl/calcChain.xml><?xml version="1.0" encoding="utf-8"?>
<calcChain xmlns="http://schemas.openxmlformats.org/spreadsheetml/2006/main">
  <c r="G274" i="11"/>
  <c r="G273" s="1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 s="1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 s="1"/>
  <c r="G192"/>
  <c r="G191" s="1"/>
  <c r="G190"/>
  <c r="G189" s="1"/>
  <c r="G188" s="1"/>
  <c r="G187"/>
  <c r="G186"/>
  <c r="G185"/>
  <c r="G184"/>
  <c r="G183"/>
  <c r="G182"/>
  <c r="G181" l="1"/>
  <c r="G180"/>
  <c r="G179"/>
  <c r="G178"/>
  <c r="G177"/>
  <c r="G176"/>
  <c r="G175"/>
  <c r="G174"/>
  <c r="G173"/>
  <c r="G172"/>
  <c r="G171" s="1"/>
  <c r="G170"/>
  <c r="G169"/>
  <c r="G168" s="1"/>
  <c r="G167" s="1"/>
  <c r="G166" l="1"/>
  <c r="G165"/>
  <c r="G164"/>
  <c r="G163"/>
  <c r="G162"/>
  <c r="G161"/>
  <c r="G160"/>
  <c r="G159"/>
  <c r="G158"/>
  <c r="G157"/>
  <c r="G156"/>
  <c r="G155"/>
  <c r="G154"/>
  <c r="G153"/>
  <c r="G152"/>
  <c r="G151"/>
  <c r="G150"/>
  <c r="G149" s="1"/>
  <c r="G148"/>
  <c r="G147"/>
  <c r="G146"/>
  <c r="G145"/>
  <c r="G144" s="1"/>
  <c r="G143"/>
  <c r="G142"/>
  <c r="G141"/>
  <c r="G140"/>
  <c r="G139"/>
  <c r="G138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 s="1"/>
  <c r="G89"/>
  <c r="G88" s="1"/>
  <c r="G87" s="1"/>
  <c r="G86"/>
  <c r="G85"/>
  <c r="G84"/>
  <c r="G83"/>
  <c r="G82"/>
  <c r="G81" s="1"/>
  <c r="G80"/>
  <c r="G79"/>
  <c r="G78"/>
  <c r="G76"/>
  <c r="G75" s="1"/>
  <c r="G74"/>
  <c r="G73"/>
  <c r="G72"/>
  <c r="G71"/>
  <c r="G70"/>
  <c r="G69"/>
  <c r="G68"/>
  <c r="G67" s="1"/>
  <c r="G65" s="1"/>
  <c r="G66"/>
  <c r="G64"/>
  <c r="G63"/>
  <c r="G62" s="1"/>
  <c r="G61"/>
  <c r="G60"/>
  <c r="G57"/>
  <c r="G56"/>
  <c r="G54"/>
  <c r="G53" s="1"/>
  <c r="G52" s="1"/>
  <c r="G51" s="1"/>
  <c r="G50" s="1"/>
  <c r="G49" s="1"/>
  <c r="G48"/>
  <c r="G47"/>
  <c r="G46" s="1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 s="1"/>
  <c r="G24"/>
  <c r="G23"/>
  <c r="G22"/>
  <c r="G21"/>
  <c r="G19"/>
  <c r="G18"/>
  <c r="G17" s="1"/>
  <c r="G16"/>
  <c r="G15"/>
  <c r="G14"/>
  <c r="G13"/>
  <c r="G12"/>
  <c r="G11"/>
  <c r="G10"/>
  <c r="G8"/>
  <c r="G7"/>
  <c r="G6"/>
  <c r="G5"/>
  <c r="G137" l="1"/>
  <c r="G77"/>
  <c r="G59"/>
  <c r="G58" s="1"/>
  <c r="G55" s="1"/>
  <c r="G20"/>
  <c r="G9"/>
  <c r="G275" l="1"/>
  <c r="G280" s="1"/>
  <c r="G277" l="1"/>
  <c r="G279"/>
  <c r="G281"/>
  <c r="G278"/>
  <c r="G284"/>
  <c r="G282"/>
  <c r="G276"/>
  <c r="G283"/>
  <c r="G285" l="1"/>
  <c r="G286" s="1"/>
</calcChain>
</file>

<file path=xl/sharedStrings.xml><?xml version="1.0" encoding="utf-8"?>
<sst xmlns="http://schemas.openxmlformats.org/spreadsheetml/2006/main" count="807" uniqueCount="584">
  <si>
    <t>Presupuesto Detallado por Partidas</t>
  </si>
  <si>
    <t>Partida</t>
  </si>
  <si>
    <t>Descripción</t>
  </si>
  <si>
    <t>Unidad</t>
  </si>
  <si>
    <t>01.01</t>
  </si>
  <si>
    <t>01.02</t>
  </si>
  <si>
    <t>Cantidad</t>
  </si>
  <si>
    <t>Sub Total Costos Directos:</t>
  </si>
  <si>
    <t>pa</t>
  </si>
  <si>
    <t>0.1 x ST Costos Directos</t>
  </si>
  <si>
    <t>0.001 x ST Costos Directos</t>
  </si>
  <si>
    <t>0.18 x 0.1 x ST Costos Directos</t>
  </si>
  <si>
    <t xml:space="preserve">Precio Unitario (RD$) </t>
  </si>
  <si>
    <t>M.A, Depto. Ingeniería, Div. de Cálculo y Presupuesto</t>
  </si>
  <si>
    <t xml:space="preserve">Presupuesto:  </t>
  </si>
  <si>
    <r>
      <t>Proyecto</t>
    </r>
    <r>
      <rPr>
        <sz val="10"/>
        <rFont val="Arial"/>
      </rPr>
      <t xml:space="preserve">: </t>
    </r>
  </si>
  <si>
    <t>Valor (RD$)</t>
  </si>
  <si>
    <t>PARTIDAS GENERALES</t>
  </si>
  <si>
    <t>Dirección Técnica             10%</t>
  </si>
  <si>
    <t>Gastos Administrativos     2.5%</t>
  </si>
  <si>
    <t>0.025 x ST Costos Directos</t>
  </si>
  <si>
    <t xml:space="preserve">18% del 10% del ST Costos Directos (Norma General de la Dirección General de Impuesto Art. 4)                   </t>
  </si>
  <si>
    <t>Ley 6-86                            1%</t>
  </si>
  <si>
    <t>0.01xST Costos Directos</t>
  </si>
  <si>
    <t>CODIA                               1X1000 ST Costos Directos</t>
  </si>
  <si>
    <t>Supervisión (Ley 687/82)   5%</t>
  </si>
  <si>
    <t>0.05xST Costos Directos</t>
  </si>
  <si>
    <t>Imprevistos                        5%</t>
  </si>
  <si>
    <t>Sub-Total Costos Indirectos:</t>
  </si>
  <si>
    <t xml:space="preserve">Total General : </t>
  </si>
  <si>
    <r>
      <t xml:space="preserve">Versión </t>
    </r>
    <r>
      <rPr>
        <b/>
        <sz val="8"/>
        <rFont val="Arial"/>
        <family val="2"/>
      </rPr>
      <t>01</t>
    </r>
  </si>
  <si>
    <t>01.03</t>
  </si>
  <si>
    <t>03.01</t>
  </si>
  <si>
    <t>MOVIMIENTO DE TIERRA</t>
  </si>
  <si>
    <t>02.01</t>
  </si>
  <si>
    <t>02.02</t>
  </si>
  <si>
    <t>02.03</t>
  </si>
  <si>
    <t>02.04</t>
  </si>
  <si>
    <t>04.01</t>
  </si>
  <si>
    <t>05.01</t>
  </si>
  <si>
    <t>03.02</t>
  </si>
  <si>
    <t>03.03</t>
  </si>
  <si>
    <t>04</t>
  </si>
  <si>
    <t>05</t>
  </si>
  <si>
    <t>TRABAJOS FINALES</t>
  </si>
  <si>
    <t>03</t>
  </si>
  <si>
    <t>02</t>
  </si>
  <si>
    <t>01</t>
  </si>
  <si>
    <t>03.04</t>
  </si>
  <si>
    <t>04.02</t>
  </si>
  <si>
    <t>04.03</t>
  </si>
  <si>
    <t>04.04</t>
  </si>
  <si>
    <t>04.05</t>
  </si>
  <si>
    <t>04.06</t>
  </si>
  <si>
    <t>04.07</t>
  </si>
  <si>
    <t>04.08</t>
  </si>
  <si>
    <t>04.09</t>
  </si>
  <si>
    <t>03.05</t>
  </si>
  <si>
    <t>unids.</t>
  </si>
  <si>
    <r>
      <t xml:space="preserve">Bloques H.S. 4" B.N.P. Ref. Vert. </t>
    </r>
    <r>
      <rPr>
        <sz val="8"/>
        <rFont val="Calibri"/>
        <family val="2"/>
      </rPr>
      <t>Ø</t>
    </r>
    <r>
      <rPr>
        <sz val="8"/>
        <rFont val="Arial"/>
        <family val="2"/>
      </rPr>
      <t>3/8" @ 0.60 mt.</t>
    </r>
  </si>
  <si>
    <r>
      <t xml:space="preserve">Bloques H.S. 4" S.N.P. Ref. Vert. </t>
    </r>
    <r>
      <rPr>
        <sz val="8"/>
        <rFont val="Calibri"/>
        <family val="2"/>
      </rPr>
      <t>Ø</t>
    </r>
    <r>
      <rPr>
        <sz val="8"/>
        <rFont val="Arial"/>
        <family val="2"/>
      </rPr>
      <t>3/8" @ 0.60 mt.</t>
    </r>
  </si>
  <si>
    <r>
      <t xml:space="preserve">Bloques H.S. 6" B.N.P. Ref. Vert. </t>
    </r>
    <r>
      <rPr>
        <sz val="8"/>
        <rFont val="Calibri"/>
        <family val="2"/>
      </rPr>
      <t>Ø</t>
    </r>
    <r>
      <rPr>
        <sz val="8"/>
        <rFont val="Arial"/>
        <family val="2"/>
      </rPr>
      <t>3/8" @ 0.60 mt.</t>
    </r>
  </si>
  <si>
    <r>
      <t xml:space="preserve">Bloques H.S. 6" S.N.P. Ref. Vert. </t>
    </r>
    <r>
      <rPr>
        <sz val="8"/>
        <rFont val="Calibri"/>
        <family val="2"/>
      </rPr>
      <t>Ø</t>
    </r>
    <r>
      <rPr>
        <sz val="8"/>
        <rFont val="Arial"/>
        <family val="2"/>
      </rPr>
      <t>3/8" @ 0.60 mt.</t>
    </r>
  </si>
  <si>
    <r>
      <t xml:space="preserve">Bloques H.S. 8" B.N.P. Ref. Vert. </t>
    </r>
    <r>
      <rPr>
        <sz val="8"/>
        <rFont val="Calibri"/>
        <family val="2"/>
      </rPr>
      <t>Ø</t>
    </r>
    <r>
      <rPr>
        <sz val="8"/>
        <rFont val="Arial"/>
        <family val="2"/>
      </rPr>
      <t>3/8" @ 0.60 mt.</t>
    </r>
  </si>
  <si>
    <r>
      <t xml:space="preserve">Bloques H.S. 8" S.N.P. Ref. Vert. </t>
    </r>
    <r>
      <rPr>
        <sz val="8"/>
        <rFont val="Calibri"/>
        <family val="2"/>
      </rPr>
      <t>Ø</t>
    </r>
    <r>
      <rPr>
        <sz val="8"/>
        <rFont val="Arial"/>
        <family val="2"/>
      </rPr>
      <t>3/8" @ 0.60 mt.</t>
    </r>
  </si>
  <si>
    <t>05.02</t>
  </si>
  <si>
    <t>06</t>
  </si>
  <si>
    <t>06.01</t>
  </si>
  <si>
    <t>ml</t>
  </si>
  <si>
    <t>07</t>
  </si>
  <si>
    <t>07.01</t>
  </si>
  <si>
    <t>08</t>
  </si>
  <si>
    <t>REVESTIMIENTO</t>
  </si>
  <si>
    <t>08.01</t>
  </si>
  <si>
    <t>09</t>
  </si>
  <si>
    <t>PINTURA</t>
  </si>
  <si>
    <t>09.01</t>
  </si>
  <si>
    <t>09.02</t>
  </si>
  <si>
    <t>09.03</t>
  </si>
  <si>
    <t>10</t>
  </si>
  <si>
    <t xml:space="preserve">PUERTAS </t>
  </si>
  <si>
    <t>10.01</t>
  </si>
  <si>
    <t>10.02</t>
  </si>
  <si>
    <t>10.03</t>
  </si>
  <si>
    <t>10.04</t>
  </si>
  <si>
    <t>11</t>
  </si>
  <si>
    <t>VENTANAS</t>
  </si>
  <si>
    <t>11.01</t>
  </si>
  <si>
    <t>11.02</t>
  </si>
  <si>
    <t>12</t>
  </si>
  <si>
    <t>HERRAJES</t>
  </si>
  <si>
    <t>12.01</t>
  </si>
  <si>
    <t>12.02</t>
  </si>
  <si>
    <t>13</t>
  </si>
  <si>
    <t>PLAFOND</t>
  </si>
  <si>
    <t>13.01</t>
  </si>
  <si>
    <t>14</t>
  </si>
  <si>
    <t>14.01</t>
  </si>
  <si>
    <t>Construcción de acera peatonal de H. S., A=1.50 mt., e=0.10 mt.</t>
  </si>
  <si>
    <t>15</t>
  </si>
  <si>
    <t>15.01</t>
  </si>
  <si>
    <t>16</t>
  </si>
  <si>
    <t>16.01</t>
  </si>
  <si>
    <t>16.02</t>
  </si>
  <si>
    <t>Suministro e instalación de urinal estándar blanco. Incluye: piezas y accesorios.</t>
  </si>
  <si>
    <t>Suministro e instalación de divisiones modulares para baños.</t>
  </si>
  <si>
    <t xml:space="preserve">Suministro e instalación dispensador de papel. </t>
  </si>
  <si>
    <t>17</t>
  </si>
  <si>
    <t>GABINETES</t>
  </si>
  <si>
    <t>17.01</t>
  </si>
  <si>
    <t>Suministro e instalación de gabinete de pino americano en cocina para pared.</t>
  </si>
  <si>
    <t>pl</t>
  </si>
  <si>
    <t>17.02</t>
  </si>
  <si>
    <t>18</t>
  </si>
  <si>
    <t>VIAS INTERNAS DE CIRCULACION Y PARQUEOS</t>
  </si>
  <si>
    <t>18.01</t>
  </si>
  <si>
    <t>18.02</t>
  </si>
  <si>
    <t>18.03</t>
  </si>
  <si>
    <t>Trazado de líneas blancas, amarillas y flechas de giros en vías públicas</t>
  </si>
  <si>
    <t>19</t>
  </si>
  <si>
    <t>VERJA PERIMETRAL</t>
  </si>
  <si>
    <t>19.01</t>
  </si>
  <si>
    <t>20</t>
  </si>
  <si>
    <t>MISCELANEOS</t>
  </si>
  <si>
    <t>20.01</t>
  </si>
  <si>
    <t>20.02</t>
  </si>
  <si>
    <t>20.03</t>
  </si>
  <si>
    <t>21</t>
  </si>
  <si>
    <t>21.01</t>
  </si>
  <si>
    <t>21.02</t>
  </si>
  <si>
    <t>21.03</t>
  </si>
  <si>
    <t>21.04</t>
  </si>
  <si>
    <t>21.05</t>
  </si>
  <si>
    <t>und.</t>
  </si>
  <si>
    <t>21.06</t>
  </si>
  <si>
    <t>21.07</t>
  </si>
  <si>
    <t>22</t>
  </si>
  <si>
    <t>22.01</t>
  </si>
  <si>
    <t>22.02</t>
  </si>
  <si>
    <t>22.03</t>
  </si>
  <si>
    <t>23</t>
  </si>
  <si>
    <t>23.01</t>
  </si>
  <si>
    <t>Limpieza final y bote de escombros</t>
  </si>
  <si>
    <t>0.045 x ST Costos Directos</t>
  </si>
  <si>
    <t>SHEETROCK</t>
  </si>
  <si>
    <t xml:space="preserve">MUROS EN BLOQUES </t>
  </si>
  <si>
    <t>DIVISIONES VIDRIO</t>
  </si>
  <si>
    <t>INSTALACIONES SANITARIAS</t>
  </si>
  <si>
    <t>Seguros  y Fianzas          4.5%</t>
  </si>
  <si>
    <t>Transporte                        5%</t>
  </si>
  <si>
    <t>0.5 x ST Costos Directos</t>
  </si>
  <si>
    <t>Readecuación de la Regional Suroeste, San Juan de la Maguana.</t>
  </si>
  <si>
    <t xml:space="preserve">DEMOLICIÓN </t>
  </si>
  <si>
    <t>HORMIGÓN ARMADO</t>
  </si>
  <si>
    <t>TERMINACIÓN DE SUPERFICIE</t>
  </si>
  <si>
    <t xml:space="preserve">TERMINACIÓN DE TECHO </t>
  </si>
  <si>
    <t>TERMINACIÓN DE PISOS</t>
  </si>
  <si>
    <t>PANEL DE CIERRE</t>
  </si>
  <si>
    <t>Quiebrasoles en fachadas frontal y lateral.</t>
  </si>
  <si>
    <t>READECUACIÓN</t>
  </si>
  <si>
    <r>
      <t>m</t>
    </r>
    <r>
      <rPr>
        <sz val="8"/>
        <rFont val="Calibri"/>
        <family val="2"/>
      </rPr>
      <t>²</t>
    </r>
  </si>
  <si>
    <r>
      <t>p</t>
    </r>
    <r>
      <rPr>
        <sz val="8"/>
        <rFont val="Calibri"/>
        <family val="2"/>
      </rPr>
      <t>²</t>
    </r>
  </si>
  <si>
    <t>CASETA PARA BOMBA</t>
  </si>
  <si>
    <t>02.05</t>
  </si>
  <si>
    <t>02.06</t>
  </si>
  <si>
    <t>02.07</t>
  </si>
  <si>
    <t>02.08</t>
  </si>
  <si>
    <t>02.09</t>
  </si>
  <si>
    <t>04.10</t>
  </si>
  <si>
    <t>05.03</t>
  </si>
  <si>
    <t>05.04</t>
  </si>
  <si>
    <t>05.05</t>
  </si>
  <si>
    <t>05.06</t>
  </si>
  <si>
    <t>11.03</t>
  </si>
  <si>
    <t>11.04</t>
  </si>
  <si>
    <t>11.05</t>
  </si>
  <si>
    <t>12.03</t>
  </si>
  <si>
    <t>14.02</t>
  </si>
  <si>
    <t>14.03</t>
  </si>
  <si>
    <t>15.02</t>
  </si>
  <si>
    <t>15.03</t>
  </si>
  <si>
    <t>15.04</t>
  </si>
  <si>
    <t>19.02</t>
  </si>
  <si>
    <t>20.04</t>
  </si>
  <si>
    <t>20.06</t>
  </si>
  <si>
    <t>20.07</t>
  </si>
  <si>
    <t>20.08</t>
  </si>
  <si>
    <t>20.09</t>
  </si>
  <si>
    <t>20.10</t>
  </si>
  <si>
    <t>20.11</t>
  </si>
  <si>
    <t>20.12</t>
  </si>
  <si>
    <t>20.13</t>
  </si>
  <si>
    <t>20.14</t>
  </si>
  <si>
    <t>20.15</t>
  </si>
  <si>
    <t>20.16</t>
  </si>
  <si>
    <t>23.02</t>
  </si>
  <si>
    <t>23.03</t>
  </si>
  <si>
    <t>23.04</t>
  </si>
  <si>
    <t>23.05</t>
  </si>
  <si>
    <t>24</t>
  </si>
  <si>
    <t>24.01</t>
  </si>
  <si>
    <t>25.01</t>
  </si>
  <si>
    <t>26</t>
  </si>
  <si>
    <t>25</t>
  </si>
  <si>
    <t>26.01</t>
  </si>
  <si>
    <t>26.02</t>
  </si>
  <si>
    <t>26.03</t>
  </si>
  <si>
    <t>27</t>
  </si>
  <si>
    <t>28</t>
  </si>
  <si>
    <t>29</t>
  </si>
  <si>
    <t>Exc. zapata de muros de bloques H.S. A=0.45mt., Df=0.65mt.</t>
  </si>
  <si>
    <t>23.06</t>
  </si>
  <si>
    <t>25.02</t>
  </si>
  <si>
    <t>25.03</t>
  </si>
  <si>
    <t>26.04</t>
  </si>
  <si>
    <t>26.05</t>
  </si>
  <si>
    <t>26.06</t>
  </si>
  <si>
    <t>29.01</t>
  </si>
  <si>
    <t>Zapata de columna Z1. Dim= (1.65x3.50) m. esp.=0.40 m. doble camada Ø1/2' @ 0.25 m. y Ø1/2" @ 0.15 m.</t>
  </si>
  <si>
    <t>Zapata de columna Z2. Dim= (1.30x1.30) m. esp.=0.40 m. doble camada Ø3/8 @ 0.15 m. y Ø1/2" @ 0.15 m.</t>
  </si>
  <si>
    <t>Columna C1, Dim.= (0.35x0.50) mt., H=4.67m. Incluye: 12 Ø3/4" + Estribos Ø3/8" @ (0.10 y 0.20) m. Ver especificaciones en el plano estructural.</t>
  </si>
  <si>
    <t>Losa de techo en recepción con un espesor de 0.14 m. Dim.= (8.60x11.64) m. Ø3/8" refuerzo principal @ 0.20 m. Ø3/8" refuerzo adicional @ 0.25 m. y Ø3/8" refuerzo a temperatura @ 0.15m.</t>
  </si>
  <si>
    <t xml:space="preserve">Llaves de chorro Ø3/4" para salida de patio. </t>
  </si>
  <si>
    <t xml:space="preserve">Válvula de paso Ø3/4". </t>
  </si>
  <si>
    <t xml:space="preserve">Válvula de paso Ø1". </t>
  </si>
  <si>
    <t>Ventilación Ø3" PVC SDR-41. Incluye: ranurado en muros. Longitud  de tubo. L.= 4 m.</t>
  </si>
  <si>
    <t>Construcción de trampa de grasa. Ver especificaciones en el plano sanitario.</t>
  </si>
  <si>
    <t>Construcción de registros de inspección. Ver especificación en el plano sanitario.</t>
  </si>
  <si>
    <t>Bajante pluvial de Ø3". Incluye: ranurado en losa y muro para colocación de tubo.</t>
  </si>
  <si>
    <t>Tope de granito natural en cocina/pantry.</t>
  </si>
  <si>
    <t>m³</t>
  </si>
  <si>
    <t>m³c</t>
  </si>
  <si>
    <t>m³s</t>
  </si>
  <si>
    <t>Suministro y colocación de grama enana. Incluye: preparación de terreno y mantenimiento hasta enraizar.</t>
  </si>
  <si>
    <t>Suministro y colocación de arbolito chino. Incluye: preparación de terreno y mantenimiento hasta enraizar.</t>
  </si>
  <si>
    <t>Suministro e instalación de panderetas de sheetrock.</t>
  </si>
  <si>
    <t>Demolición de panderetas de plywood decorativo.</t>
  </si>
  <si>
    <t>Desmontura de puertas en madera y plywood. Incluye: baños.</t>
  </si>
  <si>
    <t>Desmontura de ventanas salomónicas de aluminio.</t>
  </si>
  <si>
    <t>Remoción de cerámicas de pared en cocina y baños.</t>
  </si>
  <si>
    <t>Remoción de fino en todas las áreas y tuberías de desagüe.</t>
  </si>
  <si>
    <t>Demolición de losas existentes parte frontal en recepción.</t>
  </si>
  <si>
    <t>Excavación para zapata de columnas combinada Z1 y Z2 en recepción, A=3.50 mt., B=1.65 mts., Df=1.20 mt. + A=3.50 mt., B=1.65 mts.</t>
  </si>
  <si>
    <t>Empañete (maestreado y a plomo) en muros, dinteles y columnas.</t>
  </si>
  <si>
    <t>Resane de muros agrietados y techo con desplome de recubrimiento. Incluye: picar y resanar.</t>
  </si>
  <si>
    <t>Desagüe pluvial 3''x20' PVC SDR-26. Incluye: accesorios.</t>
  </si>
  <si>
    <t>Piso de porcelanato (45x45) cms en baños y cocinas.</t>
  </si>
  <si>
    <t>Piso de madera en oficina director.</t>
  </si>
  <si>
    <t>Zócalos para piso de madera oficina director.</t>
  </si>
  <si>
    <t xml:space="preserve">Pintura acrílica en interior muros, vigas y columnas. </t>
  </si>
  <si>
    <t>Pintura acrílica en exterior muros, vigas y columnas.</t>
  </si>
  <si>
    <t>Pintura en techo.</t>
  </si>
  <si>
    <t>Suministro e instalación de puerta de vidrio templado con laminado frozen (0.90x2.10) mts.</t>
  </si>
  <si>
    <t>Suministro e instalación de puertas P40.</t>
  </si>
  <si>
    <t xml:space="preserve">Suministro e instalación de puertas de seguridad metálicas. </t>
  </si>
  <si>
    <t>Suministro e instalación de puertas everdoor. Incluye: llavines.</t>
  </si>
  <si>
    <t>Ventanas de vidrio  correderas horizontal.</t>
  </si>
  <si>
    <t>Ventanas de vidrio correderas vertical.</t>
  </si>
  <si>
    <t>Protectores de hierro en ventanas exteriores.</t>
  </si>
  <si>
    <t>Fascia en sheetrock  en áreas administrativas.</t>
  </si>
  <si>
    <t>Plafond en sheetrock en áreas administrativas.</t>
  </si>
  <si>
    <t>Construcción de contén.</t>
  </si>
  <si>
    <t>Suministro y colocación  lavamanos blanco  19" x 17'' .Incluye: tuberías, piezas y accesorios + 'Mezcla. "SAYCO" con boquilla cromo.</t>
  </si>
  <si>
    <t>Suministro e instalación de ducha. Incluye: accesorios y piezas.</t>
  </si>
  <si>
    <t>Suministro y colocación de fregadero doble de acero inoxidable. Incluye: mezcladora, accesorios y piezas.</t>
  </si>
  <si>
    <t>Suministro e instalación de dispensador de jabón líquido plástico empotrable color blanco.</t>
  </si>
  <si>
    <t>Suministro e Instalación de secadora de mano.</t>
  </si>
  <si>
    <t>Espejos de pared en baño (1.50 x 1.00) mts.</t>
  </si>
  <si>
    <t>Suministro y colocación de tapa de aluminio para cisterna.</t>
  </si>
  <si>
    <t>Construcción de vertederos para baños. Incluye: rejillas.</t>
  </si>
  <si>
    <t>Excavación en tierra.</t>
  </si>
  <si>
    <t>Replanteo.</t>
  </si>
  <si>
    <t xml:space="preserve">Muro de block de 8'' con todas las cámaras llenas. </t>
  </si>
  <si>
    <t>Zabaleta interior.</t>
  </si>
  <si>
    <t>Pañete pulido.</t>
  </si>
  <si>
    <t>Suministro y colocación de lecho bacteriano (Grava lavada de 2").</t>
  </si>
  <si>
    <t>Mano de obra.</t>
  </si>
  <si>
    <t>Suministro e instalación de gabinete de pino americano en cocina para piso.</t>
  </si>
  <si>
    <t>Relleno compactado para base con granzote procedente de planta (material granular  arenoso). Incluye: Suministro y transporte al proyecto, regado, nivelado, perfilado, mojado y compactación proctor standard 95%. E=0.40mts.</t>
  </si>
  <si>
    <t>Suministro y colocación de carpeta asfáltica 2" para pavimento en vías internas de circulación y en área de parqueos.</t>
  </si>
  <si>
    <t>Bote de material de suelo inservible.</t>
  </si>
  <si>
    <t>Suministro de paragoma en hormigón, con dimensiones (196X15.5x20.5) cms.</t>
  </si>
  <si>
    <t>Rotulaciones y señales verticales de 18"x24" con tola galvanizada en vinilo adhesivo reflectivo. Incluye: pedestal.</t>
  </si>
  <si>
    <t xml:space="preserve">Astas para bandera nacional y banderas institucionales. Incluye: postes metálicos niquelados, poleas y bases de hormigón armado con pedestal + tarjas con logos y nombres de las instituciones. </t>
  </si>
  <si>
    <t xml:space="preserve">Confección de letrero de identificación de la regional parte frontal con logotipos del Ministerio de Agricultura. </t>
  </si>
  <si>
    <t>Suministro e instalación de letrero acrílico e=1/4, 4.2" x 14", fondo frosted y 2 tornillos decorativos para áreas de oficinas.</t>
  </si>
  <si>
    <t>Suministro y colocación de tierra negra. E=0.10mt</t>
  </si>
  <si>
    <t>Columna (0.25x0.25) mt. H=3.65 mt., 4Ø1/2", Est.Ø3/8" @0.20 mt. En pasillo salón de conferencias.</t>
  </si>
  <si>
    <t>Dinteles D-1, (0.20x0.20) mt., 4Ø3/8´´ + anillo de refuerzo transv.Ø3/8´´ a 0.20 mt, p/L&lt;1.50 mt.</t>
  </si>
  <si>
    <t>ACERA - CONTEN</t>
  </si>
  <si>
    <t>H.A Losa fondo H=0.25 mt, 60, 3/8" a 15 cms.</t>
  </si>
  <si>
    <t>H.A Viga de amarre H=0.20 mt, 60, 3/8" a 15 cms.</t>
  </si>
  <si>
    <t>H.A columna de amarre, 60, 3/8" a 15 cms.</t>
  </si>
  <si>
    <t>H.A Losa Techo H=12, 60, 3/8" a 15 cms.</t>
  </si>
  <si>
    <t>04.11</t>
  </si>
  <si>
    <t>04.12</t>
  </si>
  <si>
    <t>04.13</t>
  </si>
  <si>
    <t>04.14</t>
  </si>
  <si>
    <t>04.15</t>
  </si>
  <si>
    <r>
      <t>Viga V3, Dim.=(0.54x0.30) mt., 5 Ø3/4"+2 Ø3/8", estribos Ø3/8" (0.10 y 0.20) m. con una longitud de</t>
    </r>
    <r>
      <rPr>
        <b/>
        <sz val="8"/>
        <rFont val="Arial"/>
        <family val="2"/>
      </rPr>
      <t xml:space="preserve"> L=6.30 m.</t>
    </r>
    <r>
      <rPr>
        <sz val="8"/>
        <rFont val="Arial"/>
        <family val="2"/>
      </rPr>
      <t xml:space="preserve"> </t>
    </r>
  </si>
  <si>
    <t>Suministro de bomba para cisterna de 24,000 galones. Incluye: (2) Dos Bombas Horizontal de 2 HP</t>
  </si>
  <si>
    <t>Suministro de tanque de presión de 250 galones</t>
  </si>
  <si>
    <t>20.17</t>
  </si>
  <si>
    <t>20.18</t>
  </si>
  <si>
    <t>Mano de obra instalación de bombas para cisterna</t>
  </si>
  <si>
    <t>10.05</t>
  </si>
  <si>
    <t>22.04</t>
  </si>
  <si>
    <t>22.05</t>
  </si>
  <si>
    <t>22.06</t>
  </si>
  <si>
    <t>22.07</t>
  </si>
  <si>
    <t>22.08</t>
  </si>
  <si>
    <t>22.09</t>
  </si>
  <si>
    <t>Salida para Interruptor sencillo</t>
  </si>
  <si>
    <t>Salida para Interruptor doble</t>
  </si>
  <si>
    <t>Salida para Interruptor triple</t>
  </si>
  <si>
    <t>Salida para iluminación</t>
  </si>
  <si>
    <t>Salida para Abanico</t>
  </si>
  <si>
    <t>Salida para tomacorriente 120 voltios, 15 Amp.</t>
  </si>
  <si>
    <t>Salida para tomacorriente 120 voltios, 15 Amp., en piso</t>
  </si>
  <si>
    <t>Salida para TC 120 voltios, 15 Amp. Para UPS</t>
  </si>
  <si>
    <t>Salida para tomacorriente 120 voltios, UPS, en piso</t>
  </si>
  <si>
    <t>Salida para TC 220 Voltios, Aires y Equipos</t>
  </si>
  <si>
    <t>Salida para Data (vacía sin cable UTP)</t>
  </si>
  <si>
    <t>Salida para Data (vacía sin cable UTP), en piso</t>
  </si>
  <si>
    <t>Salida para extractor de plafond</t>
  </si>
  <si>
    <t>Extractor de plafond para baño, 15.2"</t>
  </si>
  <si>
    <t>Extractor de pared para baño, 10"</t>
  </si>
  <si>
    <t>Panel LED 600 X 600 mm. Luz Natural, de empotrar</t>
  </si>
  <si>
    <t>Panel LED 600 X 600 mm. Luz Natural, de superficie</t>
  </si>
  <si>
    <t>Panel LED Circular 18 vatios</t>
  </si>
  <si>
    <t>Panel LED Circular 6 vatios, dimeable</t>
  </si>
  <si>
    <t>Manguera de LED, luz blanca</t>
  </si>
  <si>
    <t>Panel eléctrico  24 circuitos</t>
  </si>
  <si>
    <t>Panel eléctrico  36 circuitos</t>
  </si>
  <si>
    <t>Main Breaker con Enclouse 200 Am. 3Ø, Nema 1</t>
  </si>
  <si>
    <t>Alimentador desde Main Breaker hasta Panel Board: 3 No. 1/0 THHN para fases, 1 No. 2/0 THHN para neutro, 1 No. 2 THHN para tierra. Tubería EMT  Ø "2.</t>
  </si>
  <si>
    <t>Panel Board Nema 3R, barra 300 Amp. 120/208V, 60 HZ, con Main Breaker 200/3 Amp., 3Ø. Con breakers: 80/2 Amp., 50/2 Amp., 60/2 Amp. y 125/2 Amp.</t>
  </si>
  <si>
    <t>Alimentador desde Panel Board hasta Panel A: 2 No. 4 THHN para fases, 1  No. 6 THHN Neutro, 1 No. 8 THHN para tierra, 1 Tubo PVC-SDR-26 Ø 1½".</t>
  </si>
  <si>
    <t>Alimentador desde Panel Board hasta Panel B: 2 No. 4 THHN para fases, 1  No. 6 THHN Neutro, 1 No. 8 THHN para tierra, 1 Tubo PVC-SDR-26 Ø 1½".</t>
  </si>
  <si>
    <t>Alimentador desde Panel Board hasta Panel C: 2 No. 6 THHN para fases, 1  No. 8 THHN Neutro, 1 No. 10 THHN para tierra, 1 Tubo PVC-SDR-26 Ø 1½".</t>
  </si>
  <si>
    <t>Alimentador desde Panel Board hasta Panel D: 2 No. 1/0 THHN para fases, 1  No. 2 THHN Neutro, 1 No. 4 THHN para tierra, 1 Tubo PVC-SDR-26 Ø 2".</t>
  </si>
  <si>
    <t>Alimentador desde panel Board hasta panel UPS</t>
  </si>
  <si>
    <t>Transformador PAD-Mounted de 75 KVA, 3Ø, 60 HZ tipo seco,  tensión 480/120/208. Y/Y ,NEMA 1 R</t>
  </si>
  <si>
    <t>Cimentación, excavación e hincado de poste y viento</t>
  </si>
  <si>
    <t>Estructura en poste MT</t>
  </si>
  <si>
    <t>Cono de alivio exterior aislado para 15 KV</t>
  </si>
  <si>
    <t>Sistema de Tierra: Pozo de tierra y relleno, Barra de cobre 14"X4"X¼" completa, terminal de suspensión doble ojo para calibre No. 2, 5 varilla de cobre ¾"X10', Soldadura Cadware de 90, Cemento GEM, Tubo PVC-SDR-26 Ø 2".</t>
  </si>
  <si>
    <t xml:space="preserve">SALIDAS ELECTRICAS </t>
  </si>
  <si>
    <t>Tubo 4x4 en Hierro negro, terminado con pintura</t>
  </si>
  <si>
    <t>20.05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</si>
  <si>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</si>
  <si>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</si>
  <si>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</si>
  <si>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</si>
  <si>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</si>
  <si>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</si>
  <si>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</si>
  <si>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</si>
  <si>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</si>
  <si>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</si>
  <si>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</si>
  <si>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24.02</t>
  </si>
  <si>
    <t>24.03</t>
  </si>
  <si>
    <t>25.04</t>
  </si>
  <si>
    <t>25.05</t>
  </si>
  <si>
    <t>25.06</t>
  </si>
  <si>
    <t>27.01</t>
  </si>
  <si>
    <t>27.02</t>
  </si>
  <si>
    <t>27.03</t>
  </si>
  <si>
    <t>28.01</t>
  </si>
  <si>
    <t>28.02</t>
  </si>
  <si>
    <t>28.03</t>
  </si>
  <si>
    <t>28.04</t>
  </si>
  <si>
    <t>28.05</t>
  </si>
  <si>
    <t>28.06</t>
  </si>
  <si>
    <t>29.02</t>
  </si>
  <si>
    <t>29.03</t>
  </si>
  <si>
    <t>29.04</t>
  </si>
  <si>
    <t>29.05</t>
  </si>
  <si>
    <t>29.06</t>
  </si>
  <si>
    <t>29.07</t>
  </si>
  <si>
    <t>29.08</t>
  </si>
  <si>
    <t>29.09</t>
  </si>
  <si>
    <t>29.10</t>
  </si>
  <si>
    <t>29.11</t>
  </si>
  <si>
    <t>29.12</t>
  </si>
  <si>
    <t>30</t>
  </si>
  <si>
    <t>30.01</t>
  </si>
  <si>
    <t>30.02</t>
  </si>
  <si>
    <t>30.03</t>
  </si>
  <si>
    <t>31</t>
  </si>
  <si>
    <t>31.01</t>
  </si>
  <si>
    <t>Lámparas led tipo cobra, 100 vatios, 6500k con fotocelda. Incluye: brazos.</t>
  </si>
  <si>
    <t>Demolición de muro en pasillos para ventanas nuevas frontales h existente= 1.55m, h deseada= 0.50m.</t>
  </si>
  <si>
    <t>Bote de material inservible producto de excavación.</t>
  </si>
  <si>
    <t>02.10</t>
  </si>
  <si>
    <t>PARTIDA PRELIMINAR</t>
  </si>
  <si>
    <t>Desmantelar verja lado posterior, L=66.26 mts.(Incl. Extracción y demolición de zapata y bloques, y desmantelamiento de malla completa)</t>
  </si>
  <si>
    <t>Limpieza y replanteo (228.60 ml)</t>
  </si>
  <si>
    <t>Excavación para zapata de muro de bloques 6" (405.18x0.65x0.60)mts</t>
  </si>
  <si>
    <t>Excavación para zapata de columnas (0.80x0.80) DF= 0.95 mts</t>
  </si>
  <si>
    <t>Relleno de reposición, e=25%</t>
  </si>
  <si>
    <t>HORMIGON ARMADO EN:</t>
  </si>
  <si>
    <t xml:space="preserve">Zapata de Muro de bloques 6", A=0.60mt., hc=0.25 mt., Ref. vert. Ø3/8"@ 0.60 mt., 3Ø3/8" </t>
  </si>
  <si>
    <t>Columnas 0.20x0.20 mt., H=3.20 mt.</t>
  </si>
  <si>
    <t>Viga de amarre 0.15x0.20 mt.</t>
  </si>
  <si>
    <t>MUROS DE MAMPOSTERIA</t>
  </si>
  <si>
    <r>
      <t xml:space="preserve">Bloques H. S. 6" (0.15 mt.) </t>
    </r>
    <r>
      <rPr>
        <b/>
        <sz val="8"/>
        <rFont val="Arial"/>
        <family val="2"/>
      </rPr>
      <t>B.N.P</t>
    </r>
    <r>
      <rPr>
        <sz val="8"/>
        <rFont val="Arial"/>
        <family val="2"/>
      </rPr>
      <t>., Ref. Vert. Ø3/8" @ 0.60 mt.</t>
    </r>
  </si>
  <si>
    <t>TERMINACION DE SUPERFICIE EN VIGA Y COLUMNAS</t>
  </si>
  <si>
    <t>Fraguache</t>
  </si>
  <si>
    <t xml:space="preserve">Empañete </t>
  </si>
  <si>
    <t>Cantos en general</t>
  </si>
  <si>
    <t>26.01.01</t>
  </si>
  <si>
    <t>26.01.02</t>
  </si>
  <si>
    <t>26.01.03</t>
  </si>
  <si>
    <t>26.02.01</t>
  </si>
  <si>
    <t>26.02.02</t>
  </si>
  <si>
    <t>26.02.03</t>
  </si>
  <si>
    <t>26.02.04</t>
  </si>
  <si>
    <t>26.03.01</t>
  </si>
  <si>
    <t>26.03.02</t>
  </si>
  <si>
    <t>26.03.03</t>
  </si>
  <si>
    <t>26.03.04</t>
  </si>
  <si>
    <t>26.04.01</t>
  </si>
  <si>
    <t>26.04.02</t>
  </si>
  <si>
    <t>26.05.01</t>
  </si>
  <si>
    <t>26.05.02</t>
  </si>
  <si>
    <t>26.05.03</t>
  </si>
  <si>
    <t>26.06.01</t>
  </si>
  <si>
    <t>26.07</t>
  </si>
  <si>
    <t>26.07.01</t>
  </si>
  <si>
    <t>Salida para iluminación exterior</t>
  </si>
  <si>
    <t>Salida eléctrica para Bomba de agua 2 HP, monofásica, 120 voltios.</t>
  </si>
  <si>
    <t>Salida eléctrica para Bomba sumergible 2 HP, monofásica, 220 voltios.</t>
  </si>
  <si>
    <t>Panel eléctrico  12 circuitos</t>
  </si>
  <si>
    <t>Alimentador desde Panel Board hasta Panel C: 2 No. 6 THHN para fases, 1  No. 8 THHN Neutro, 1 No. 10 THHN para tierra, 1 Tubo PVC-SDR-26 Ø 1½".</t>
  </si>
  <si>
    <t>p²</t>
  </si>
  <si>
    <t>Reposición de material de suelo para relleno (caliche granular compactado) para sub base.</t>
  </si>
  <si>
    <t>Salida para proyector</t>
  </si>
  <si>
    <t>PAISAJISMO</t>
  </si>
  <si>
    <r>
      <t xml:space="preserve">Bloques H. S. 6" (0.15 mt.) </t>
    </r>
    <r>
      <rPr>
        <b/>
        <sz val="8"/>
        <rFont val="Arial"/>
        <family val="2"/>
      </rPr>
      <t>S.N.P</t>
    </r>
    <r>
      <rPr>
        <sz val="8"/>
        <rFont val="Arial"/>
        <family val="2"/>
      </rPr>
      <t>., Ref. Vert. Ø3/8" @ 0.60 mt. Violinado a dos caras.</t>
    </r>
  </si>
  <si>
    <t>Salida para Interruptor tres vías</t>
  </si>
  <si>
    <t>Salida para interruptor con dimer</t>
  </si>
  <si>
    <t>Alimentador desde poste de interconexión hasta transformador Pad Mounted: 3 cable URD aislado para 15 kV, canalización en tubería IMC Ø3"</t>
  </si>
  <si>
    <t>Poste de hormigón armado pretensado 40 pies, 800 Dan, Certificado por Edesur</t>
  </si>
  <si>
    <t>Elbow Conector, para cable URD No. 2</t>
  </si>
  <si>
    <t>Diseño y tramitación de media tensión</t>
  </si>
  <si>
    <t>Pichón de columna en hormigón armado para fijar el tubo de hierro eléctrico. Incluye: excavación + zapata para pedestal + armado + empañete + pintura. Para 23 unidades.</t>
  </si>
  <si>
    <t>Construcción Casetas 3.50 x 6.00 mts con una H=2.40mt. Limpieza del solar + replanteo + excavación para platea, Df= 0.40mt, + relleno compactado e=0.30mt +  hormigón armado en platea 210kg/cm2 (armado de acero para platea 3/8 @0.20 a.d,) + techo hormigo armado e= 0.12mt + base interior de hormigón armado para subir nivel + muros de mampostería bloques H.S. 6´´ + zapata de muros + viga de amarre de H.A. + terminación de superficies + terminación de techo + pintura acrílica interior y exterior en muros y techo +  bloques calados y electricidad de iluminación interior , etc.)</t>
  </si>
  <si>
    <t>Construcción de pozo tubular para abastecimiento de agua con perforación de 8" y encamisado en tubo PVC de 6" SDR-41. Incluye: Bomba vertical de (2) HP, accesorios de plomería y electricidad para instalación + tubería de descarga en PVC SCH-40 @1" presión, Cámara de inspección). H= 100 pl.</t>
  </si>
  <si>
    <t>Suministro y colocación de tuberías  Ø2" de agua potable en tubería de. Incluye: e excavación, empalme y asiento de arena.</t>
  </si>
  <si>
    <t>Línea de succión Ø2" PVC SCH-40. Incluye: Mano de obra general, excavación y tapado.</t>
  </si>
  <si>
    <t>Línea de distribución con tubería de Ø1" PVC SCH-40. Incluye: Mano de obra general, excavación y tapado.</t>
  </si>
  <si>
    <t>Línea de distribución con tubería de Ø3/4" PVC SCH-40. Incluye: Mano de obra general, excavación y tapado.</t>
  </si>
  <si>
    <t>Línea de distribución con tubería de Ø1/2" PVC SCH-40. Incluye: Mano de obra general, excavación y tapado.</t>
  </si>
  <si>
    <t>Línea de descarga en tuberías de Ø2" PVC SDR-41.</t>
  </si>
  <si>
    <t>Línea de descarga en tuberías de Ø3" PVC SDR-41.</t>
  </si>
  <si>
    <t>Línea de descarga en tuberías de Ø4" PVC SDR-41.</t>
  </si>
  <si>
    <t>Línea de descarga en tuberías de Ø6" PVC SDR-41.</t>
  </si>
  <si>
    <t>Desagüe de piso Ø2" en baños, duchas y vertederos.</t>
  </si>
  <si>
    <t>Base hormigón, 60, ½" y 3/8", para losa perforada hormigón (0.20 x 0.20 x 0.20) mts.</t>
  </si>
  <si>
    <t>Losa perforada hormigón armado, 60, ½" y 3/8", espesor de 0.12 mts.</t>
  </si>
  <si>
    <t>Construcción de filtrante diámetro 10", camisa 8". Incluye: perforación a percusión, suministro y colocación de 1 tubería de PVC (SDR-41) diámetro 8", anclaje, hincado y bote de material.</t>
  </si>
  <si>
    <t>Conexión registros a filtrantes. Incluye: suministro y colocación de promedio 2.5 ml tubería 6", movimiento de tierra y anclaje.</t>
  </si>
  <si>
    <t>Tuberías y piezas.</t>
  </si>
  <si>
    <t>Tapa de hormigón armado.</t>
  </si>
  <si>
    <t>Demolición de techo en hormigón y muro de block en baños existentes.</t>
  </si>
  <si>
    <t>Desmantelar verja lado derecho, L=202.26 mts.(Incl. Extracción y demolición de estacas de madera y desmantelamiento de alambres de púas)</t>
  </si>
  <si>
    <t>Bote de material inservible producto de demolición.</t>
  </si>
  <si>
    <t>Zapata de muro de bloques. A=0.60, HC=0.25 mt.Ref. Vert. Ø3/8" @ 0.60 mt. 3Ø3/8".</t>
  </si>
  <si>
    <t>CONSTRUCCION DE CUARTO ELECTRICO</t>
  </si>
  <si>
    <t>30.04</t>
  </si>
  <si>
    <t>30.05</t>
  </si>
  <si>
    <t>30.06</t>
  </si>
  <si>
    <t>30.07</t>
  </si>
  <si>
    <t>30.08</t>
  </si>
  <si>
    <t>30.09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</si>
  <si>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</si>
  <si>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</si>
  <si>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</si>
  <si>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</si>
  <si>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</si>
  <si>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</si>
  <si>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</si>
  <si>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</si>
  <si>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</si>
  <si>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</si>
  <si>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30.20</t>
  </si>
  <si>
    <t>30.21</t>
  </si>
  <si>
    <t>30.22</t>
  </si>
  <si>
    <t>30.23</t>
  </si>
  <si>
    <t>30.24</t>
  </si>
  <si>
    <t>30.25</t>
  </si>
  <si>
    <t>30.26</t>
  </si>
  <si>
    <t>30.27</t>
  </si>
  <si>
    <t>30.28</t>
  </si>
  <si>
    <t>30.29</t>
  </si>
  <si>
    <t>30.30</t>
  </si>
  <si>
    <t>30.31</t>
  </si>
  <si>
    <t>30.32</t>
  </si>
  <si>
    <t>30.33</t>
  </si>
  <si>
    <t>30.34</t>
  </si>
  <si>
    <t>30.35</t>
  </si>
  <si>
    <t>30.36</t>
  </si>
  <si>
    <t>30.37</t>
  </si>
  <si>
    <t>30.38</t>
  </si>
  <si>
    <t>30.39</t>
  </si>
  <si>
    <t>30.40</t>
  </si>
  <si>
    <t>30.41</t>
  </si>
  <si>
    <t>30.42</t>
  </si>
  <si>
    <t>30.43</t>
  </si>
  <si>
    <t>30.44</t>
  </si>
  <si>
    <t>30.45</t>
  </si>
  <si>
    <t>30.46</t>
  </si>
  <si>
    <t>30.47</t>
  </si>
  <si>
    <t>30.48</t>
  </si>
  <si>
    <t>30.49</t>
  </si>
  <si>
    <t>30.50</t>
  </si>
  <si>
    <t>30.51</t>
  </si>
  <si>
    <t>29.13</t>
  </si>
  <si>
    <t>29.14</t>
  </si>
  <si>
    <t>Zapata de muro de bloques.6'' A=0.45, HC=0.25 mt.Ref. Vert. 3/8" @ 0.60 mt. 3Ø3/8".</t>
  </si>
  <si>
    <r>
      <t xml:space="preserve">Bloques H.S. 6" </t>
    </r>
    <r>
      <rPr>
        <b/>
        <sz val="8"/>
        <rFont val="Arial"/>
        <family val="2"/>
      </rPr>
      <t>B.N.P</t>
    </r>
    <r>
      <rPr>
        <sz val="8"/>
        <rFont val="Arial"/>
        <family val="2"/>
      </rPr>
      <t xml:space="preserve">. Ref. Vert. </t>
    </r>
    <r>
      <rPr>
        <sz val="8"/>
        <rFont val="Calibri"/>
        <family val="2"/>
      </rPr>
      <t>Ø</t>
    </r>
    <r>
      <rPr>
        <sz val="8"/>
        <rFont val="Arial"/>
        <family val="2"/>
      </rPr>
      <t>3/8" @ 0.60 mt.</t>
    </r>
  </si>
  <si>
    <r>
      <t xml:space="preserve">Bloques H.S. 6" </t>
    </r>
    <r>
      <rPr>
        <b/>
        <sz val="8"/>
        <rFont val="Arial"/>
        <family val="2"/>
      </rPr>
      <t>S.N.P.</t>
    </r>
    <r>
      <rPr>
        <sz val="8"/>
        <rFont val="Arial"/>
        <family val="2"/>
      </rPr>
      <t xml:space="preserve"> Ref. Vert. </t>
    </r>
    <r>
      <rPr>
        <sz val="8"/>
        <rFont val="Calibri"/>
        <family val="2"/>
      </rPr>
      <t>Ø</t>
    </r>
    <r>
      <rPr>
        <sz val="8"/>
        <rFont val="Arial"/>
        <family val="2"/>
      </rPr>
      <t>3/8" @ 0.60 mt.</t>
    </r>
  </si>
  <si>
    <t xml:space="preserve">Suministro e instalación de Fachada ACM 4.03MM, alucobond - Estructura de aluminio, materiales terminación y fijación. Incluye: viáticos instaladores + transporte + andamio + M.O </t>
  </si>
  <si>
    <t>Losas de techo deposito de almacén, e=0.12 mt., (Ver plano estructural de techo para las separaciones de refuerzo).</t>
  </si>
  <si>
    <t>Empañete (maestreado y a plomo) en muros, dinteles, columnas y techo</t>
  </si>
  <si>
    <t>SISTEMA  DE AGUA POTABLE</t>
  </si>
  <si>
    <t>SISTEMA DE AGUA RESIDUAL</t>
  </si>
  <si>
    <t>CONSTRUCCION DE PLANTA DE TRATAMIENTO (SEPTICO)</t>
  </si>
  <si>
    <t xml:space="preserve">Construcción de Losa de techo en hormigón armado. </t>
  </si>
  <si>
    <t>Cerámica (0.60x0.30) blanco mate en muros sobre tope de meseta en cocina.</t>
  </si>
  <si>
    <t>Construcción de zabaleta.</t>
  </si>
  <si>
    <t>Suministro e instalación de barras para discapacitados de 24" en acero inoxidable.</t>
  </si>
  <si>
    <t>14.04</t>
  </si>
  <si>
    <t>Pintura semigloss en pasillo principal y recepción.</t>
  </si>
  <si>
    <t>Panel de vidrio fijo flotante templado e=3/8". Incluye: Transo en puerta frontal.</t>
  </si>
  <si>
    <t>Piso de porcelanato (60x60) cms. Súper white, doble carga.</t>
  </si>
  <si>
    <t>Zócalo de porcelanato (10x60) cms. Súper white.</t>
  </si>
  <si>
    <t>Protectores de hierro galvanizado en ventanas exteriores en fachada frontal y lateral. (ver especificación en plano)</t>
  </si>
  <si>
    <t>Suministro e instalación inodoro completo. Incluye: tuberías, piezas y accesorios (incluye válvula fluxómetro)</t>
  </si>
  <si>
    <t>Zapatas de Columna (0.80 x 0.80 x 0.30) mts, 128 unids.</t>
  </si>
  <si>
    <t>Construcción de fino. Incluye: subida de materiales.</t>
  </si>
  <si>
    <t>Exc. zapata de muros de bloques H.S. 6''  A=0.45mt., Df=0.65mt.</t>
  </si>
  <si>
    <t>Suministro e instalación de puerta de everdoor. (0.80 x 2.10) mts.</t>
  </si>
  <si>
    <t xml:space="preserve">Viga de amarre (0.15x0.20) mt., 4 Ø1/2", estribos Ø3/8" </t>
  </si>
  <si>
    <t>Ventana de block calado.</t>
  </si>
  <si>
    <t>m²</t>
  </si>
  <si>
    <t>Pintura epoxica piso.</t>
  </si>
  <si>
    <t>Pintura acrílica interior y exterior.</t>
  </si>
  <si>
    <t>Torta piso e=0.10 mt. con acero malla electrosoldada (40x40) cms.</t>
  </si>
  <si>
    <t>Cantos en general.</t>
  </si>
  <si>
    <t>26.08</t>
  </si>
  <si>
    <t>Suministro e instalación de malla ciclónica de 6', terminada con palometa. Incluye: zabaleta doble para unir bloques a malla ciclónica.</t>
  </si>
  <si>
    <t>Puerta de malla ciclónica de 6' corrediza  con marco en tubo HG de 1 1/2" y 1 1/4".</t>
  </si>
  <si>
    <t>26.07.02</t>
  </si>
  <si>
    <t>26.08.01</t>
  </si>
  <si>
    <t>MALLA CICLONICA</t>
  </si>
  <si>
    <t>Puerta de Metal corrediza 2 de (6.00 x 2.55) mts, y 1 de (4.00x2.55)mts. (incluye cerradura, instalación, pintura y transporte).</t>
  </si>
  <si>
    <t>Cantos y mochetas en general.</t>
  </si>
  <si>
    <t>Cerámica (0.60x0.30) blanco mate en muros de baños.</t>
  </si>
  <si>
    <t>Columna C2, Dim.= (0.30x0.30) mt., H=4.67m. Incluye: 8 Ø3/4" + Estribos Ø3/8" @ (0.10 y 0.20) m. Ver especificaciones en el plano estructural.</t>
  </si>
  <si>
    <t>Columna sección variable, H=3.65 mt., 8Ø1/2´´, Cerco o anillo de Estribo. Ø3/8´´ @0.20 mt., en pasillo salón de conferencias.</t>
  </si>
  <si>
    <t>Limpieza de cisterna. Incl. Resane + tapa + pintura impermeable + accesorios.</t>
  </si>
  <si>
    <t>Suministro y colocación de palma Alexandra. Incluye: preparación de terreno y mantenimiento hasta enraizar.</t>
  </si>
  <si>
    <t>Suministro y colocación de palma cica Asia. Incluye: preparación de terreno y mantenimiento hasta enraizar.</t>
  </si>
  <si>
    <t>Suministro y colocación de Scheffer. Incluye: preparación de terreno y mantenimiento hasta enraizar.</t>
  </si>
  <si>
    <t>Alimentador desde transformador hasta Main Breaker: 2 No. 1/0 THW por fase, 1 No. 2/0 THW Neutro, 1 No. 2 (7 hilos trenzado) para tierra, tubería IMC Ø 2"</t>
  </si>
  <si>
    <t>Torta piso para nivelación en todas las áreas (e=0.10 mt.) con acero malla electrosoldada (20x20) cms.</t>
  </si>
  <si>
    <t>Relleno para áreas verdes. Material granular combinado. E=0.25mts.</t>
  </si>
  <si>
    <t>unds.</t>
  </si>
  <si>
    <t>Demolición de pisos existentes de mortero moteado blanco fondo gris (25x25) cms. en todas las áreas. Incluye: zócalos.</t>
  </si>
  <si>
    <t xml:space="preserve">Limpieza de áreas verdes (desyerbo y destronque). Incluye: extracción de capa vegetal para nuevos niveles. </t>
  </si>
  <si>
    <t>Demolición divisiones en block inodoros en baños y cocina. Incluye: el revestimiento.</t>
  </si>
  <si>
    <t>Excavación para zapata de columna de (30x30) cms., (1.20x1.20) mts., Df=0.90 mt. Incluye: 1 unidad para reforzar área fuera de cocina.</t>
  </si>
  <si>
    <t xml:space="preserve">Viga V1, Dim.=(0.54x0.25) mt., 8 Ø1/2"+2Ø3/8", estribos Ø3/8" (0.10 y 0.20) m. con una longitud de L=6.30 m. </t>
  </si>
  <si>
    <t>Viga V2, Dim.=(0.54x0.30) mt., 6 Ø3/4"+2 Ø1/2"+ Adic. 2 Ø3/4", estribos Ø3/8" (0.10 y 0.20) m. con una longitud de L=9.75 m. y L. adic.=5.55 m.</t>
  </si>
  <si>
    <t xml:space="preserve">Viga V4, Dim.=(0.54x0.30) mt., 3 Ø1/2"+3 Ø3/4"+ Adic. 6 Ø3/4", estribos Ø3/8" (0.10 y 0.20) m. con una longitud adic.=2.10 m.  L=6.30 m. </t>
  </si>
  <si>
    <t>Impermeabilización techos de concreto. Incluye: Aplicación de primer (de acuerdo a estado fino losa), soldadura a fuego (GLP) mde membranas asfálticas APP, 4 mm,  aplicación de capa reflectiva de aluminio de secado ultra rápido.</t>
  </si>
  <si>
    <t>Bloques H. S. 6" (0.15 mt.), 1 Líneas,  p/antepecho sobre borde de losa de techo en losa de recepción, H=0.20 mt.</t>
  </si>
  <si>
    <t>Suministro e instalación de plafond biselado 2'x2' en áreas oficinas.</t>
  </si>
  <si>
    <t>Pintura exterior acrílica tropical en viga y columnas.</t>
  </si>
  <si>
    <t>Fecha Presupuesto:</t>
  </si>
  <si>
    <t>Fecha de Reporte: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</si>
</sst>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(* #,##0.00_);_(* \(#,##0.00\);_(* &quot;-&quot;??_);_(@_)"/>
    <numFmt numFmtId="165" formatCode="&quot;RD$&quot;#,##0.00"/>
    <numFmt numFmtId="166" formatCode="[$$-80A]#,##0.00"/>
    <numFmt numFmtId="167" formatCode="[$$-500A]\ #,##0.00"/>
    <numFmt numFmtId="168" formatCode="[$$-2C0A]\ #,##0.00"/>
  </numFmts>
  <fonts count="13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5" fillId="0" borderId="0"/>
    <xf numFmtId="0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9" fillId="0" borderId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5" fillId="0" borderId="0" xfId="0" applyFont="1" applyBorder="1"/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justify" wrapText="1"/>
    </xf>
    <xf numFmtId="0" fontId="4" fillId="2" borderId="12" xfId="0" applyFont="1" applyFill="1" applyBorder="1" applyAlignment="1">
      <alignment horizontal="center" vertical="center"/>
    </xf>
    <xf numFmtId="0" fontId="0" fillId="0" borderId="0" xfId="0" applyBorder="1"/>
    <xf numFmtId="2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5" fontId="4" fillId="3" borderId="13" xfId="0" applyNumberFormat="1" applyFont="1" applyFill="1" applyBorder="1" applyAlignment="1"/>
    <xf numFmtId="49" fontId="3" fillId="0" borderId="0" xfId="0" applyNumberFormat="1" applyFont="1" applyAlignment="1">
      <alignment horizontal="center" vertical="top"/>
    </xf>
    <xf numFmtId="4" fontId="3" fillId="0" borderId="0" xfId="0" applyNumberFormat="1" applyFont="1" applyFill="1" applyBorder="1" applyAlignment="1">
      <alignment horizontal="center" wrapText="1"/>
    </xf>
    <xf numFmtId="166" fontId="3" fillId="0" borderId="0" xfId="0" applyNumberFormat="1" applyFont="1" applyBorder="1" applyAlignment="1">
      <alignment horizontal="right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 wrapText="1"/>
    </xf>
    <xf numFmtId="166" fontId="3" fillId="0" borderId="0" xfId="0" applyNumberFormat="1" applyFont="1" applyBorder="1" applyAlignment="1">
      <alignment horizontal="right" wrapText="1"/>
    </xf>
    <xf numFmtId="4" fontId="3" fillId="0" borderId="0" xfId="7" applyNumberFormat="1" applyFont="1" applyFill="1" applyBorder="1" applyAlignment="1">
      <alignment horizontal="center"/>
    </xf>
    <xf numFmtId="168" fontId="3" fillId="0" borderId="0" xfId="1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/>
    </xf>
    <xf numFmtId="49" fontId="4" fillId="3" borderId="13" xfId="0" applyNumberFormat="1" applyFont="1" applyFill="1" applyBorder="1" applyAlignment="1">
      <alignment horizontal="center" vertical="top"/>
    </xf>
    <xf numFmtId="167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12" fillId="0" borderId="0" xfId="0" applyFont="1" applyFill="1" applyBorder="1"/>
    <xf numFmtId="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/>
    <xf numFmtId="49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right" vertical="center"/>
    </xf>
    <xf numFmtId="49" fontId="4" fillId="3" borderId="13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right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right" vertical="center" wrapText="1"/>
    </xf>
    <xf numFmtId="166" fontId="4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67" fontId="3" fillId="0" borderId="4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165" fontId="4" fillId="0" borderId="14" xfId="0" applyNumberFormat="1" applyFont="1" applyBorder="1" applyAlignment="1">
      <alignment vertical="center"/>
    </xf>
    <xf numFmtId="4" fontId="3" fillId="0" borderId="6" xfId="0" applyNumberFormat="1" applyFont="1" applyFill="1" applyBorder="1" applyAlignment="1">
      <alignment horizontal="center" wrapText="1"/>
    </xf>
    <xf numFmtId="166" fontId="3" fillId="0" borderId="6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top"/>
    </xf>
    <xf numFmtId="168" fontId="3" fillId="0" borderId="0" xfId="9" applyNumberFormat="1" applyFont="1" applyFill="1" applyBorder="1" applyAlignment="1">
      <alignment horizontal="center"/>
    </xf>
    <xf numFmtId="167" fontId="3" fillId="0" borderId="6" xfId="0" applyNumberFormat="1" applyFont="1" applyFill="1" applyBorder="1" applyAlignment="1">
      <alignment horizontal="right"/>
    </xf>
    <xf numFmtId="165" fontId="4" fillId="3" borderId="16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65" fontId="4" fillId="0" borderId="0" xfId="0" applyNumberFormat="1" applyFont="1" applyBorder="1" applyAlignment="1">
      <alignment vertical="center"/>
    </xf>
    <xf numFmtId="0" fontId="10" fillId="0" borderId="6" xfId="0" applyFont="1" applyFill="1" applyBorder="1" applyAlignment="1">
      <alignment horizontal="center"/>
    </xf>
    <xf numFmtId="166" fontId="3" fillId="0" borderId="6" xfId="0" applyNumberFormat="1" applyFont="1" applyFill="1" applyBorder="1" applyAlignment="1">
      <alignment horizontal="center"/>
    </xf>
    <xf numFmtId="49" fontId="4" fillId="3" borderId="16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right" vertical="center"/>
    </xf>
    <xf numFmtId="166" fontId="3" fillId="0" borderId="6" xfId="0" applyNumberFormat="1" applyFont="1" applyFill="1" applyBorder="1" applyAlignment="1">
      <alignment horizontal="right"/>
    </xf>
    <xf numFmtId="49" fontId="3" fillId="4" borderId="6" xfId="0" applyNumberFormat="1" applyFont="1" applyFill="1" applyBorder="1" applyAlignment="1">
      <alignment horizontal="center" vertical="center"/>
    </xf>
    <xf numFmtId="4" fontId="3" fillId="4" borderId="6" xfId="0" applyNumberFormat="1" applyFont="1" applyFill="1" applyBorder="1" applyAlignment="1">
      <alignment horizontal="center" vertical="center" wrapText="1"/>
    </xf>
    <xf numFmtId="166" fontId="3" fillId="4" borderId="6" xfId="0" applyNumberFormat="1" applyFont="1" applyFill="1" applyBorder="1" applyAlignment="1">
      <alignment horizontal="center" vertical="center"/>
    </xf>
    <xf numFmtId="166" fontId="3" fillId="4" borderId="6" xfId="0" applyNumberFormat="1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wrapText="1"/>
    </xf>
    <xf numFmtId="165" fontId="4" fillId="3" borderId="16" xfId="0" applyNumberFormat="1" applyFont="1" applyFill="1" applyBorder="1" applyAlignment="1">
      <alignment horizontal="right" vertical="center"/>
    </xf>
    <xf numFmtId="49" fontId="4" fillId="3" borderId="16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justify" wrapText="1"/>
    </xf>
    <xf numFmtId="0" fontId="4" fillId="0" borderId="0" xfId="0" applyFont="1" applyBorder="1" applyAlignment="1">
      <alignment horizontal="justify" vertical="justify" wrapText="1"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4" fontId="3" fillId="0" borderId="0" xfId="0" applyNumberFormat="1" applyFont="1" applyFill="1" applyBorder="1" applyAlignment="1">
      <alignment horizontal="right" wrapText="1"/>
    </xf>
    <xf numFmtId="14" fontId="3" fillId="0" borderId="2" xfId="0" applyNumberFormat="1" applyFont="1" applyFill="1" applyBorder="1" applyAlignment="1">
      <alignment horizontal="right" wrapText="1"/>
    </xf>
    <xf numFmtId="14" fontId="3" fillId="0" borderId="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6" xfId="8" applyFont="1" applyFill="1" applyBorder="1" applyAlignment="1">
      <alignment horizontal="justify" vertical="top" wrapText="1"/>
    </xf>
    <xf numFmtId="0" fontId="3" fillId="0" borderId="0" xfId="8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justify" vertical="top" wrapText="1"/>
    </xf>
    <xf numFmtId="0" fontId="3" fillId="0" borderId="0" xfId="8" applyFont="1" applyFill="1" applyAlignment="1">
      <alignment horizontal="left" vertical="top" wrapText="1"/>
    </xf>
    <xf numFmtId="0" fontId="3" fillId="0" borderId="0" xfId="8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3" fillId="0" borderId="13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</cellXfs>
  <cellStyles count="13">
    <cellStyle name="Comma 2" xfId="12"/>
    <cellStyle name="Millares" xfId="9" builtinId="3"/>
    <cellStyle name="Millares 10" xfId="3"/>
    <cellStyle name="Millares 2" xfId="2"/>
    <cellStyle name="Millares 2 2" xfId="10"/>
    <cellStyle name="Millares 3" xfId="4"/>
    <cellStyle name="Millares 4" xfId="11"/>
    <cellStyle name="Millares 7" xfId="5"/>
    <cellStyle name="Normal" xfId="0" builtinId="0"/>
    <cellStyle name="Normal 2" xfId="1"/>
    <cellStyle name="Normal 2 3" xfId="6"/>
    <cellStyle name="Normal 3" xfId="7"/>
    <cellStyle name="Normal_Presp. Recon. Car. cruce Carretera  mella-guerra-bayaguana 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1"/>
  <sheetViews>
    <sheetView tabSelected="1" view="pageBreakPreview" topLeftCell="A195" zoomScaleSheetLayoutView="100" workbookViewId="0">
      <selection activeCell="D285" sqref="D285:F285"/>
    </sheetView>
  </sheetViews>
  <sheetFormatPr baseColWidth="10" defaultColWidth="11.42578125" defaultRowHeight="12.75"/>
  <cols>
    <col min="1" max="1" width="10.140625" customWidth="1"/>
    <col min="2" max="2" width="7.42578125" customWidth="1"/>
    <col min="3" max="3" width="35" customWidth="1"/>
    <col min="4" max="4" width="7.5703125" customWidth="1"/>
    <col min="5" max="5" width="6.28515625" bestFit="1" customWidth="1"/>
    <col min="6" max="6" width="16" customWidth="1"/>
    <col min="7" max="7" width="14.28515625" customWidth="1"/>
    <col min="8" max="8" width="18.85546875" customWidth="1"/>
    <col min="139" max="139" width="10.140625" customWidth="1"/>
    <col min="140" max="140" width="9.42578125" customWidth="1"/>
    <col min="141" max="141" width="35" customWidth="1"/>
    <col min="142" max="142" width="7.5703125" customWidth="1"/>
    <col min="143" max="143" width="6.5703125" customWidth="1"/>
    <col min="144" max="144" width="16" customWidth="1"/>
    <col min="145" max="145" width="14.28515625" customWidth="1"/>
    <col min="395" max="395" width="10.140625" customWidth="1"/>
    <col min="396" max="396" width="9.42578125" customWidth="1"/>
    <col min="397" max="397" width="35" customWidth="1"/>
    <col min="398" max="398" width="7.5703125" customWidth="1"/>
    <col min="399" max="399" width="6.5703125" customWidth="1"/>
    <col min="400" max="400" width="16" customWidth="1"/>
    <col min="401" max="401" width="14.28515625" customWidth="1"/>
    <col min="651" max="651" width="10.140625" customWidth="1"/>
    <col min="652" max="652" width="9.42578125" customWidth="1"/>
    <col min="653" max="653" width="35" customWidth="1"/>
    <col min="654" max="654" width="7.5703125" customWidth="1"/>
    <col min="655" max="655" width="6.5703125" customWidth="1"/>
    <col min="656" max="656" width="16" customWidth="1"/>
    <col min="657" max="657" width="14.28515625" customWidth="1"/>
    <col min="907" max="907" width="10.140625" customWidth="1"/>
    <col min="908" max="908" width="9.42578125" customWidth="1"/>
    <col min="909" max="909" width="35" customWidth="1"/>
    <col min="910" max="910" width="7.5703125" customWidth="1"/>
    <col min="911" max="911" width="6.5703125" customWidth="1"/>
    <col min="912" max="912" width="16" customWidth="1"/>
    <col min="913" max="913" width="14.28515625" customWidth="1"/>
    <col min="1163" max="1163" width="10.140625" customWidth="1"/>
    <col min="1164" max="1164" width="9.42578125" customWidth="1"/>
    <col min="1165" max="1165" width="35" customWidth="1"/>
    <col min="1166" max="1166" width="7.5703125" customWidth="1"/>
    <col min="1167" max="1167" width="6.5703125" customWidth="1"/>
    <col min="1168" max="1168" width="16" customWidth="1"/>
    <col min="1169" max="1169" width="14.28515625" customWidth="1"/>
    <col min="1419" max="1419" width="10.140625" customWidth="1"/>
    <col min="1420" max="1420" width="9.42578125" customWidth="1"/>
    <col min="1421" max="1421" width="35" customWidth="1"/>
    <col min="1422" max="1422" width="7.5703125" customWidth="1"/>
    <col min="1423" max="1423" width="6.5703125" customWidth="1"/>
    <col min="1424" max="1424" width="16" customWidth="1"/>
    <col min="1425" max="1425" width="14.28515625" customWidth="1"/>
    <col min="1675" max="1675" width="10.140625" customWidth="1"/>
    <col min="1676" max="1676" width="9.42578125" customWidth="1"/>
    <col min="1677" max="1677" width="35" customWidth="1"/>
    <col min="1678" max="1678" width="7.5703125" customWidth="1"/>
    <col min="1679" max="1679" width="6.5703125" customWidth="1"/>
    <col min="1680" max="1680" width="16" customWidth="1"/>
    <col min="1681" max="1681" width="14.28515625" customWidth="1"/>
    <col min="1931" max="1931" width="10.140625" customWidth="1"/>
    <col min="1932" max="1932" width="9.42578125" customWidth="1"/>
    <col min="1933" max="1933" width="35" customWidth="1"/>
    <col min="1934" max="1934" width="7.5703125" customWidth="1"/>
    <col min="1935" max="1935" width="6.5703125" customWidth="1"/>
    <col min="1936" max="1936" width="16" customWidth="1"/>
    <col min="1937" max="1937" width="14.28515625" customWidth="1"/>
    <col min="2187" max="2187" width="10.140625" customWidth="1"/>
    <col min="2188" max="2188" width="9.42578125" customWidth="1"/>
    <col min="2189" max="2189" width="35" customWidth="1"/>
    <col min="2190" max="2190" width="7.5703125" customWidth="1"/>
    <col min="2191" max="2191" width="6.5703125" customWidth="1"/>
    <col min="2192" max="2192" width="16" customWidth="1"/>
    <col min="2193" max="2193" width="14.28515625" customWidth="1"/>
    <col min="2443" max="2443" width="10.140625" customWidth="1"/>
    <col min="2444" max="2444" width="9.42578125" customWidth="1"/>
    <col min="2445" max="2445" width="35" customWidth="1"/>
    <col min="2446" max="2446" width="7.5703125" customWidth="1"/>
    <col min="2447" max="2447" width="6.5703125" customWidth="1"/>
    <col min="2448" max="2448" width="16" customWidth="1"/>
    <col min="2449" max="2449" width="14.28515625" customWidth="1"/>
    <col min="2699" max="2699" width="10.140625" customWidth="1"/>
    <col min="2700" max="2700" width="9.42578125" customWidth="1"/>
    <col min="2701" max="2701" width="35" customWidth="1"/>
    <col min="2702" max="2702" width="7.5703125" customWidth="1"/>
    <col min="2703" max="2703" width="6.5703125" customWidth="1"/>
    <col min="2704" max="2704" width="16" customWidth="1"/>
    <col min="2705" max="2705" width="14.28515625" customWidth="1"/>
    <col min="2955" max="2955" width="10.140625" customWidth="1"/>
    <col min="2956" max="2956" width="9.42578125" customWidth="1"/>
    <col min="2957" max="2957" width="35" customWidth="1"/>
    <col min="2958" max="2958" width="7.5703125" customWidth="1"/>
    <col min="2959" max="2959" width="6.5703125" customWidth="1"/>
    <col min="2960" max="2960" width="16" customWidth="1"/>
    <col min="2961" max="2961" width="14.28515625" customWidth="1"/>
    <col min="3211" max="3211" width="10.140625" customWidth="1"/>
    <col min="3212" max="3212" width="9.42578125" customWidth="1"/>
    <col min="3213" max="3213" width="35" customWidth="1"/>
    <col min="3214" max="3214" width="7.5703125" customWidth="1"/>
    <col min="3215" max="3215" width="6.5703125" customWidth="1"/>
    <col min="3216" max="3216" width="16" customWidth="1"/>
    <col min="3217" max="3217" width="14.28515625" customWidth="1"/>
    <col min="3467" max="3467" width="10.140625" customWidth="1"/>
    <col min="3468" max="3468" width="9.42578125" customWidth="1"/>
    <col min="3469" max="3469" width="35" customWidth="1"/>
    <col min="3470" max="3470" width="7.5703125" customWidth="1"/>
    <col min="3471" max="3471" width="6.5703125" customWidth="1"/>
    <col min="3472" max="3472" width="16" customWidth="1"/>
    <col min="3473" max="3473" width="14.28515625" customWidth="1"/>
    <col min="3723" max="3723" width="10.140625" customWidth="1"/>
    <col min="3724" max="3724" width="9.42578125" customWidth="1"/>
    <col min="3725" max="3725" width="35" customWidth="1"/>
    <col min="3726" max="3726" width="7.5703125" customWidth="1"/>
    <col min="3727" max="3727" width="6.5703125" customWidth="1"/>
    <col min="3728" max="3728" width="16" customWidth="1"/>
    <col min="3729" max="3729" width="14.28515625" customWidth="1"/>
    <col min="3979" max="3979" width="10.140625" customWidth="1"/>
    <col min="3980" max="3980" width="9.42578125" customWidth="1"/>
    <col min="3981" max="3981" width="35" customWidth="1"/>
    <col min="3982" max="3982" width="7.5703125" customWidth="1"/>
    <col min="3983" max="3983" width="6.5703125" customWidth="1"/>
    <col min="3984" max="3984" width="16" customWidth="1"/>
    <col min="3985" max="3985" width="14.28515625" customWidth="1"/>
    <col min="4235" max="4235" width="10.140625" customWidth="1"/>
    <col min="4236" max="4236" width="9.42578125" customWidth="1"/>
    <col min="4237" max="4237" width="35" customWidth="1"/>
    <col min="4238" max="4238" width="7.5703125" customWidth="1"/>
    <col min="4239" max="4239" width="6.5703125" customWidth="1"/>
    <col min="4240" max="4240" width="16" customWidth="1"/>
    <col min="4241" max="4241" width="14.28515625" customWidth="1"/>
    <col min="4491" max="4491" width="10.140625" customWidth="1"/>
    <col min="4492" max="4492" width="9.42578125" customWidth="1"/>
    <col min="4493" max="4493" width="35" customWidth="1"/>
    <col min="4494" max="4494" width="7.5703125" customWidth="1"/>
    <col min="4495" max="4495" width="6.5703125" customWidth="1"/>
    <col min="4496" max="4496" width="16" customWidth="1"/>
    <col min="4497" max="4497" width="14.28515625" customWidth="1"/>
    <col min="4747" max="4747" width="10.140625" customWidth="1"/>
    <col min="4748" max="4748" width="9.42578125" customWidth="1"/>
    <col min="4749" max="4749" width="35" customWidth="1"/>
    <col min="4750" max="4750" width="7.5703125" customWidth="1"/>
    <col min="4751" max="4751" width="6.5703125" customWidth="1"/>
    <col min="4752" max="4752" width="16" customWidth="1"/>
    <col min="4753" max="4753" width="14.28515625" customWidth="1"/>
    <col min="5003" max="5003" width="10.140625" customWidth="1"/>
    <col min="5004" max="5004" width="9.42578125" customWidth="1"/>
    <col min="5005" max="5005" width="35" customWidth="1"/>
    <col min="5006" max="5006" width="7.5703125" customWidth="1"/>
    <col min="5007" max="5007" width="6.5703125" customWidth="1"/>
    <col min="5008" max="5008" width="16" customWidth="1"/>
    <col min="5009" max="5009" width="14.28515625" customWidth="1"/>
    <col min="5259" max="5259" width="10.140625" customWidth="1"/>
    <col min="5260" max="5260" width="9.42578125" customWidth="1"/>
    <col min="5261" max="5261" width="35" customWidth="1"/>
    <col min="5262" max="5262" width="7.5703125" customWidth="1"/>
    <col min="5263" max="5263" width="6.5703125" customWidth="1"/>
    <col min="5264" max="5264" width="16" customWidth="1"/>
    <col min="5265" max="5265" width="14.28515625" customWidth="1"/>
    <col min="5515" max="5515" width="10.140625" customWidth="1"/>
    <col min="5516" max="5516" width="9.42578125" customWidth="1"/>
    <col min="5517" max="5517" width="35" customWidth="1"/>
    <col min="5518" max="5518" width="7.5703125" customWidth="1"/>
    <col min="5519" max="5519" width="6.5703125" customWidth="1"/>
    <col min="5520" max="5520" width="16" customWidth="1"/>
    <col min="5521" max="5521" width="14.28515625" customWidth="1"/>
    <col min="5771" max="5771" width="10.140625" customWidth="1"/>
    <col min="5772" max="5772" width="9.42578125" customWidth="1"/>
    <col min="5773" max="5773" width="35" customWidth="1"/>
    <col min="5774" max="5774" width="7.5703125" customWidth="1"/>
    <col min="5775" max="5775" width="6.5703125" customWidth="1"/>
    <col min="5776" max="5776" width="16" customWidth="1"/>
    <col min="5777" max="5777" width="14.28515625" customWidth="1"/>
    <col min="6027" max="6027" width="10.140625" customWidth="1"/>
    <col min="6028" max="6028" width="9.42578125" customWidth="1"/>
    <col min="6029" max="6029" width="35" customWidth="1"/>
    <col min="6030" max="6030" width="7.5703125" customWidth="1"/>
    <col min="6031" max="6031" width="6.5703125" customWidth="1"/>
    <col min="6032" max="6032" width="16" customWidth="1"/>
    <col min="6033" max="6033" width="14.28515625" customWidth="1"/>
    <col min="6283" max="6283" width="10.140625" customWidth="1"/>
    <col min="6284" max="6284" width="9.42578125" customWidth="1"/>
    <col min="6285" max="6285" width="35" customWidth="1"/>
    <col min="6286" max="6286" width="7.5703125" customWidth="1"/>
    <col min="6287" max="6287" width="6.5703125" customWidth="1"/>
    <col min="6288" max="6288" width="16" customWidth="1"/>
    <col min="6289" max="6289" width="14.28515625" customWidth="1"/>
    <col min="6539" max="6539" width="10.140625" customWidth="1"/>
    <col min="6540" max="6540" width="9.42578125" customWidth="1"/>
    <col min="6541" max="6541" width="35" customWidth="1"/>
    <col min="6542" max="6542" width="7.5703125" customWidth="1"/>
    <col min="6543" max="6543" width="6.5703125" customWidth="1"/>
    <col min="6544" max="6544" width="16" customWidth="1"/>
    <col min="6545" max="6545" width="14.28515625" customWidth="1"/>
    <col min="6795" max="6795" width="10.140625" customWidth="1"/>
    <col min="6796" max="6796" width="9.42578125" customWidth="1"/>
    <col min="6797" max="6797" width="35" customWidth="1"/>
    <col min="6798" max="6798" width="7.5703125" customWidth="1"/>
    <col min="6799" max="6799" width="6.5703125" customWidth="1"/>
    <col min="6800" max="6800" width="16" customWidth="1"/>
    <col min="6801" max="6801" width="14.28515625" customWidth="1"/>
    <col min="7051" max="7051" width="10.140625" customWidth="1"/>
    <col min="7052" max="7052" width="9.42578125" customWidth="1"/>
    <col min="7053" max="7053" width="35" customWidth="1"/>
    <col min="7054" max="7054" width="7.5703125" customWidth="1"/>
    <col min="7055" max="7055" width="6.5703125" customWidth="1"/>
    <col min="7056" max="7056" width="16" customWidth="1"/>
    <col min="7057" max="7057" width="14.28515625" customWidth="1"/>
    <col min="7307" max="7307" width="10.140625" customWidth="1"/>
    <col min="7308" max="7308" width="9.42578125" customWidth="1"/>
    <col min="7309" max="7309" width="35" customWidth="1"/>
    <col min="7310" max="7310" width="7.5703125" customWidth="1"/>
    <col min="7311" max="7311" width="6.5703125" customWidth="1"/>
    <col min="7312" max="7312" width="16" customWidth="1"/>
    <col min="7313" max="7313" width="14.28515625" customWidth="1"/>
    <col min="7563" max="7563" width="10.140625" customWidth="1"/>
    <col min="7564" max="7564" width="9.42578125" customWidth="1"/>
    <col min="7565" max="7565" width="35" customWidth="1"/>
    <col min="7566" max="7566" width="7.5703125" customWidth="1"/>
    <col min="7567" max="7567" width="6.5703125" customWidth="1"/>
    <col min="7568" max="7568" width="16" customWidth="1"/>
    <col min="7569" max="7569" width="14.28515625" customWidth="1"/>
    <col min="7819" max="7819" width="10.140625" customWidth="1"/>
    <col min="7820" max="7820" width="9.42578125" customWidth="1"/>
    <col min="7821" max="7821" width="35" customWidth="1"/>
    <col min="7822" max="7822" width="7.5703125" customWidth="1"/>
    <col min="7823" max="7823" width="6.5703125" customWidth="1"/>
    <col min="7824" max="7824" width="16" customWidth="1"/>
    <col min="7825" max="7825" width="14.28515625" customWidth="1"/>
    <col min="8075" max="8075" width="10.140625" customWidth="1"/>
    <col min="8076" max="8076" width="9.42578125" customWidth="1"/>
    <col min="8077" max="8077" width="35" customWidth="1"/>
    <col min="8078" max="8078" width="7.5703125" customWidth="1"/>
    <col min="8079" max="8079" width="6.5703125" customWidth="1"/>
    <col min="8080" max="8080" width="16" customWidth="1"/>
    <col min="8081" max="8081" width="14.28515625" customWidth="1"/>
    <col min="8331" max="8331" width="10.140625" customWidth="1"/>
    <col min="8332" max="8332" width="9.42578125" customWidth="1"/>
    <col min="8333" max="8333" width="35" customWidth="1"/>
    <col min="8334" max="8334" width="7.5703125" customWidth="1"/>
    <col min="8335" max="8335" width="6.5703125" customWidth="1"/>
    <col min="8336" max="8336" width="16" customWidth="1"/>
    <col min="8337" max="8337" width="14.28515625" customWidth="1"/>
    <col min="8587" max="8587" width="10.140625" customWidth="1"/>
    <col min="8588" max="8588" width="9.42578125" customWidth="1"/>
    <col min="8589" max="8589" width="35" customWidth="1"/>
    <col min="8590" max="8590" width="7.5703125" customWidth="1"/>
    <col min="8591" max="8591" width="6.5703125" customWidth="1"/>
    <col min="8592" max="8592" width="16" customWidth="1"/>
    <col min="8593" max="8593" width="14.28515625" customWidth="1"/>
    <col min="8843" max="8843" width="10.140625" customWidth="1"/>
    <col min="8844" max="8844" width="9.42578125" customWidth="1"/>
    <col min="8845" max="8845" width="35" customWidth="1"/>
    <col min="8846" max="8846" width="7.5703125" customWidth="1"/>
    <col min="8847" max="8847" width="6.5703125" customWidth="1"/>
    <col min="8848" max="8848" width="16" customWidth="1"/>
    <col min="8849" max="8849" width="14.28515625" customWidth="1"/>
    <col min="9099" max="9099" width="10.140625" customWidth="1"/>
    <col min="9100" max="9100" width="9.42578125" customWidth="1"/>
    <col min="9101" max="9101" width="35" customWidth="1"/>
    <col min="9102" max="9102" width="7.5703125" customWidth="1"/>
    <col min="9103" max="9103" width="6.5703125" customWidth="1"/>
    <col min="9104" max="9104" width="16" customWidth="1"/>
    <col min="9105" max="9105" width="14.28515625" customWidth="1"/>
    <col min="9355" max="9355" width="10.140625" customWidth="1"/>
    <col min="9356" max="9356" width="9.42578125" customWidth="1"/>
    <col min="9357" max="9357" width="35" customWidth="1"/>
    <col min="9358" max="9358" width="7.5703125" customWidth="1"/>
    <col min="9359" max="9359" width="6.5703125" customWidth="1"/>
    <col min="9360" max="9360" width="16" customWidth="1"/>
    <col min="9361" max="9361" width="14.28515625" customWidth="1"/>
    <col min="9611" max="9611" width="10.140625" customWidth="1"/>
    <col min="9612" max="9612" width="9.42578125" customWidth="1"/>
    <col min="9613" max="9613" width="35" customWidth="1"/>
    <col min="9614" max="9614" width="7.5703125" customWidth="1"/>
    <col min="9615" max="9615" width="6.5703125" customWidth="1"/>
    <col min="9616" max="9616" width="16" customWidth="1"/>
    <col min="9617" max="9617" width="14.28515625" customWidth="1"/>
    <col min="9867" max="9867" width="10.140625" customWidth="1"/>
    <col min="9868" max="9868" width="9.42578125" customWidth="1"/>
    <col min="9869" max="9869" width="35" customWidth="1"/>
    <col min="9870" max="9870" width="7.5703125" customWidth="1"/>
    <col min="9871" max="9871" width="6.5703125" customWidth="1"/>
    <col min="9872" max="9872" width="16" customWidth="1"/>
    <col min="9873" max="9873" width="14.28515625" customWidth="1"/>
    <col min="10123" max="10123" width="10.140625" customWidth="1"/>
    <col min="10124" max="10124" width="9.42578125" customWidth="1"/>
    <col min="10125" max="10125" width="35" customWidth="1"/>
    <col min="10126" max="10126" width="7.5703125" customWidth="1"/>
    <col min="10127" max="10127" width="6.5703125" customWidth="1"/>
    <col min="10128" max="10128" width="16" customWidth="1"/>
    <col min="10129" max="10129" width="14.28515625" customWidth="1"/>
    <col min="10379" max="10379" width="10.140625" customWidth="1"/>
    <col min="10380" max="10380" width="9.42578125" customWidth="1"/>
    <col min="10381" max="10381" width="35" customWidth="1"/>
    <col min="10382" max="10382" width="7.5703125" customWidth="1"/>
    <col min="10383" max="10383" width="6.5703125" customWidth="1"/>
    <col min="10384" max="10384" width="16" customWidth="1"/>
    <col min="10385" max="10385" width="14.28515625" customWidth="1"/>
    <col min="10635" max="10635" width="10.140625" customWidth="1"/>
    <col min="10636" max="10636" width="9.42578125" customWidth="1"/>
    <col min="10637" max="10637" width="35" customWidth="1"/>
    <col min="10638" max="10638" width="7.5703125" customWidth="1"/>
    <col min="10639" max="10639" width="6.5703125" customWidth="1"/>
    <col min="10640" max="10640" width="16" customWidth="1"/>
    <col min="10641" max="10641" width="14.28515625" customWidth="1"/>
    <col min="10891" max="10891" width="10.140625" customWidth="1"/>
    <col min="10892" max="10892" width="9.42578125" customWidth="1"/>
    <col min="10893" max="10893" width="35" customWidth="1"/>
    <col min="10894" max="10894" width="7.5703125" customWidth="1"/>
    <col min="10895" max="10895" width="6.5703125" customWidth="1"/>
    <col min="10896" max="10896" width="16" customWidth="1"/>
    <col min="10897" max="10897" width="14.28515625" customWidth="1"/>
    <col min="11147" max="11147" width="10.140625" customWidth="1"/>
    <col min="11148" max="11148" width="9.42578125" customWidth="1"/>
    <col min="11149" max="11149" width="35" customWidth="1"/>
    <col min="11150" max="11150" width="7.5703125" customWidth="1"/>
    <col min="11151" max="11151" width="6.5703125" customWidth="1"/>
    <col min="11152" max="11152" width="16" customWidth="1"/>
    <col min="11153" max="11153" width="14.28515625" customWidth="1"/>
    <col min="11403" max="11403" width="10.140625" customWidth="1"/>
    <col min="11404" max="11404" width="9.42578125" customWidth="1"/>
    <col min="11405" max="11405" width="35" customWidth="1"/>
    <col min="11406" max="11406" width="7.5703125" customWidth="1"/>
    <col min="11407" max="11407" width="6.5703125" customWidth="1"/>
    <col min="11408" max="11408" width="16" customWidth="1"/>
    <col min="11409" max="11409" width="14.28515625" customWidth="1"/>
    <col min="11659" max="11659" width="10.140625" customWidth="1"/>
    <col min="11660" max="11660" width="9.42578125" customWidth="1"/>
    <col min="11661" max="11661" width="35" customWidth="1"/>
    <col min="11662" max="11662" width="7.5703125" customWidth="1"/>
    <col min="11663" max="11663" width="6.5703125" customWidth="1"/>
    <col min="11664" max="11664" width="16" customWidth="1"/>
    <col min="11665" max="11665" width="14.28515625" customWidth="1"/>
    <col min="11915" max="11915" width="10.140625" customWidth="1"/>
    <col min="11916" max="11916" width="9.42578125" customWidth="1"/>
    <col min="11917" max="11917" width="35" customWidth="1"/>
    <col min="11918" max="11918" width="7.5703125" customWidth="1"/>
    <col min="11919" max="11919" width="6.5703125" customWidth="1"/>
    <col min="11920" max="11920" width="16" customWidth="1"/>
    <col min="11921" max="11921" width="14.28515625" customWidth="1"/>
    <col min="12171" max="12171" width="10.140625" customWidth="1"/>
    <col min="12172" max="12172" width="9.42578125" customWidth="1"/>
    <col min="12173" max="12173" width="35" customWidth="1"/>
    <col min="12174" max="12174" width="7.5703125" customWidth="1"/>
    <col min="12175" max="12175" width="6.5703125" customWidth="1"/>
    <col min="12176" max="12176" width="16" customWidth="1"/>
    <col min="12177" max="12177" width="14.28515625" customWidth="1"/>
    <col min="12427" max="12427" width="10.140625" customWidth="1"/>
    <col min="12428" max="12428" width="9.42578125" customWidth="1"/>
    <col min="12429" max="12429" width="35" customWidth="1"/>
    <col min="12430" max="12430" width="7.5703125" customWidth="1"/>
    <col min="12431" max="12431" width="6.5703125" customWidth="1"/>
    <col min="12432" max="12432" width="16" customWidth="1"/>
    <col min="12433" max="12433" width="14.28515625" customWidth="1"/>
    <col min="12683" max="12683" width="10.140625" customWidth="1"/>
    <col min="12684" max="12684" width="9.42578125" customWidth="1"/>
    <col min="12685" max="12685" width="35" customWidth="1"/>
    <col min="12686" max="12686" width="7.5703125" customWidth="1"/>
    <col min="12687" max="12687" width="6.5703125" customWidth="1"/>
    <col min="12688" max="12688" width="16" customWidth="1"/>
    <col min="12689" max="12689" width="14.28515625" customWidth="1"/>
    <col min="12939" max="12939" width="10.140625" customWidth="1"/>
    <col min="12940" max="12940" width="9.42578125" customWidth="1"/>
    <col min="12941" max="12941" width="35" customWidth="1"/>
    <col min="12942" max="12942" width="7.5703125" customWidth="1"/>
    <col min="12943" max="12943" width="6.5703125" customWidth="1"/>
    <col min="12944" max="12944" width="16" customWidth="1"/>
    <col min="12945" max="12945" width="14.28515625" customWidth="1"/>
    <col min="13195" max="13195" width="10.140625" customWidth="1"/>
    <col min="13196" max="13196" width="9.42578125" customWidth="1"/>
    <col min="13197" max="13197" width="35" customWidth="1"/>
    <col min="13198" max="13198" width="7.5703125" customWidth="1"/>
    <col min="13199" max="13199" width="6.5703125" customWidth="1"/>
    <col min="13200" max="13200" width="16" customWidth="1"/>
    <col min="13201" max="13201" width="14.28515625" customWidth="1"/>
    <col min="13451" max="13451" width="10.140625" customWidth="1"/>
    <col min="13452" max="13452" width="9.42578125" customWidth="1"/>
    <col min="13453" max="13453" width="35" customWidth="1"/>
    <col min="13454" max="13454" width="7.5703125" customWidth="1"/>
    <col min="13455" max="13455" width="6.5703125" customWidth="1"/>
    <col min="13456" max="13456" width="16" customWidth="1"/>
    <col min="13457" max="13457" width="14.28515625" customWidth="1"/>
    <col min="13707" max="13707" width="10.140625" customWidth="1"/>
    <col min="13708" max="13708" width="9.42578125" customWidth="1"/>
    <col min="13709" max="13709" width="35" customWidth="1"/>
    <col min="13710" max="13710" width="7.5703125" customWidth="1"/>
    <col min="13711" max="13711" width="6.5703125" customWidth="1"/>
    <col min="13712" max="13712" width="16" customWidth="1"/>
    <col min="13713" max="13713" width="14.28515625" customWidth="1"/>
    <col min="13963" max="13963" width="10.140625" customWidth="1"/>
    <col min="13964" max="13964" width="9.42578125" customWidth="1"/>
    <col min="13965" max="13965" width="35" customWidth="1"/>
    <col min="13966" max="13966" width="7.5703125" customWidth="1"/>
    <col min="13967" max="13967" width="6.5703125" customWidth="1"/>
    <col min="13968" max="13968" width="16" customWidth="1"/>
    <col min="13969" max="13969" width="14.28515625" customWidth="1"/>
    <col min="14219" max="14219" width="10.140625" customWidth="1"/>
    <col min="14220" max="14220" width="9.42578125" customWidth="1"/>
    <col min="14221" max="14221" width="35" customWidth="1"/>
    <col min="14222" max="14222" width="7.5703125" customWidth="1"/>
    <col min="14223" max="14223" width="6.5703125" customWidth="1"/>
    <col min="14224" max="14224" width="16" customWidth="1"/>
    <col min="14225" max="14225" width="14.28515625" customWidth="1"/>
    <col min="14475" max="14475" width="10.140625" customWidth="1"/>
    <col min="14476" max="14476" width="9.42578125" customWidth="1"/>
    <col min="14477" max="14477" width="35" customWidth="1"/>
    <col min="14478" max="14478" width="7.5703125" customWidth="1"/>
    <col min="14479" max="14479" width="6.5703125" customWidth="1"/>
    <col min="14480" max="14480" width="16" customWidth="1"/>
    <col min="14481" max="14481" width="14.28515625" customWidth="1"/>
    <col min="14731" max="14731" width="10.140625" customWidth="1"/>
    <col min="14732" max="14732" width="9.42578125" customWidth="1"/>
    <col min="14733" max="14733" width="35" customWidth="1"/>
    <col min="14734" max="14734" width="7.5703125" customWidth="1"/>
    <col min="14735" max="14735" width="6.5703125" customWidth="1"/>
    <col min="14736" max="14736" width="16" customWidth="1"/>
    <col min="14737" max="14737" width="14.28515625" customWidth="1"/>
    <col min="14987" max="14987" width="10.140625" customWidth="1"/>
    <col min="14988" max="14988" width="9.42578125" customWidth="1"/>
    <col min="14989" max="14989" width="35" customWidth="1"/>
    <col min="14990" max="14990" width="7.5703125" customWidth="1"/>
    <col min="14991" max="14991" width="6.5703125" customWidth="1"/>
    <col min="14992" max="14992" width="16" customWidth="1"/>
    <col min="14993" max="14993" width="14.28515625" customWidth="1"/>
    <col min="15243" max="15243" width="10.140625" customWidth="1"/>
    <col min="15244" max="15244" width="9.42578125" customWidth="1"/>
    <col min="15245" max="15245" width="35" customWidth="1"/>
    <col min="15246" max="15246" width="7.5703125" customWidth="1"/>
    <col min="15247" max="15247" width="6.5703125" customWidth="1"/>
    <col min="15248" max="15248" width="16" customWidth="1"/>
    <col min="15249" max="15249" width="14.28515625" customWidth="1"/>
    <col min="15499" max="15499" width="10.140625" customWidth="1"/>
    <col min="15500" max="15500" width="9.42578125" customWidth="1"/>
    <col min="15501" max="15501" width="35" customWidth="1"/>
    <col min="15502" max="15502" width="7.5703125" customWidth="1"/>
    <col min="15503" max="15503" width="6.5703125" customWidth="1"/>
    <col min="15504" max="15504" width="16" customWidth="1"/>
    <col min="15505" max="15505" width="14.28515625" customWidth="1"/>
    <col min="15755" max="15755" width="10.140625" customWidth="1"/>
    <col min="15756" max="15756" width="9.42578125" customWidth="1"/>
    <col min="15757" max="15757" width="35" customWidth="1"/>
    <col min="15758" max="15758" width="7.5703125" customWidth="1"/>
    <col min="15759" max="15759" width="6.5703125" customWidth="1"/>
    <col min="15760" max="15760" width="16" customWidth="1"/>
    <col min="15761" max="15761" width="14.28515625" customWidth="1"/>
    <col min="16011" max="16011" width="10.140625" customWidth="1"/>
    <col min="16012" max="16012" width="9.42578125" customWidth="1"/>
    <col min="16013" max="16013" width="35" customWidth="1"/>
    <col min="16014" max="16014" width="7.5703125" customWidth="1"/>
    <col min="16015" max="16015" width="6.5703125" customWidth="1"/>
    <col min="16016" max="16016" width="16" customWidth="1"/>
    <col min="16017" max="16017" width="14.28515625" customWidth="1"/>
  </cols>
  <sheetData>
    <row r="1" spans="1:7" s="2" customFormat="1" ht="12" customHeight="1">
      <c r="A1" s="100" t="s">
        <v>0</v>
      </c>
      <c r="B1" s="101"/>
      <c r="C1" s="101"/>
      <c r="D1" s="102" t="s">
        <v>13</v>
      </c>
      <c r="E1" s="102"/>
      <c r="F1" s="102"/>
      <c r="G1" s="103"/>
    </row>
    <row r="2" spans="1:7" ht="24" customHeight="1">
      <c r="A2" s="3" t="s">
        <v>14</v>
      </c>
      <c r="B2" s="98"/>
      <c r="C2" s="104" t="s">
        <v>151</v>
      </c>
      <c r="D2" s="105"/>
      <c r="E2" s="105"/>
      <c r="F2" s="106" t="s">
        <v>582</v>
      </c>
      <c r="G2" s="107"/>
    </row>
    <row r="3" spans="1:7" ht="13.5" thickBot="1">
      <c r="A3" s="4" t="s">
        <v>30</v>
      </c>
      <c r="B3" s="97" t="s">
        <v>15</v>
      </c>
      <c r="C3" s="5" t="s">
        <v>159</v>
      </c>
      <c r="D3" s="96"/>
      <c r="E3" s="96"/>
      <c r="F3" s="108" t="s">
        <v>583</v>
      </c>
      <c r="G3" s="109"/>
    </row>
    <row r="4" spans="1:7" ht="24" customHeight="1" thickBot="1">
      <c r="A4" s="6" t="s">
        <v>1</v>
      </c>
      <c r="B4" s="110" t="s">
        <v>2</v>
      </c>
      <c r="C4" s="111"/>
      <c r="D4" s="7" t="s">
        <v>6</v>
      </c>
      <c r="E4" s="7" t="s">
        <v>3</v>
      </c>
      <c r="F4" s="8" t="s">
        <v>12</v>
      </c>
      <c r="G4" s="9" t="s">
        <v>16</v>
      </c>
    </row>
    <row r="5" spans="1:7" s="1" customFormat="1" ht="13.5" thickBot="1">
      <c r="A5" s="30" t="s">
        <v>47</v>
      </c>
      <c r="B5" s="114" t="s">
        <v>17</v>
      </c>
      <c r="C5" s="114"/>
      <c r="D5" s="114"/>
      <c r="E5" s="114"/>
      <c r="F5" s="114"/>
      <c r="G5" s="16">
        <f>SUM(G6:G8)</f>
        <v>0</v>
      </c>
    </row>
    <row r="6" spans="1:7" s="15" customFormat="1" ht="23.25" customHeight="1">
      <c r="A6" s="29" t="s">
        <v>4</v>
      </c>
      <c r="B6" s="113" t="s">
        <v>572</v>
      </c>
      <c r="C6" s="113"/>
      <c r="D6" s="18">
        <v>1</v>
      </c>
      <c r="E6" s="12" t="s">
        <v>8</v>
      </c>
      <c r="F6" s="13"/>
      <c r="G6" s="14">
        <f>D6*F6</f>
        <v>0</v>
      </c>
    </row>
    <row r="7" spans="1:7" s="15" customFormat="1" ht="22.5" customHeight="1">
      <c r="A7" s="29" t="s">
        <v>5</v>
      </c>
      <c r="B7" s="113" t="s">
        <v>569</v>
      </c>
      <c r="C7" s="113"/>
      <c r="D7" s="18">
        <v>410.49</v>
      </c>
      <c r="E7" s="12" t="s">
        <v>230</v>
      </c>
      <c r="F7" s="13"/>
      <c r="G7" s="14">
        <f>D7*F7</f>
        <v>0</v>
      </c>
    </row>
    <row r="8" spans="1:7" s="15" customFormat="1" ht="24.75" customHeight="1">
      <c r="A8" s="29" t="s">
        <v>31</v>
      </c>
      <c r="B8" s="113" t="s">
        <v>563</v>
      </c>
      <c r="C8" s="113"/>
      <c r="D8" s="18">
        <v>1</v>
      </c>
      <c r="E8" s="12" t="s">
        <v>8</v>
      </c>
      <c r="F8" s="20"/>
      <c r="G8" s="14">
        <f>D8*F8</f>
        <v>0</v>
      </c>
    </row>
    <row r="9" spans="1:7" s="15" customFormat="1" ht="13.5" thickBot="1">
      <c r="A9" s="78" t="s">
        <v>46</v>
      </c>
      <c r="B9" s="115" t="s">
        <v>152</v>
      </c>
      <c r="C9" s="115"/>
      <c r="D9" s="115"/>
      <c r="E9" s="115"/>
      <c r="F9" s="115"/>
      <c r="G9" s="73">
        <f>SUM(G10:G19)</f>
        <v>0</v>
      </c>
    </row>
    <row r="10" spans="1:7" s="15" customFormat="1" ht="23.25" customHeight="1">
      <c r="A10" s="29" t="s">
        <v>34</v>
      </c>
      <c r="B10" s="116" t="s">
        <v>571</v>
      </c>
      <c r="C10" s="116"/>
      <c r="D10" s="18">
        <v>1280.77</v>
      </c>
      <c r="E10" s="12" t="s">
        <v>160</v>
      </c>
      <c r="F10" s="13"/>
      <c r="G10" s="14">
        <f t="shared" ref="G10:G19" si="0">D10*F10</f>
        <v>0</v>
      </c>
    </row>
    <row r="11" spans="1:7" s="15" customFormat="1">
      <c r="A11" s="29" t="s">
        <v>35</v>
      </c>
      <c r="B11" s="112" t="s">
        <v>236</v>
      </c>
      <c r="C11" s="112"/>
      <c r="D11" s="18">
        <v>400</v>
      </c>
      <c r="E11" s="12" t="s">
        <v>160</v>
      </c>
      <c r="F11" s="13"/>
      <c r="G11" s="14">
        <f t="shared" si="0"/>
        <v>0</v>
      </c>
    </row>
    <row r="12" spans="1:7" s="15" customFormat="1">
      <c r="A12" s="29" t="s">
        <v>36</v>
      </c>
      <c r="B12" s="113" t="s">
        <v>237</v>
      </c>
      <c r="C12" s="113"/>
      <c r="D12" s="18">
        <v>60</v>
      </c>
      <c r="E12" s="12" t="s">
        <v>570</v>
      </c>
      <c r="F12" s="13"/>
      <c r="G12" s="14">
        <f t="shared" si="0"/>
        <v>0</v>
      </c>
    </row>
    <row r="13" spans="1:7" s="15" customFormat="1">
      <c r="A13" s="29" t="s">
        <v>37</v>
      </c>
      <c r="B13" s="112" t="s">
        <v>238</v>
      </c>
      <c r="C13" s="112"/>
      <c r="D13" s="18">
        <v>52</v>
      </c>
      <c r="E13" s="12" t="s">
        <v>570</v>
      </c>
      <c r="F13" s="13"/>
      <c r="G13" s="14">
        <f t="shared" si="0"/>
        <v>0</v>
      </c>
    </row>
    <row r="14" spans="1:7" s="15" customFormat="1">
      <c r="A14" s="29" t="s">
        <v>163</v>
      </c>
      <c r="B14" s="112" t="s">
        <v>239</v>
      </c>
      <c r="C14" s="112"/>
      <c r="D14" s="18">
        <v>162.66</v>
      </c>
      <c r="E14" s="12" t="s">
        <v>160</v>
      </c>
      <c r="F14" s="13"/>
      <c r="G14" s="14">
        <f t="shared" si="0"/>
        <v>0</v>
      </c>
    </row>
    <row r="15" spans="1:7" s="15" customFormat="1">
      <c r="A15" s="29" t="s">
        <v>164</v>
      </c>
      <c r="B15" s="112" t="s">
        <v>240</v>
      </c>
      <c r="C15" s="112"/>
      <c r="D15" s="18">
        <v>1350</v>
      </c>
      <c r="E15" s="12" t="s">
        <v>160</v>
      </c>
      <c r="F15" s="13"/>
      <c r="G15" s="14">
        <f t="shared" si="0"/>
        <v>0</v>
      </c>
    </row>
    <row r="16" spans="1:7" s="15" customFormat="1" ht="21.75" customHeight="1">
      <c r="A16" s="29" t="s">
        <v>165</v>
      </c>
      <c r="B16" s="112" t="s">
        <v>573</v>
      </c>
      <c r="C16" s="112"/>
      <c r="D16" s="18">
        <v>101.34</v>
      </c>
      <c r="E16" s="12" t="s">
        <v>160</v>
      </c>
      <c r="F16" s="20"/>
      <c r="G16" s="14">
        <f t="shared" si="0"/>
        <v>0</v>
      </c>
    </row>
    <row r="17" spans="1:8" s="15" customFormat="1" ht="22.5" customHeight="1">
      <c r="A17" s="29" t="s">
        <v>166</v>
      </c>
      <c r="B17" s="112" t="s">
        <v>393</v>
      </c>
      <c r="C17" s="112"/>
      <c r="D17" s="18">
        <v>60.9</v>
      </c>
      <c r="E17" s="12" t="s">
        <v>160</v>
      </c>
      <c r="F17" s="13"/>
      <c r="G17" s="14">
        <f t="shared" si="0"/>
        <v>0</v>
      </c>
      <c r="H17" s="38"/>
    </row>
    <row r="18" spans="1:8" s="15" customFormat="1">
      <c r="A18" s="29" t="s">
        <v>167</v>
      </c>
      <c r="B18" s="117" t="s">
        <v>241</v>
      </c>
      <c r="C18" s="117"/>
      <c r="D18" s="41">
        <v>67.569999999999993</v>
      </c>
      <c r="E18" s="33" t="s">
        <v>160</v>
      </c>
      <c r="F18" s="42"/>
      <c r="G18" s="43">
        <f t="shared" si="0"/>
        <v>0</v>
      </c>
    </row>
    <row r="19" spans="1:8" s="15" customFormat="1" ht="13.5" customHeight="1">
      <c r="A19" s="29" t="s">
        <v>395</v>
      </c>
      <c r="B19" s="117" t="s">
        <v>468</v>
      </c>
      <c r="C19" s="117"/>
      <c r="D19" s="41">
        <v>207.63</v>
      </c>
      <c r="E19" s="33" t="s">
        <v>232</v>
      </c>
      <c r="F19" s="42"/>
      <c r="G19" s="43">
        <f t="shared" si="0"/>
        <v>0</v>
      </c>
    </row>
    <row r="20" spans="1:8" s="15" customFormat="1" ht="13.5" thickBot="1">
      <c r="A20" s="78" t="s">
        <v>45</v>
      </c>
      <c r="B20" s="118" t="s">
        <v>33</v>
      </c>
      <c r="C20" s="118"/>
      <c r="D20" s="118"/>
      <c r="E20" s="118"/>
      <c r="F20" s="118"/>
      <c r="G20" s="73">
        <f>SUM(G21:G25)</f>
        <v>0</v>
      </c>
    </row>
    <row r="21" spans="1:8" s="15" customFormat="1" ht="33" customHeight="1">
      <c r="A21" s="29" t="s">
        <v>32</v>
      </c>
      <c r="B21" s="113" t="s">
        <v>574</v>
      </c>
      <c r="C21" s="119"/>
      <c r="D21" s="18">
        <v>11.43</v>
      </c>
      <c r="E21" s="12" t="s">
        <v>230</v>
      </c>
      <c r="F21" s="13"/>
      <c r="G21" s="14">
        <f>D21*F21</f>
        <v>0</v>
      </c>
    </row>
    <row r="22" spans="1:8" s="15" customFormat="1">
      <c r="A22" s="29" t="s">
        <v>40</v>
      </c>
      <c r="B22" s="113" t="s">
        <v>210</v>
      </c>
      <c r="C22" s="119"/>
      <c r="D22" s="18">
        <v>19.98</v>
      </c>
      <c r="E22" s="12" t="s">
        <v>230</v>
      </c>
      <c r="F22" s="13"/>
      <c r="G22" s="14">
        <f>D22*F22</f>
        <v>0</v>
      </c>
    </row>
    <row r="23" spans="1:8" s="15" customFormat="1" ht="34.5" customHeight="1">
      <c r="A23" s="29" t="s">
        <v>41</v>
      </c>
      <c r="B23" s="113" t="s">
        <v>242</v>
      </c>
      <c r="C23" s="113"/>
      <c r="D23" s="18">
        <v>18</v>
      </c>
      <c r="E23" s="12" t="s">
        <v>230</v>
      </c>
      <c r="F23" s="13"/>
      <c r="G23" s="14">
        <f>D23*F23</f>
        <v>0</v>
      </c>
    </row>
    <row r="24" spans="1:8" s="15" customFormat="1" ht="22.5" customHeight="1">
      <c r="A24" s="29" t="s">
        <v>48</v>
      </c>
      <c r="B24" s="113" t="s">
        <v>437</v>
      </c>
      <c r="C24" s="113"/>
      <c r="D24" s="18">
        <v>273.13</v>
      </c>
      <c r="E24" s="12" t="s">
        <v>231</v>
      </c>
      <c r="F24" s="13"/>
      <c r="G24" s="14">
        <f>D24*F24</f>
        <v>0</v>
      </c>
    </row>
    <row r="25" spans="1:8" s="15" customFormat="1">
      <c r="A25" s="29" t="s">
        <v>57</v>
      </c>
      <c r="B25" s="113" t="s">
        <v>394</v>
      </c>
      <c r="C25" s="113"/>
      <c r="D25" s="41">
        <v>32.119999999999997</v>
      </c>
      <c r="E25" s="33" t="s">
        <v>232</v>
      </c>
      <c r="F25" s="42"/>
      <c r="G25" s="43">
        <f>D25*F25</f>
        <v>0</v>
      </c>
    </row>
    <row r="26" spans="1:8" s="15" customFormat="1" ht="13.5" thickBot="1">
      <c r="A26" s="78" t="s">
        <v>42</v>
      </c>
      <c r="B26" s="115" t="s">
        <v>153</v>
      </c>
      <c r="C26" s="115"/>
      <c r="D26" s="115"/>
      <c r="E26" s="115"/>
      <c r="F26" s="115"/>
      <c r="G26" s="73">
        <f>SUM(G27:G41)</f>
        <v>0</v>
      </c>
    </row>
    <row r="27" spans="1:8" s="15" customFormat="1" ht="24" customHeight="1">
      <c r="A27" s="29" t="s">
        <v>38</v>
      </c>
      <c r="B27" s="113" t="s">
        <v>568</v>
      </c>
      <c r="C27" s="113"/>
      <c r="D27" s="18">
        <v>73.8</v>
      </c>
      <c r="E27" s="12" t="s">
        <v>230</v>
      </c>
      <c r="F27" s="13"/>
      <c r="G27" s="14">
        <f>D27*F27</f>
        <v>0</v>
      </c>
    </row>
    <row r="28" spans="1:8" s="15" customFormat="1" ht="24" customHeight="1">
      <c r="A28" s="29" t="s">
        <v>49</v>
      </c>
      <c r="B28" s="113" t="s">
        <v>469</v>
      </c>
      <c r="C28" s="113"/>
      <c r="D28" s="18">
        <v>5.87</v>
      </c>
      <c r="E28" s="12" t="s">
        <v>230</v>
      </c>
      <c r="F28" s="13"/>
      <c r="G28" s="14">
        <f t="shared" ref="G28:G41" si="1">D28*F28</f>
        <v>0</v>
      </c>
    </row>
    <row r="29" spans="1:8" s="15" customFormat="1" ht="24" customHeight="1">
      <c r="A29" s="29" t="s">
        <v>50</v>
      </c>
      <c r="B29" s="113" t="s">
        <v>218</v>
      </c>
      <c r="C29" s="113"/>
      <c r="D29" s="18">
        <v>4.62</v>
      </c>
      <c r="E29" s="12" t="s">
        <v>230</v>
      </c>
      <c r="F29" s="13"/>
      <c r="G29" s="14">
        <f t="shared" si="1"/>
        <v>0</v>
      </c>
    </row>
    <row r="30" spans="1:8" s="15" customFormat="1" ht="23.25" customHeight="1">
      <c r="A30" s="29" t="s">
        <v>51</v>
      </c>
      <c r="B30" s="113" t="s">
        <v>219</v>
      </c>
      <c r="C30" s="113"/>
      <c r="D30" s="11">
        <v>1.35</v>
      </c>
      <c r="E30" s="12" t="s">
        <v>230</v>
      </c>
      <c r="F30" s="13"/>
      <c r="G30" s="14">
        <f t="shared" si="1"/>
        <v>0</v>
      </c>
      <c r="H30" s="14"/>
    </row>
    <row r="31" spans="1:8" s="15" customFormat="1" ht="33.75" customHeight="1">
      <c r="A31" s="29" t="s">
        <v>52</v>
      </c>
      <c r="B31" s="113" t="s">
        <v>220</v>
      </c>
      <c r="C31" s="113"/>
      <c r="D31" s="11">
        <v>3.2</v>
      </c>
      <c r="E31" s="12" t="s">
        <v>230</v>
      </c>
      <c r="F31" s="13"/>
      <c r="G31" s="14">
        <f t="shared" si="1"/>
        <v>0</v>
      </c>
      <c r="H31" s="14"/>
    </row>
    <row r="32" spans="1:8" s="15" customFormat="1" ht="34.5" customHeight="1">
      <c r="A32" s="29" t="s">
        <v>53</v>
      </c>
      <c r="B32" s="113" t="s">
        <v>561</v>
      </c>
      <c r="C32" s="113"/>
      <c r="D32" s="11">
        <v>0.84</v>
      </c>
      <c r="E32" s="12" t="s">
        <v>230</v>
      </c>
      <c r="F32" s="13"/>
      <c r="G32" s="14">
        <f t="shared" si="1"/>
        <v>0</v>
      </c>
      <c r="H32" s="14"/>
    </row>
    <row r="33" spans="1:9" s="15" customFormat="1" ht="23.25" customHeight="1">
      <c r="A33" s="29" t="s">
        <v>54</v>
      </c>
      <c r="B33" s="113" t="s">
        <v>287</v>
      </c>
      <c r="C33" s="113"/>
      <c r="D33" s="18">
        <v>0.3</v>
      </c>
      <c r="E33" s="12" t="s">
        <v>230</v>
      </c>
      <c r="F33" s="13"/>
      <c r="G33" s="14">
        <f t="shared" si="1"/>
        <v>0</v>
      </c>
      <c r="H33" s="14"/>
    </row>
    <row r="34" spans="1:9" s="15" customFormat="1" ht="33" customHeight="1">
      <c r="A34" s="29" t="s">
        <v>55</v>
      </c>
      <c r="B34" s="113" t="s">
        <v>562</v>
      </c>
      <c r="C34" s="113"/>
      <c r="D34" s="18">
        <v>0.5</v>
      </c>
      <c r="E34" s="12" t="s">
        <v>230</v>
      </c>
      <c r="F34" s="13"/>
      <c r="G34" s="14">
        <f t="shared" si="1"/>
        <v>0</v>
      </c>
      <c r="H34" s="14"/>
    </row>
    <row r="35" spans="1:9" s="15" customFormat="1" ht="23.25" customHeight="1">
      <c r="A35" s="29" t="s">
        <v>56</v>
      </c>
      <c r="B35" s="120" t="s">
        <v>525</v>
      </c>
      <c r="C35" s="120"/>
      <c r="D35" s="11">
        <v>2.52</v>
      </c>
      <c r="E35" s="12" t="s">
        <v>230</v>
      </c>
      <c r="F35" s="13"/>
      <c r="G35" s="14">
        <f t="shared" si="1"/>
        <v>0</v>
      </c>
      <c r="I35" s="39"/>
    </row>
    <row r="36" spans="1:9" s="15" customFormat="1" ht="22.5" customHeight="1">
      <c r="A36" s="29" t="s">
        <v>168</v>
      </c>
      <c r="B36" s="113" t="s">
        <v>288</v>
      </c>
      <c r="C36" s="113"/>
      <c r="D36" s="11">
        <v>2.0299999999999998</v>
      </c>
      <c r="E36" s="12" t="s">
        <v>230</v>
      </c>
      <c r="F36" s="13"/>
      <c r="G36" s="14">
        <f t="shared" si="1"/>
        <v>0</v>
      </c>
      <c r="H36" s="14"/>
    </row>
    <row r="37" spans="1:9" s="15" customFormat="1" ht="24" customHeight="1">
      <c r="A37" s="29" t="s">
        <v>294</v>
      </c>
      <c r="B37" s="113" t="s">
        <v>575</v>
      </c>
      <c r="C37" s="113"/>
      <c r="D37" s="11">
        <v>0.85</v>
      </c>
      <c r="E37" s="12" t="s">
        <v>230</v>
      </c>
      <c r="F37" s="13"/>
      <c r="G37" s="14">
        <f t="shared" si="1"/>
        <v>0</v>
      </c>
      <c r="H37" s="14"/>
    </row>
    <row r="38" spans="1:9" s="15" customFormat="1" ht="34.5" customHeight="1">
      <c r="A38" s="29" t="s">
        <v>295</v>
      </c>
      <c r="B38" s="113" t="s">
        <v>576</v>
      </c>
      <c r="C38" s="113"/>
      <c r="D38" s="11">
        <v>3.16</v>
      </c>
      <c r="E38" s="12" t="s">
        <v>230</v>
      </c>
      <c r="F38" s="13"/>
      <c r="G38" s="14">
        <f t="shared" si="1"/>
        <v>0</v>
      </c>
      <c r="H38" s="14"/>
    </row>
    <row r="39" spans="1:9" s="15" customFormat="1" ht="21.75" customHeight="1">
      <c r="A39" s="29" t="s">
        <v>296</v>
      </c>
      <c r="B39" s="113" t="s">
        <v>299</v>
      </c>
      <c r="C39" s="113"/>
      <c r="D39" s="11">
        <v>1.02</v>
      </c>
      <c r="E39" s="12" t="s">
        <v>230</v>
      </c>
      <c r="F39" s="13"/>
      <c r="G39" s="14">
        <f t="shared" si="1"/>
        <v>0</v>
      </c>
      <c r="H39" s="14"/>
    </row>
    <row r="40" spans="1:9" s="15" customFormat="1" ht="33" customHeight="1">
      <c r="A40" s="29" t="s">
        <v>297</v>
      </c>
      <c r="B40" s="113" t="s">
        <v>577</v>
      </c>
      <c r="C40" s="113"/>
      <c r="D40" s="11">
        <v>1.02</v>
      </c>
      <c r="E40" s="12" t="s">
        <v>230</v>
      </c>
      <c r="F40" s="13"/>
      <c r="G40" s="14">
        <f t="shared" si="1"/>
        <v>0</v>
      </c>
      <c r="H40" s="14"/>
    </row>
    <row r="41" spans="1:9" s="15" customFormat="1" ht="45" customHeight="1">
      <c r="A41" s="29" t="s">
        <v>298</v>
      </c>
      <c r="B41" s="113" t="s">
        <v>221</v>
      </c>
      <c r="C41" s="113"/>
      <c r="D41" s="11">
        <v>14.01</v>
      </c>
      <c r="E41" s="12" t="s">
        <v>230</v>
      </c>
      <c r="F41" s="13"/>
      <c r="G41" s="14">
        <f t="shared" si="1"/>
        <v>0</v>
      </c>
      <c r="H41" s="14"/>
    </row>
    <row r="42" spans="1:9" s="15" customFormat="1" ht="13.5" thickBot="1">
      <c r="A42" s="78" t="s">
        <v>43</v>
      </c>
      <c r="B42" s="115" t="s">
        <v>145</v>
      </c>
      <c r="C42" s="115"/>
      <c r="D42" s="115"/>
      <c r="E42" s="115"/>
      <c r="F42" s="115"/>
      <c r="G42" s="73">
        <f>SUM(G43:G48)</f>
        <v>0</v>
      </c>
    </row>
    <row r="43" spans="1:9" s="15" customFormat="1">
      <c r="A43" s="40" t="s">
        <v>39</v>
      </c>
      <c r="B43" s="113" t="s">
        <v>59</v>
      </c>
      <c r="C43" s="113"/>
      <c r="D43" s="41">
        <v>7.28</v>
      </c>
      <c r="E43" s="33" t="s">
        <v>160</v>
      </c>
      <c r="F43" s="42"/>
      <c r="G43" s="43">
        <f t="shared" ref="G43:G48" si="2">D43*F43</f>
        <v>0</v>
      </c>
    </row>
    <row r="44" spans="1:9" s="15" customFormat="1">
      <c r="A44" s="40" t="s">
        <v>65</v>
      </c>
      <c r="B44" s="113" t="s">
        <v>60</v>
      </c>
      <c r="C44" s="113"/>
      <c r="D44" s="41">
        <v>96.3</v>
      </c>
      <c r="E44" s="33" t="s">
        <v>160</v>
      </c>
      <c r="F44" s="42"/>
      <c r="G44" s="43">
        <f t="shared" si="2"/>
        <v>0</v>
      </c>
    </row>
    <row r="45" spans="1:9" s="15" customFormat="1">
      <c r="A45" s="40" t="s">
        <v>169</v>
      </c>
      <c r="B45" s="113" t="s">
        <v>61</v>
      </c>
      <c r="C45" s="113"/>
      <c r="D45" s="41">
        <v>4.9400000000000004</v>
      </c>
      <c r="E45" s="33" t="s">
        <v>160</v>
      </c>
      <c r="F45" s="42"/>
      <c r="G45" s="43">
        <f t="shared" si="2"/>
        <v>0</v>
      </c>
    </row>
    <row r="46" spans="1:9" s="15" customFormat="1">
      <c r="A46" s="40" t="s">
        <v>170</v>
      </c>
      <c r="B46" s="113" t="s">
        <v>62</v>
      </c>
      <c r="C46" s="113"/>
      <c r="D46" s="41">
        <v>144.88999999999999</v>
      </c>
      <c r="E46" s="33" t="s">
        <v>160</v>
      </c>
      <c r="F46" s="42"/>
      <c r="G46" s="43">
        <f t="shared" si="2"/>
        <v>0</v>
      </c>
    </row>
    <row r="47" spans="1:9" s="15" customFormat="1">
      <c r="A47" s="40" t="s">
        <v>171</v>
      </c>
      <c r="B47" s="113" t="s">
        <v>63</v>
      </c>
      <c r="C47" s="113"/>
      <c r="D47" s="41">
        <v>15.66</v>
      </c>
      <c r="E47" s="33" t="s">
        <v>160</v>
      </c>
      <c r="F47" s="42"/>
      <c r="G47" s="43">
        <f t="shared" si="2"/>
        <v>0</v>
      </c>
    </row>
    <row r="48" spans="1:9" s="15" customFormat="1">
      <c r="A48" s="40" t="s">
        <v>172</v>
      </c>
      <c r="B48" s="113" t="s">
        <v>64</v>
      </c>
      <c r="C48" s="113"/>
      <c r="D48" s="41">
        <v>34.4</v>
      </c>
      <c r="E48" s="33" t="s">
        <v>160</v>
      </c>
      <c r="F48" s="42"/>
      <c r="G48" s="43">
        <f t="shared" si="2"/>
        <v>0</v>
      </c>
    </row>
    <row r="49" spans="1:7" s="15" customFormat="1" ht="13.5" thickBot="1">
      <c r="A49" s="78" t="s">
        <v>66</v>
      </c>
      <c r="B49" s="115" t="s">
        <v>144</v>
      </c>
      <c r="C49" s="115"/>
      <c r="D49" s="115"/>
      <c r="E49" s="115"/>
      <c r="F49" s="115"/>
      <c r="G49" s="73">
        <f>SUM(G50)</f>
        <v>0</v>
      </c>
    </row>
    <row r="50" spans="1:7" s="15" customFormat="1">
      <c r="A50" s="47" t="s">
        <v>67</v>
      </c>
      <c r="B50" s="121" t="s">
        <v>235</v>
      </c>
      <c r="C50" s="121"/>
      <c r="D50" s="41">
        <v>273.08</v>
      </c>
      <c r="E50" s="33" t="s">
        <v>160</v>
      </c>
      <c r="F50" s="42"/>
      <c r="G50" s="79">
        <f>D50*F50</f>
        <v>0</v>
      </c>
    </row>
    <row r="51" spans="1:7" s="15" customFormat="1" ht="13.5" thickBot="1">
      <c r="A51" s="78" t="s">
        <v>69</v>
      </c>
      <c r="B51" s="115" t="s">
        <v>146</v>
      </c>
      <c r="C51" s="115"/>
      <c r="D51" s="115"/>
      <c r="E51" s="115"/>
      <c r="F51" s="115"/>
      <c r="G51" s="73">
        <f>SUM(G52:G52)</f>
        <v>0</v>
      </c>
    </row>
    <row r="52" spans="1:7" s="15" customFormat="1" ht="22.5" customHeight="1">
      <c r="A52" s="29" t="s">
        <v>70</v>
      </c>
      <c r="B52" s="116" t="s">
        <v>536</v>
      </c>
      <c r="C52" s="116"/>
      <c r="D52" s="18">
        <v>43.98</v>
      </c>
      <c r="E52" s="12" t="s">
        <v>160</v>
      </c>
      <c r="F52" s="13"/>
      <c r="G52" s="80">
        <f>D52*F52</f>
        <v>0</v>
      </c>
    </row>
    <row r="53" spans="1:7" s="15" customFormat="1" ht="13.5" thickBot="1">
      <c r="A53" s="78" t="s">
        <v>71</v>
      </c>
      <c r="B53" s="115" t="s">
        <v>157</v>
      </c>
      <c r="C53" s="115"/>
      <c r="D53" s="115"/>
      <c r="E53" s="115"/>
      <c r="F53" s="115"/>
      <c r="G53" s="73">
        <f>SUM(G54)</f>
        <v>0</v>
      </c>
    </row>
    <row r="54" spans="1:7" s="15" customFormat="1" ht="13.5" customHeight="1">
      <c r="A54" s="81" t="s">
        <v>73</v>
      </c>
      <c r="B54" s="123" t="s">
        <v>158</v>
      </c>
      <c r="C54" s="123"/>
      <c r="D54" s="82">
        <v>511.21</v>
      </c>
      <c r="E54" s="48" t="s">
        <v>436</v>
      </c>
      <c r="F54" s="83"/>
      <c r="G54" s="84">
        <f>+F54*D54</f>
        <v>0</v>
      </c>
    </row>
    <row r="55" spans="1:7" s="15" customFormat="1" ht="13.5" thickBot="1">
      <c r="A55" s="78" t="s">
        <v>74</v>
      </c>
      <c r="B55" s="115" t="s">
        <v>154</v>
      </c>
      <c r="C55" s="115"/>
      <c r="D55" s="115"/>
      <c r="E55" s="115"/>
      <c r="F55" s="115"/>
      <c r="G55" s="73">
        <f>SUM(G56:G58)</f>
        <v>0</v>
      </c>
    </row>
    <row r="56" spans="1:7" s="15" customFormat="1" ht="24" customHeight="1">
      <c r="A56" s="29" t="s">
        <v>76</v>
      </c>
      <c r="B56" s="113" t="s">
        <v>243</v>
      </c>
      <c r="C56" s="113"/>
      <c r="D56" s="18">
        <v>475.25</v>
      </c>
      <c r="E56" s="12" t="s">
        <v>160</v>
      </c>
      <c r="F56" s="13"/>
      <c r="G56" s="19">
        <f>D56*F56</f>
        <v>0</v>
      </c>
    </row>
    <row r="57" spans="1:7" s="15" customFormat="1" ht="24" customHeight="1">
      <c r="A57" s="29" t="s">
        <v>77</v>
      </c>
      <c r="B57" s="113" t="s">
        <v>244</v>
      </c>
      <c r="C57" s="113"/>
      <c r="D57" s="18">
        <v>1</v>
      </c>
      <c r="E57" s="12" t="s">
        <v>8</v>
      </c>
      <c r="F57" s="13"/>
      <c r="G57" s="19">
        <f>D57*F57</f>
        <v>0</v>
      </c>
    </row>
    <row r="58" spans="1:7" s="15" customFormat="1">
      <c r="A58" s="29" t="s">
        <v>78</v>
      </c>
      <c r="B58" s="113" t="s">
        <v>559</v>
      </c>
      <c r="C58" s="113"/>
      <c r="D58" s="18">
        <v>403.61</v>
      </c>
      <c r="E58" s="12" t="s">
        <v>68</v>
      </c>
      <c r="F58" s="13"/>
      <c r="G58" s="19">
        <f>D58*F58</f>
        <v>0</v>
      </c>
    </row>
    <row r="59" spans="1:7" s="15" customFormat="1" ht="13.5" customHeight="1" thickBot="1">
      <c r="A59" s="78" t="s">
        <v>79</v>
      </c>
      <c r="B59" s="115" t="s">
        <v>155</v>
      </c>
      <c r="C59" s="115"/>
      <c r="D59" s="115"/>
      <c r="E59" s="115"/>
      <c r="F59" s="115"/>
      <c r="G59" s="73">
        <f>SUM(G60:G64)</f>
        <v>0</v>
      </c>
    </row>
    <row r="60" spans="1:7" s="15" customFormat="1" ht="13.5" customHeight="1">
      <c r="A60" s="40" t="s">
        <v>81</v>
      </c>
      <c r="B60" s="113" t="s">
        <v>542</v>
      </c>
      <c r="C60" s="113"/>
      <c r="D60" s="18">
        <v>1638.11</v>
      </c>
      <c r="E60" s="33" t="s">
        <v>160</v>
      </c>
      <c r="F60" s="50"/>
      <c r="G60" s="49">
        <f>D60*F60</f>
        <v>0</v>
      </c>
    </row>
    <row r="61" spans="1:7" s="15" customFormat="1" ht="13.5" customHeight="1">
      <c r="A61" s="40" t="s">
        <v>82</v>
      </c>
      <c r="B61" s="113" t="s">
        <v>532</v>
      </c>
      <c r="C61" s="113"/>
      <c r="D61" s="41">
        <v>371.05</v>
      </c>
      <c r="E61" s="51" t="s">
        <v>68</v>
      </c>
      <c r="F61" s="50"/>
      <c r="G61" s="49">
        <f>D61*F61</f>
        <v>0</v>
      </c>
    </row>
    <row r="62" spans="1:7" s="15" customFormat="1" ht="54.75" customHeight="1">
      <c r="A62" s="40" t="s">
        <v>83</v>
      </c>
      <c r="B62" s="122" t="s">
        <v>578</v>
      </c>
      <c r="C62" s="122"/>
      <c r="D62" s="18">
        <v>1638.11</v>
      </c>
      <c r="E62" s="12" t="s">
        <v>160</v>
      </c>
      <c r="F62" s="22"/>
      <c r="G62" s="19">
        <f>D62*F62</f>
        <v>0</v>
      </c>
    </row>
    <row r="63" spans="1:7" s="15" customFormat="1" ht="22.5" customHeight="1">
      <c r="A63" s="40" t="s">
        <v>84</v>
      </c>
      <c r="B63" s="113" t="s">
        <v>579</v>
      </c>
      <c r="C63" s="113"/>
      <c r="D63" s="18">
        <v>39.56</v>
      </c>
      <c r="E63" s="12" t="s">
        <v>160</v>
      </c>
      <c r="F63" s="13"/>
      <c r="G63" s="19">
        <f>D63*F63</f>
        <v>0</v>
      </c>
    </row>
    <row r="64" spans="1:7" s="15" customFormat="1" ht="13.5" customHeight="1">
      <c r="A64" s="40" t="s">
        <v>305</v>
      </c>
      <c r="B64" s="113" t="s">
        <v>245</v>
      </c>
      <c r="C64" s="113"/>
      <c r="D64" s="41">
        <v>15</v>
      </c>
      <c r="E64" s="51" t="s">
        <v>570</v>
      </c>
      <c r="F64" s="50"/>
      <c r="G64" s="49">
        <f>D64*F64</f>
        <v>0</v>
      </c>
    </row>
    <row r="65" spans="1:7" s="15" customFormat="1" ht="13.5" customHeight="1" thickBot="1">
      <c r="A65" s="78" t="s">
        <v>85</v>
      </c>
      <c r="B65" s="115" t="s">
        <v>156</v>
      </c>
      <c r="C65" s="115"/>
      <c r="D65" s="115"/>
      <c r="E65" s="115"/>
      <c r="F65" s="115"/>
      <c r="G65" s="73">
        <f>SUM(G66:G70)</f>
        <v>0</v>
      </c>
    </row>
    <row r="66" spans="1:7" s="15" customFormat="1" ht="15.75" customHeight="1">
      <c r="A66" s="40" t="s">
        <v>87</v>
      </c>
      <c r="B66" s="113" t="s">
        <v>537</v>
      </c>
      <c r="C66" s="113"/>
      <c r="D66" s="41">
        <v>899.64</v>
      </c>
      <c r="E66" s="33" t="s">
        <v>160</v>
      </c>
      <c r="F66" s="42"/>
      <c r="G66" s="49">
        <f>D66*F66</f>
        <v>0</v>
      </c>
    </row>
    <row r="67" spans="1:7" s="15" customFormat="1">
      <c r="A67" s="40" t="s">
        <v>88</v>
      </c>
      <c r="B67" s="113" t="s">
        <v>538</v>
      </c>
      <c r="C67" s="113"/>
      <c r="D67" s="41">
        <v>708.83</v>
      </c>
      <c r="E67" s="33" t="s">
        <v>68</v>
      </c>
      <c r="F67" s="42"/>
      <c r="G67" s="49">
        <f>D67*F67</f>
        <v>0</v>
      </c>
    </row>
    <row r="68" spans="1:7" s="15" customFormat="1">
      <c r="A68" s="40" t="s">
        <v>173</v>
      </c>
      <c r="B68" s="113" t="s">
        <v>246</v>
      </c>
      <c r="C68" s="113"/>
      <c r="D68" s="41">
        <v>102.05</v>
      </c>
      <c r="E68" s="33" t="s">
        <v>160</v>
      </c>
      <c r="F68" s="42"/>
      <c r="G68" s="49">
        <f>D68*F68</f>
        <v>0</v>
      </c>
    </row>
    <row r="69" spans="1:7" s="15" customFormat="1">
      <c r="A69" s="40" t="s">
        <v>174</v>
      </c>
      <c r="B69" s="113" t="s">
        <v>247</v>
      </c>
      <c r="C69" s="113"/>
      <c r="D69" s="41">
        <v>27.7</v>
      </c>
      <c r="E69" s="33" t="s">
        <v>160</v>
      </c>
      <c r="F69" s="42"/>
      <c r="G69" s="49">
        <f>D69*F69</f>
        <v>0</v>
      </c>
    </row>
    <row r="70" spans="1:7" s="15" customFormat="1" ht="13.5" thickBot="1">
      <c r="A70" s="40" t="s">
        <v>175</v>
      </c>
      <c r="B70" s="113" t="s">
        <v>248</v>
      </c>
      <c r="C70" s="113"/>
      <c r="D70" s="41">
        <v>19.760000000000002</v>
      </c>
      <c r="E70" s="33" t="s">
        <v>68</v>
      </c>
      <c r="F70" s="42"/>
      <c r="G70" s="49">
        <f>D70*F70</f>
        <v>0</v>
      </c>
    </row>
    <row r="71" spans="1:7" s="15" customFormat="1" ht="13.5" customHeight="1" thickBot="1">
      <c r="A71" s="44" t="s">
        <v>89</v>
      </c>
      <c r="B71" s="115" t="s">
        <v>72</v>
      </c>
      <c r="C71" s="115"/>
      <c r="D71" s="115"/>
      <c r="E71" s="115"/>
      <c r="F71" s="115"/>
      <c r="G71" s="73">
        <f>SUM(G72:G74)</f>
        <v>0</v>
      </c>
    </row>
    <row r="72" spans="1:7" s="15" customFormat="1" ht="23.25" customHeight="1">
      <c r="A72" s="29" t="s">
        <v>91</v>
      </c>
      <c r="B72" s="113" t="s">
        <v>531</v>
      </c>
      <c r="C72" s="113"/>
      <c r="D72" s="18">
        <v>75.459999999999994</v>
      </c>
      <c r="E72" s="12" t="s">
        <v>160</v>
      </c>
      <c r="F72" s="13"/>
      <c r="G72" s="23">
        <f>D72*F72</f>
        <v>0</v>
      </c>
    </row>
    <row r="73" spans="1:7" s="15" customFormat="1">
      <c r="A73" s="70" t="s">
        <v>92</v>
      </c>
      <c r="B73" s="113" t="s">
        <v>560</v>
      </c>
      <c r="C73" s="113"/>
      <c r="D73" s="18">
        <v>292.39999999999998</v>
      </c>
      <c r="E73" s="12" t="s">
        <v>160</v>
      </c>
      <c r="F73" s="13"/>
      <c r="G73" s="23">
        <f>D73*F73</f>
        <v>0</v>
      </c>
    </row>
    <row r="74" spans="1:7" s="15" customFormat="1" ht="47.25" customHeight="1">
      <c r="A74" s="29" t="s">
        <v>176</v>
      </c>
      <c r="B74" s="113" t="s">
        <v>524</v>
      </c>
      <c r="C74" s="113"/>
      <c r="D74" s="18">
        <v>56.87</v>
      </c>
      <c r="E74" s="12" t="s">
        <v>160</v>
      </c>
      <c r="F74" s="13"/>
      <c r="G74" s="28">
        <f>D74*F74</f>
        <v>0</v>
      </c>
    </row>
    <row r="75" spans="1:7" s="15" customFormat="1" ht="13.5" customHeight="1" thickBot="1">
      <c r="A75" s="78" t="s">
        <v>93</v>
      </c>
      <c r="B75" s="115" t="s">
        <v>162</v>
      </c>
      <c r="C75" s="115"/>
      <c r="D75" s="115"/>
      <c r="E75" s="115"/>
      <c r="F75" s="115"/>
      <c r="G75" s="73">
        <f>SUM(G76)</f>
        <v>0</v>
      </c>
    </row>
    <row r="76" spans="1:7" s="15" customFormat="1" ht="111.75" customHeight="1">
      <c r="A76" s="85" t="s">
        <v>95</v>
      </c>
      <c r="B76" s="124" t="s">
        <v>448</v>
      </c>
      <c r="C76" s="124"/>
      <c r="D76" s="68">
        <v>1</v>
      </c>
      <c r="E76" s="86" t="s">
        <v>133</v>
      </c>
      <c r="F76" s="77"/>
      <c r="G76" s="80">
        <f>+F76*D76</f>
        <v>0</v>
      </c>
    </row>
    <row r="77" spans="1:7" s="15" customFormat="1" ht="13.5" thickBot="1">
      <c r="A77" s="78" t="s">
        <v>96</v>
      </c>
      <c r="B77" s="115" t="s">
        <v>75</v>
      </c>
      <c r="C77" s="115"/>
      <c r="D77" s="115"/>
      <c r="E77" s="115"/>
      <c r="F77" s="115"/>
      <c r="G77" s="73">
        <f>SUM(G78:G81)</f>
        <v>0</v>
      </c>
    </row>
    <row r="78" spans="1:7" s="15" customFormat="1">
      <c r="A78" s="40" t="s">
        <v>97</v>
      </c>
      <c r="B78" s="113" t="s">
        <v>249</v>
      </c>
      <c r="C78" s="113"/>
      <c r="D78" s="41">
        <v>1736.54</v>
      </c>
      <c r="E78" s="33" t="s">
        <v>160</v>
      </c>
      <c r="F78" s="50"/>
      <c r="G78" s="52">
        <f>D78*F78</f>
        <v>0</v>
      </c>
    </row>
    <row r="79" spans="1:7" s="15" customFormat="1">
      <c r="A79" s="40" t="s">
        <v>177</v>
      </c>
      <c r="B79" s="113" t="s">
        <v>250</v>
      </c>
      <c r="C79" s="113"/>
      <c r="D79" s="41">
        <v>561.01</v>
      </c>
      <c r="E79" s="33" t="s">
        <v>160</v>
      </c>
      <c r="F79" s="50"/>
      <c r="G79" s="52">
        <f>D79*F79</f>
        <v>0</v>
      </c>
    </row>
    <row r="80" spans="1:7" s="15" customFormat="1">
      <c r="A80" s="40" t="s">
        <v>178</v>
      </c>
      <c r="B80" s="113" t="s">
        <v>251</v>
      </c>
      <c r="C80" s="113"/>
      <c r="D80" s="41">
        <v>513.26</v>
      </c>
      <c r="E80" s="33" t="s">
        <v>160</v>
      </c>
      <c r="F80" s="50"/>
      <c r="G80" s="52">
        <f>D80*F80</f>
        <v>0</v>
      </c>
    </row>
    <row r="81" spans="1:7" s="15" customFormat="1">
      <c r="A81" s="40" t="s">
        <v>534</v>
      </c>
      <c r="B81" s="113" t="s">
        <v>535</v>
      </c>
      <c r="C81" s="113"/>
      <c r="D81" s="41">
        <v>102.91</v>
      </c>
      <c r="E81" s="33" t="s">
        <v>160</v>
      </c>
      <c r="F81" s="50"/>
      <c r="G81" s="52">
        <f>D81*F81</f>
        <v>0</v>
      </c>
    </row>
    <row r="82" spans="1:7" s="15" customFormat="1" ht="13.5" customHeight="1" thickBot="1">
      <c r="A82" s="78" t="s">
        <v>99</v>
      </c>
      <c r="B82" s="115" t="s">
        <v>80</v>
      </c>
      <c r="C82" s="115"/>
      <c r="D82" s="115"/>
      <c r="E82" s="115"/>
      <c r="F82" s="115"/>
      <c r="G82" s="73">
        <f>SUM(G83:G86)</f>
        <v>0</v>
      </c>
    </row>
    <row r="83" spans="1:7" s="15" customFormat="1" ht="24" customHeight="1">
      <c r="A83" s="17" t="s">
        <v>100</v>
      </c>
      <c r="B83" s="113" t="s">
        <v>252</v>
      </c>
      <c r="C83" s="113"/>
      <c r="D83" s="18">
        <v>47</v>
      </c>
      <c r="E83" s="21" t="s">
        <v>570</v>
      </c>
      <c r="F83" s="22"/>
      <c r="G83" s="23">
        <f>D83*F83</f>
        <v>0</v>
      </c>
    </row>
    <row r="84" spans="1:7" s="15" customFormat="1">
      <c r="A84" s="17" t="s">
        <v>179</v>
      </c>
      <c r="B84" s="113" t="s">
        <v>253</v>
      </c>
      <c r="C84" s="113"/>
      <c r="D84" s="18">
        <v>6</v>
      </c>
      <c r="E84" s="21" t="s">
        <v>570</v>
      </c>
      <c r="F84" s="22"/>
      <c r="G84" s="23">
        <f>D84*F84</f>
        <v>0</v>
      </c>
    </row>
    <row r="85" spans="1:7" s="15" customFormat="1">
      <c r="A85" s="17" t="s">
        <v>180</v>
      </c>
      <c r="B85" s="113" t="s">
        <v>254</v>
      </c>
      <c r="C85" s="113"/>
      <c r="D85" s="18">
        <v>2</v>
      </c>
      <c r="E85" s="21" t="s">
        <v>570</v>
      </c>
      <c r="F85" s="22"/>
      <c r="G85" s="23">
        <f>D85*F85</f>
        <v>0</v>
      </c>
    </row>
    <row r="86" spans="1:7" s="15" customFormat="1" ht="22.5" customHeight="1">
      <c r="A86" s="17" t="s">
        <v>181</v>
      </c>
      <c r="B86" s="113" t="s">
        <v>255</v>
      </c>
      <c r="C86" s="113"/>
      <c r="D86" s="18">
        <v>4</v>
      </c>
      <c r="E86" s="21" t="s">
        <v>570</v>
      </c>
      <c r="F86" s="22"/>
      <c r="G86" s="23">
        <f>D86*F86</f>
        <v>0</v>
      </c>
    </row>
    <row r="87" spans="1:7" s="15" customFormat="1" ht="13.5" thickBot="1">
      <c r="A87" s="78" t="s">
        <v>101</v>
      </c>
      <c r="B87" s="115" t="s">
        <v>86</v>
      </c>
      <c r="C87" s="115"/>
      <c r="D87" s="115"/>
      <c r="E87" s="115"/>
      <c r="F87" s="115"/>
      <c r="G87" s="73">
        <f>SUM(G88:G89)</f>
        <v>0</v>
      </c>
    </row>
    <row r="88" spans="1:7" s="15" customFormat="1">
      <c r="A88" s="47" t="s">
        <v>102</v>
      </c>
      <c r="B88" s="113" t="s">
        <v>256</v>
      </c>
      <c r="C88" s="113"/>
      <c r="D88" s="18">
        <v>1451.71</v>
      </c>
      <c r="E88" s="51" t="s">
        <v>161</v>
      </c>
      <c r="F88" s="50"/>
      <c r="G88" s="53">
        <f>D88*F88</f>
        <v>0</v>
      </c>
    </row>
    <row r="89" spans="1:7" s="15" customFormat="1">
      <c r="A89" s="47" t="s">
        <v>103</v>
      </c>
      <c r="B89" s="113" t="s">
        <v>257</v>
      </c>
      <c r="C89" s="113"/>
      <c r="D89" s="41">
        <v>56.26</v>
      </c>
      <c r="E89" s="51" t="s">
        <v>161</v>
      </c>
      <c r="F89" s="50"/>
      <c r="G89" s="53">
        <f>D89*F89</f>
        <v>0</v>
      </c>
    </row>
    <row r="90" spans="1:7" s="15" customFormat="1" ht="13.5" thickBot="1">
      <c r="A90" s="78" t="s">
        <v>107</v>
      </c>
      <c r="B90" s="115" t="s">
        <v>90</v>
      </c>
      <c r="C90" s="115"/>
      <c r="D90" s="115"/>
      <c r="E90" s="115"/>
      <c r="F90" s="115"/>
      <c r="G90" s="87">
        <f>SUM(G91:G92)</f>
        <v>0</v>
      </c>
    </row>
    <row r="91" spans="1:7" s="15" customFormat="1">
      <c r="A91" s="40" t="s">
        <v>109</v>
      </c>
      <c r="B91" s="113" t="s">
        <v>258</v>
      </c>
      <c r="C91" s="113"/>
      <c r="D91" s="41">
        <v>694.34</v>
      </c>
      <c r="E91" s="51" t="s">
        <v>161</v>
      </c>
      <c r="F91" s="50"/>
      <c r="G91" s="53">
        <f>D91*F91</f>
        <v>0</v>
      </c>
    </row>
    <row r="92" spans="1:7" s="15" customFormat="1" ht="22.5" customHeight="1">
      <c r="A92" s="40" t="s">
        <v>112</v>
      </c>
      <c r="B92" s="113" t="s">
        <v>539</v>
      </c>
      <c r="C92" s="113"/>
      <c r="D92" s="18">
        <v>22.49</v>
      </c>
      <c r="E92" s="12" t="s">
        <v>160</v>
      </c>
      <c r="F92" s="22"/>
      <c r="G92" s="23">
        <f>+D92*F92</f>
        <v>0</v>
      </c>
    </row>
    <row r="93" spans="1:7" s="15" customFormat="1" ht="13.5" thickBot="1">
      <c r="A93" s="78" t="s">
        <v>113</v>
      </c>
      <c r="B93" s="115" t="s">
        <v>94</v>
      </c>
      <c r="C93" s="115"/>
      <c r="D93" s="115"/>
      <c r="E93" s="115"/>
      <c r="F93" s="115"/>
      <c r="G93" s="87">
        <f>SUM(G94:G96)</f>
        <v>0</v>
      </c>
    </row>
    <row r="94" spans="1:7" s="15" customFormat="1">
      <c r="A94" s="40" t="s">
        <v>115</v>
      </c>
      <c r="B94" s="113" t="s">
        <v>259</v>
      </c>
      <c r="C94" s="113"/>
      <c r="D94" s="41">
        <v>52.48</v>
      </c>
      <c r="E94" s="51" t="s">
        <v>68</v>
      </c>
      <c r="F94" s="50"/>
      <c r="G94" s="53">
        <f>D94*F94</f>
        <v>0</v>
      </c>
    </row>
    <row r="95" spans="1:7" s="15" customFormat="1" ht="12.75" customHeight="1">
      <c r="A95" s="40" t="s">
        <v>116</v>
      </c>
      <c r="B95" s="113" t="s">
        <v>260</v>
      </c>
      <c r="C95" s="113"/>
      <c r="D95" s="41">
        <v>103.63</v>
      </c>
      <c r="E95" s="33" t="s">
        <v>160</v>
      </c>
      <c r="F95" s="50"/>
      <c r="G95" s="53">
        <f>D95*F95</f>
        <v>0</v>
      </c>
    </row>
    <row r="96" spans="1:7" s="15" customFormat="1" ht="24" customHeight="1">
      <c r="A96" s="29" t="s">
        <v>117</v>
      </c>
      <c r="B96" s="113" t="s">
        <v>580</v>
      </c>
      <c r="C96" s="113"/>
      <c r="D96" s="18">
        <v>568.91</v>
      </c>
      <c r="E96" s="12" t="s">
        <v>160</v>
      </c>
      <c r="F96" s="22"/>
      <c r="G96" s="28">
        <f>D96*F96</f>
        <v>0</v>
      </c>
    </row>
    <row r="97" spans="1:8" s="15" customFormat="1" ht="13.5" customHeight="1" thickBot="1">
      <c r="A97" s="78" t="s">
        <v>119</v>
      </c>
      <c r="B97" s="115" t="s">
        <v>289</v>
      </c>
      <c r="C97" s="115"/>
      <c r="D97" s="115"/>
      <c r="E97" s="115"/>
      <c r="F97" s="115"/>
      <c r="G97" s="87">
        <f>SUM(G98:G99)</f>
        <v>0</v>
      </c>
    </row>
    <row r="98" spans="1:8" s="15" customFormat="1" ht="23.25" customHeight="1">
      <c r="A98" s="29" t="s">
        <v>121</v>
      </c>
      <c r="B98" s="116" t="s">
        <v>98</v>
      </c>
      <c r="C98" s="116"/>
      <c r="D98" s="68">
        <v>335.05</v>
      </c>
      <c r="E98" s="12" t="s">
        <v>160</v>
      </c>
      <c r="F98" s="69"/>
      <c r="G98" s="28">
        <f>D98*F98</f>
        <v>0</v>
      </c>
    </row>
    <row r="99" spans="1:8" s="15" customFormat="1">
      <c r="A99" s="47" t="s">
        <v>182</v>
      </c>
      <c r="B99" s="113" t="s">
        <v>261</v>
      </c>
      <c r="C99" s="113"/>
      <c r="D99" s="41">
        <v>365.23</v>
      </c>
      <c r="E99" s="51" t="s">
        <v>68</v>
      </c>
      <c r="F99" s="50"/>
      <c r="G99" s="53">
        <f>D99*F99</f>
        <v>0</v>
      </c>
    </row>
    <row r="100" spans="1:8" s="15" customFormat="1" ht="13.5" thickBot="1">
      <c r="A100" s="78" t="s">
        <v>122</v>
      </c>
      <c r="B100" s="115" t="s">
        <v>147</v>
      </c>
      <c r="C100" s="115"/>
      <c r="D100" s="115"/>
      <c r="E100" s="115"/>
      <c r="F100" s="115"/>
      <c r="G100" s="87">
        <f>SUM(G101:G118)</f>
        <v>0</v>
      </c>
    </row>
    <row r="101" spans="1:8" s="15" customFormat="1" ht="23.25" customHeight="1">
      <c r="A101" s="17" t="s">
        <v>124</v>
      </c>
      <c r="B101" s="122" t="s">
        <v>540</v>
      </c>
      <c r="C101" s="122"/>
      <c r="D101" s="18">
        <v>12</v>
      </c>
      <c r="E101" s="21" t="s">
        <v>570</v>
      </c>
      <c r="F101" s="22"/>
      <c r="G101" s="23">
        <f t="shared" ref="G101:G118" si="3">D101*F101</f>
        <v>0</v>
      </c>
    </row>
    <row r="102" spans="1:8" s="15" customFormat="1" ht="33.75" customHeight="1">
      <c r="A102" s="17" t="s">
        <v>125</v>
      </c>
      <c r="B102" s="113" t="s">
        <v>262</v>
      </c>
      <c r="C102" s="113"/>
      <c r="D102" s="18">
        <v>10</v>
      </c>
      <c r="E102" s="21" t="s">
        <v>570</v>
      </c>
      <c r="F102" s="22"/>
      <c r="G102" s="23">
        <f t="shared" si="3"/>
        <v>0</v>
      </c>
    </row>
    <row r="103" spans="1:8" s="15" customFormat="1" ht="22.5" customHeight="1">
      <c r="A103" s="17" t="s">
        <v>126</v>
      </c>
      <c r="B103" s="122" t="s">
        <v>104</v>
      </c>
      <c r="C103" s="122"/>
      <c r="D103" s="24">
        <v>2</v>
      </c>
      <c r="E103" s="12" t="s">
        <v>570</v>
      </c>
      <c r="F103" s="25"/>
      <c r="G103" s="23">
        <f t="shared" si="3"/>
        <v>0</v>
      </c>
    </row>
    <row r="104" spans="1:8" s="15" customFormat="1">
      <c r="A104" s="17" t="s">
        <v>183</v>
      </c>
      <c r="B104" s="113" t="s">
        <v>263</v>
      </c>
      <c r="C104" s="113"/>
      <c r="D104" s="18">
        <v>4</v>
      </c>
      <c r="E104" s="12" t="s">
        <v>570</v>
      </c>
      <c r="F104" s="22"/>
      <c r="G104" s="23">
        <f t="shared" si="3"/>
        <v>0</v>
      </c>
    </row>
    <row r="105" spans="1:8" s="15" customFormat="1" ht="27" customHeight="1">
      <c r="A105" s="17" t="s">
        <v>349</v>
      </c>
      <c r="B105" s="113" t="s">
        <v>105</v>
      </c>
      <c r="C105" s="113"/>
      <c r="D105" s="18">
        <v>8</v>
      </c>
      <c r="E105" s="12" t="s">
        <v>570</v>
      </c>
      <c r="F105" s="22"/>
      <c r="G105" s="23">
        <f t="shared" si="3"/>
        <v>0</v>
      </c>
    </row>
    <row r="106" spans="1:8" s="15" customFormat="1" ht="22.5" customHeight="1">
      <c r="A106" s="17" t="s">
        <v>184</v>
      </c>
      <c r="B106" s="113" t="s">
        <v>533</v>
      </c>
      <c r="C106" s="113"/>
      <c r="D106" s="18">
        <v>4</v>
      </c>
      <c r="E106" s="12" t="s">
        <v>570</v>
      </c>
      <c r="F106" s="22"/>
      <c r="G106" s="28">
        <f t="shared" si="3"/>
        <v>0</v>
      </c>
    </row>
    <row r="107" spans="1:8" s="15" customFormat="1" ht="25.5" customHeight="1">
      <c r="A107" s="17" t="s">
        <v>185</v>
      </c>
      <c r="B107" s="113" t="s">
        <v>264</v>
      </c>
      <c r="C107" s="113"/>
      <c r="D107" s="18">
        <v>2</v>
      </c>
      <c r="E107" s="12" t="s">
        <v>570</v>
      </c>
      <c r="F107" s="22"/>
      <c r="G107" s="23">
        <f t="shared" si="3"/>
        <v>0</v>
      </c>
      <c r="H107" s="95"/>
    </row>
    <row r="108" spans="1:8" s="15" customFormat="1">
      <c r="A108" s="17" t="s">
        <v>186</v>
      </c>
      <c r="B108" s="113" t="s">
        <v>106</v>
      </c>
      <c r="C108" s="113"/>
      <c r="D108" s="18">
        <v>10</v>
      </c>
      <c r="E108" s="12" t="s">
        <v>570</v>
      </c>
      <c r="F108" s="22"/>
      <c r="G108" s="23">
        <f t="shared" si="3"/>
        <v>0</v>
      </c>
    </row>
    <row r="109" spans="1:8" s="15" customFormat="1" ht="22.5" customHeight="1">
      <c r="A109" s="17" t="s">
        <v>187</v>
      </c>
      <c r="B109" s="113" t="s">
        <v>265</v>
      </c>
      <c r="C109" s="113"/>
      <c r="D109" s="18">
        <v>10</v>
      </c>
      <c r="E109" s="12" t="s">
        <v>570</v>
      </c>
      <c r="F109" s="22"/>
      <c r="G109" s="23">
        <f t="shared" si="3"/>
        <v>0</v>
      </c>
      <c r="H109" s="95"/>
    </row>
    <row r="110" spans="1:8" s="15" customFormat="1">
      <c r="A110" s="17" t="s">
        <v>188</v>
      </c>
      <c r="B110" s="113" t="s">
        <v>266</v>
      </c>
      <c r="C110" s="113"/>
      <c r="D110" s="18">
        <v>4</v>
      </c>
      <c r="E110" s="12" t="s">
        <v>570</v>
      </c>
      <c r="F110" s="22"/>
      <c r="G110" s="23">
        <f t="shared" si="3"/>
        <v>0</v>
      </c>
    </row>
    <row r="111" spans="1:8" s="15" customFormat="1">
      <c r="A111" s="17" t="s">
        <v>189</v>
      </c>
      <c r="B111" s="113" t="s">
        <v>267</v>
      </c>
      <c r="C111" s="113"/>
      <c r="D111" s="26">
        <v>10</v>
      </c>
      <c r="E111" s="12" t="s">
        <v>570</v>
      </c>
      <c r="F111" s="22"/>
      <c r="G111" s="23">
        <f t="shared" si="3"/>
        <v>0</v>
      </c>
    </row>
    <row r="112" spans="1:8" s="15" customFormat="1">
      <c r="A112" s="17" t="s">
        <v>190</v>
      </c>
      <c r="B112" s="113" t="s">
        <v>268</v>
      </c>
      <c r="C112" s="113"/>
      <c r="D112" s="26">
        <v>2</v>
      </c>
      <c r="E112" s="12" t="s">
        <v>570</v>
      </c>
      <c r="F112" s="22"/>
      <c r="G112" s="23">
        <f t="shared" si="3"/>
        <v>0</v>
      </c>
    </row>
    <row r="113" spans="1:7" s="15" customFormat="1" ht="21.75" customHeight="1">
      <c r="A113" s="17" t="s">
        <v>191</v>
      </c>
      <c r="B113" s="113" t="s">
        <v>300</v>
      </c>
      <c r="C113" s="113"/>
      <c r="D113" s="26">
        <v>2</v>
      </c>
      <c r="E113" s="12" t="s">
        <v>570</v>
      </c>
      <c r="F113" s="22"/>
      <c r="G113" s="28">
        <f t="shared" si="3"/>
        <v>0</v>
      </c>
    </row>
    <row r="114" spans="1:7" s="15" customFormat="1">
      <c r="A114" s="17" t="s">
        <v>192</v>
      </c>
      <c r="B114" s="113" t="s">
        <v>301</v>
      </c>
      <c r="C114" s="113"/>
      <c r="D114" s="26">
        <v>1</v>
      </c>
      <c r="E114" s="12" t="s">
        <v>570</v>
      </c>
      <c r="F114" s="22"/>
      <c r="G114" s="28">
        <f t="shared" si="3"/>
        <v>0</v>
      </c>
    </row>
    <row r="115" spans="1:7" s="15" customFormat="1">
      <c r="A115" s="17" t="s">
        <v>193</v>
      </c>
      <c r="B115" s="113" t="s">
        <v>304</v>
      </c>
      <c r="C115" s="113"/>
      <c r="D115" s="26">
        <v>2</v>
      </c>
      <c r="E115" s="12" t="s">
        <v>570</v>
      </c>
      <c r="F115" s="22"/>
      <c r="G115" s="28">
        <f>+D115*F115</f>
        <v>0</v>
      </c>
    </row>
    <row r="116" spans="1:7" s="15" customFormat="1" ht="72" customHeight="1">
      <c r="A116" s="17" t="s">
        <v>194</v>
      </c>
      <c r="B116" s="113" t="s">
        <v>449</v>
      </c>
      <c r="C116" s="113"/>
      <c r="D116" s="26">
        <v>1</v>
      </c>
      <c r="E116" s="12" t="s">
        <v>8</v>
      </c>
      <c r="F116" s="22"/>
      <c r="G116" s="28">
        <f t="shared" si="3"/>
        <v>0</v>
      </c>
    </row>
    <row r="117" spans="1:7" s="15" customFormat="1" ht="15.75" customHeight="1">
      <c r="A117" s="17" t="s">
        <v>302</v>
      </c>
      <c r="B117" s="113" t="s">
        <v>269</v>
      </c>
      <c r="C117" s="113"/>
      <c r="D117" s="26">
        <v>2</v>
      </c>
      <c r="E117" s="12" t="s">
        <v>570</v>
      </c>
      <c r="F117" s="22"/>
      <c r="G117" s="28">
        <f t="shared" si="3"/>
        <v>0</v>
      </c>
    </row>
    <row r="118" spans="1:7" s="15" customFormat="1" ht="34.5" customHeight="1">
      <c r="A118" s="17" t="s">
        <v>303</v>
      </c>
      <c r="B118" s="113" t="s">
        <v>450</v>
      </c>
      <c r="C118" s="113"/>
      <c r="D118" s="26">
        <v>99.83</v>
      </c>
      <c r="E118" s="12" t="s">
        <v>68</v>
      </c>
      <c r="F118" s="22"/>
      <c r="G118" s="14">
        <f t="shared" si="3"/>
        <v>0</v>
      </c>
    </row>
    <row r="119" spans="1:7" s="15" customFormat="1" ht="13.5" thickBot="1">
      <c r="A119" s="78" t="s">
        <v>127</v>
      </c>
      <c r="B119" s="115" t="s">
        <v>527</v>
      </c>
      <c r="C119" s="115"/>
      <c r="D119" s="115"/>
      <c r="E119" s="115"/>
      <c r="F119" s="115"/>
      <c r="G119" s="87">
        <f>SUM(G120:G126)</f>
        <v>0</v>
      </c>
    </row>
    <row r="120" spans="1:7" s="15" customFormat="1" ht="24.75" customHeight="1">
      <c r="A120" s="70" t="s">
        <v>128</v>
      </c>
      <c r="B120" s="113" t="s">
        <v>451</v>
      </c>
      <c r="C120" s="113"/>
      <c r="D120" s="26">
        <v>7</v>
      </c>
      <c r="E120" s="12" t="s">
        <v>68</v>
      </c>
      <c r="F120" s="22"/>
      <c r="G120" s="19">
        <f t="shared" ref="G120:G126" si="4">+F120*D120</f>
        <v>0</v>
      </c>
    </row>
    <row r="121" spans="1:7" s="15" customFormat="1" ht="21.75" customHeight="1">
      <c r="A121" s="70" t="s">
        <v>129</v>
      </c>
      <c r="B121" s="113" t="s">
        <v>452</v>
      </c>
      <c r="C121" s="113"/>
      <c r="D121" s="26">
        <v>107.45</v>
      </c>
      <c r="E121" s="12" t="s">
        <v>68</v>
      </c>
      <c r="F121" s="22"/>
      <c r="G121" s="19">
        <f t="shared" si="4"/>
        <v>0</v>
      </c>
    </row>
    <row r="122" spans="1:7" s="15" customFormat="1" ht="23.25" customHeight="1">
      <c r="A122" s="70" t="s">
        <v>130</v>
      </c>
      <c r="B122" s="113" t="s">
        <v>453</v>
      </c>
      <c r="C122" s="113"/>
      <c r="D122" s="26">
        <v>196.61</v>
      </c>
      <c r="E122" s="12" t="s">
        <v>68</v>
      </c>
      <c r="F122" s="22"/>
      <c r="G122" s="19">
        <f t="shared" si="4"/>
        <v>0</v>
      </c>
    </row>
    <row r="123" spans="1:7" s="15" customFormat="1" ht="22.5" customHeight="1">
      <c r="A123" s="70" t="s">
        <v>131</v>
      </c>
      <c r="B123" s="113" t="s">
        <v>454</v>
      </c>
      <c r="C123" s="113"/>
      <c r="D123" s="26">
        <v>61.9</v>
      </c>
      <c r="E123" s="12" t="s">
        <v>68</v>
      </c>
      <c r="F123" s="22"/>
      <c r="G123" s="19">
        <f t="shared" si="4"/>
        <v>0</v>
      </c>
    </row>
    <row r="124" spans="1:7" s="15" customFormat="1">
      <c r="A124" s="70" t="s">
        <v>132</v>
      </c>
      <c r="B124" s="113" t="s">
        <v>222</v>
      </c>
      <c r="C124" s="113"/>
      <c r="D124" s="35">
        <v>9</v>
      </c>
      <c r="E124" s="33" t="s">
        <v>570</v>
      </c>
      <c r="F124" s="50"/>
      <c r="G124" s="43">
        <f t="shared" si="4"/>
        <v>0</v>
      </c>
    </row>
    <row r="125" spans="1:7" s="15" customFormat="1">
      <c r="A125" s="70" t="s">
        <v>134</v>
      </c>
      <c r="B125" s="113" t="s">
        <v>223</v>
      </c>
      <c r="C125" s="113"/>
      <c r="D125" s="35">
        <v>12</v>
      </c>
      <c r="E125" s="33" t="s">
        <v>570</v>
      </c>
      <c r="F125" s="50"/>
      <c r="G125" s="43">
        <f t="shared" si="4"/>
        <v>0</v>
      </c>
    </row>
    <row r="126" spans="1:7" s="15" customFormat="1">
      <c r="A126" s="70" t="s">
        <v>135</v>
      </c>
      <c r="B126" s="113" t="s">
        <v>224</v>
      </c>
      <c r="C126" s="113"/>
      <c r="D126" s="35">
        <v>4</v>
      </c>
      <c r="E126" s="33" t="s">
        <v>570</v>
      </c>
      <c r="F126" s="50"/>
      <c r="G126" s="43">
        <f t="shared" si="4"/>
        <v>0</v>
      </c>
    </row>
    <row r="127" spans="1:7" s="15" customFormat="1" ht="13.5" thickBot="1">
      <c r="A127" s="78" t="s">
        <v>136</v>
      </c>
      <c r="B127" s="88" t="s">
        <v>528</v>
      </c>
      <c r="C127" s="88"/>
      <c r="D127" s="88"/>
      <c r="E127" s="88"/>
      <c r="F127" s="88"/>
      <c r="G127" s="87">
        <f>SUM(G128:G136)</f>
        <v>0</v>
      </c>
    </row>
    <row r="128" spans="1:7" s="15" customFormat="1">
      <c r="A128" s="47" t="s">
        <v>137</v>
      </c>
      <c r="B128" s="113" t="s">
        <v>455</v>
      </c>
      <c r="C128" s="113"/>
      <c r="D128" s="35">
        <v>27.22</v>
      </c>
      <c r="E128" s="33" t="s">
        <v>68</v>
      </c>
      <c r="F128" s="50"/>
      <c r="G128" s="49">
        <f t="shared" ref="G128:G136" si="5">F128*D128</f>
        <v>0</v>
      </c>
    </row>
    <row r="129" spans="1:8" s="15" customFormat="1">
      <c r="A129" s="47" t="s">
        <v>138</v>
      </c>
      <c r="B129" s="113" t="s">
        <v>456</v>
      </c>
      <c r="C129" s="113"/>
      <c r="D129" s="35">
        <v>12.88</v>
      </c>
      <c r="E129" s="33" t="s">
        <v>68</v>
      </c>
      <c r="F129" s="50"/>
      <c r="G129" s="49">
        <f t="shared" si="5"/>
        <v>0</v>
      </c>
    </row>
    <row r="130" spans="1:8" s="15" customFormat="1">
      <c r="A130" s="47" t="s">
        <v>139</v>
      </c>
      <c r="B130" s="113" t="s">
        <v>457</v>
      </c>
      <c r="C130" s="113"/>
      <c r="D130" s="35">
        <v>138.69999999999999</v>
      </c>
      <c r="E130" s="33" t="s">
        <v>68</v>
      </c>
      <c r="F130" s="50"/>
      <c r="G130" s="49">
        <f t="shared" si="5"/>
        <v>0</v>
      </c>
    </row>
    <row r="131" spans="1:8" s="15" customFormat="1">
      <c r="A131" s="47" t="s">
        <v>306</v>
      </c>
      <c r="B131" s="113" t="s">
        <v>458</v>
      </c>
      <c r="C131" s="113"/>
      <c r="D131" s="35">
        <v>51.57</v>
      </c>
      <c r="E131" s="33" t="s">
        <v>68</v>
      </c>
      <c r="F131" s="50"/>
      <c r="G131" s="49">
        <f t="shared" si="5"/>
        <v>0</v>
      </c>
    </row>
    <row r="132" spans="1:8" s="15" customFormat="1" ht="23.25" customHeight="1">
      <c r="A132" s="70" t="s">
        <v>307</v>
      </c>
      <c r="B132" s="113" t="s">
        <v>225</v>
      </c>
      <c r="C132" s="113"/>
      <c r="D132" s="26">
        <v>6</v>
      </c>
      <c r="E132" s="12" t="s">
        <v>570</v>
      </c>
      <c r="F132" s="22"/>
      <c r="G132" s="19">
        <f t="shared" si="5"/>
        <v>0</v>
      </c>
    </row>
    <row r="133" spans="1:8" s="15" customFormat="1" ht="23.25" customHeight="1">
      <c r="A133" s="70" t="s">
        <v>308</v>
      </c>
      <c r="B133" s="113" t="s">
        <v>226</v>
      </c>
      <c r="C133" s="113"/>
      <c r="D133" s="26">
        <v>3</v>
      </c>
      <c r="E133" s="12" t="s">
        <v>570</v>
      </c>
      <c r="F133" s="22"/>
      <c r="G133" s="19">
        <f t="shared" si="5"/>
        <v>0</v>
      </c>
    </row>
    <row r="134" spans="1:8" s="15" customFormat="1" ht="22.5" customHeight="1">
      <c r="A134" s="70" t="s">
        <v>309</v>
      </c>
      <c r="B134" s="113" t="s">
        <v>227</v>
      </c>
      <c r="C134" s="113"/>
      <c r="D134" s="26">
        <v>9</v>
      </c>
      <c r="E134" s="12" t="s">
        <v>570</v>
      </c>
      <c r="F134" s="22"/>
      <c r="G134" s="19">
        <f t="shared" si="5"/>
        <v>0</v>
      </c>
    </row>
    <row r="135" spans="1:8" s="15" customFormat="1">
      <c r="A135" s="70" t="s">
        <v>310</v>
      </c>
      <c r="B135" s="113" t="s">
        <v>459</v>
      </c>
      <c r="C135" s="113"/>
      <c r="D135" s="26">
        <v>12</v>
      </c>
      <c r="E135" s="12" t="s">
        <v>570</v>
      </c>
      <c r="F135" s="22"/>
      <c r="G135" s="19">
        <f t="shared" si="5"/>
        <v>0</v>
      </c>
    </row>
    <row r="136" spans="1:8" s="15" customFormat="1" ht="23.25" customHeight="1">
      <c r="A136" s="70" t="s">
        <v>311</v>
      </c>
      <c r="B136" s="113" t="s">
        <v>228</v>
      </c>
      <c r="C136" s="113"/>
      <c r="D136" s="26">
        <v>21</v>
      </c>
      <c r="E136" s="12" t="s">
        <v>570</v>
      </c>
      <c r="F136" s="22"/>
      <c r="G136" s="19">
        <f t="shared" si="5"/>
        <v>0</v>
      </c>
    </row>
    <row r="137" spans="1:8" s="15" customFormat="1" ht="13.5" thickBot="1">
      <c r="A137" s="78" t="s">
        <v>140</v>
      </c>
      <c r="B137" s="115" t="s">
        <v>529</v>
      </c>
      <c r="C137" s="115"/>
      <c r="D137" s="115"/>
      <c r="E137" s="115"/>
      <c r="F137" s="115"/>
      <c r="G137" s="87">
        <f>SUM(G138:G154)</f>
        <v>0</v>
      </c>
    </row>
    <row r="138" spans="1:8" s="15" customFormat="1">
      <c r="A138" s="47" t="s">
        <v>141</v>
      </c>
      <c r="B138" s="113" t="s">
        <v>271</v>
      </c>
      <c r="C138" s="113"/>
      <c r="D138" s="35">
        <v>21.12</v>
      </c>
      <c r="E138" s="33" t="s">
        <v>160</v>
      </c>
      <c r="F138" s="50"/>
      <c r="G138" s="49">
        <f t="shared" ref="G138:G154" si="6">+F138*D138</f>
        <v>0</v>
      </c>
    </row>
    <row r="139" spans="1:8" s="15" customFormat="1">
      <c r="A139" s="47" t="s">
        <v>195</v>
      </c>
      <c r="B139" s="113" t="s">
        <v>270</v>
      </c>
      <c r="C139" s="113"/>
      <c r="D139" s="35">
        <v>94.9</v>
      </c>
      <c r="E139" s="33" t="s">
        <v>230</v>
      </c>
      <c r="F139" s="50"/>
      <c r="G139" s="49">
        <f t="shared" si="6"/>
        <v>0</v>
      </c>
      <c r="H139" s="36"/>
    </row>
    <row r="140" spans="1:8" s="15" customFormat="1">
      <c r="A140" s="47" t="s">
        <v>196</v>
      </c>
      <c r="B140" s="113" t="s">
        <v>290</v>
      </c>
      <c r="C140" s="113"/>
      <c r="D140" s="35">
        <v>5.71</v>
      </c>
      <c r="E140" s="33" t="s">
        <v>230</v>
      </c>
      <c r="F140" s="50"/>
      <c r="G140" s="49">
        <f t="shared" si="6"/>
        <v>0</v>
      </c>
    </row>
    <row r="141" spans="1:8" s="15" customFormat="1">
      <c r="A141" s="47" t="s">
        <v>197</v>
      </c>
      <c r="B141" s="113" t="s">
        <v>291</v>
      </c>
      <c r="C141" s="113"/>
      <c r="D141" s="35">
        <v>2.59</v>
      </c>
      <c r="E141" s="33" t="s">
        <v>230</v>
      </c>
      <c r="F141" s="50"/>
      <c r="G141" s="49">
        <f t="shared" si="6"/>
        <v>0</v>
      </c>
    </row>
    <row r="142" spans="1:8" s="15" customFormat="1">
      <c r="A142" s="47" t="s">
        <v>198</v>
      </c>
      <c r="B142" s="113" t="s">
        <v>292</v>
      </c>
      <c r="C142" s="113"/>
      <c r="D142" s="35">
        <v>0.32</v>
      </c>
      <c r="E142" s="33" t="s">
        <v>230</v>
      </c>
      <c r="F142" s="50"/>
      <c r="G142" s="49">
        <f t="shared" si="6"/>
        <v>0</v>
      </c>
    </row>
    <row r="143" spans="1:8" s="15" customFormat="1">
      <c r="A143" s="47" t="s">
        <v>211</v>
      </c>
      <c r="B143" s="113" t="s">
        <v>293</v>
      </c>
      <c r="C143" s="113"/>
      <c r="D143" s="35">
        <v>3.17</v>
      </c>
      <c r="E143" s="33" t="s">
        <v>230</v>
      </c>
      <c r="F143" s="50"/>
      <c r="G143" s="49">
        <f t="shared" si="6"/>
        <v>0</v>
      </c>
    </row>
    <row r="144" spans="1:8" s="15" customFormat="1">
      <c r="A144" s="47" t="s">
        <v>350</v>
      </c>
      <c r="B144" s="113" t="s">
        <v>272</v>
      </c>
      <c r="C144" s="113"/>
      <c r="D144" s="35">
        <v>96.64</v>
      </c>
      <c r="E144" s="33" t="s">
        <v>160</v>
      </c>
      <c r="F144" s="50"/>
      <c r="G144" s="49">
        <f t="shared" si="6"/>
        <v>0</v>
      </c>
    </row>
    <row r="145" spans="1:7" s="15" customFormat="1" ht="25.5" customHeight="1">
      <c r="A145" s="70" t="s">
        <v>351</v>
      </c>
      <c r="B145" s="113" t="s">
        <v>460</v>
      </c>
      <c r="C145" s="113"/>
      <c r="D145" s="26">
        <v>0.32</v>
      </c>
      <c r="E145" s="12" t="s">
        <v>230</v>
      </c>
      <c r="F145" s="22"/>
      <c r="G145" s="19">
        <f t="shared" si="6"/>
        <v>0</v>
      </c>
    </row>
    <row r="146" spans="1:7" s="15" customFormat="1" ht="24" customHeight="1">
      <c r="A146" s="70" t="s">
        <v>352</v>
      </c>
      <c r="B146" s="113" t="s">
        <v>461</v>
      </c>
      <c r="C146" s="113"/>
      <c r="D146" s="26">
        <v>0.55000000000000004</v>
      </c>
      <c r="E146" s="12" t="s">
        <v>230</v>
      </c>
      <c r="F146" s="22"/>
      <c r="G146" s="19">
        <f t="shared" si="6"/>
        <v>0</v>
      </c>
    </row>
    <row r="147" spans="1:7" s="15" customFormat="1">
      <c r="A147" s="47" t="s">
        <v>353</v>
      </c>
      <c r="B147" s="113" t="s">
        <v>273</v>
      </c>
      <c r="C147" s="113"/>
      <c r="D147" s="35">
        <v>112.5</v>
      </c>
      <c r="E147" s="33" t="s">
        <v>68</v>
      </c>
      <c r="F147" s="50"/>
      <c r="G147" s="49">
        <f t="shared" si="6"/>
        <v>0</v>
      </c>
    </row>
    <row r="148" spans="1:7" s="15" customFormat="1">
      <c r="A148" s="47" t="s">
        <v>354</v>
      </c>
      <c r="B148" s="113" t="s">
        <v>274</v>
      </c>
      <c r="C148" s="113"/>
      <c r="D148" s="35">
        <v>115.17</v>
      </c>
      <c r="E148" s="33" t="s">
        <v>160</v>
      </c>
      <c r="F148" s="50"/>
      <c r="G148" s="49">
        <f t="shared" si="6"/>
        <v>0</v>
      </c>
    </row>
    <row r="149" spans="1:7" s="15" customFormat="1" ht="23.25" customHeight="1">
      <c r="A149" s="70" t="s">
        <v>355</v>
      </c>
      <c r="B149" s="113" t="s">
        <v>275</v>
      </c>
      <c r="C149" s="113"/>
      <c r="D149" s="26">
        <v>6.3</v>
      </c>
      <c r="E149" s="12" t="s">
        <v>230</v>
      </c>
      <c r="F149" s="22"/>
      <c r="G149" s="19">
        <f t="shared" si="6"/>
        <v>0</v>
      </c>
    </row>
    <row r="150" spans="1:7" s="15" customFormat="1" ht="36.75" customHeight="1">
      <c r="A150" s="70" t="s">
        <v>356</v>
      </c>
      <c r="B150" s="113" t="s">
        <v>462</v>
      </c>
      <c r="C150" s="113"/>
      <c r="D150" s="26">
        <v>1</v>
      </c>
      <c r="E150" s="12" t="s">
        <v>133</v>
      </c>
      <c r="F150" s="22"/>
      <c r="G150" s="19">
        <f t="shared" si="6"/>
        <v>0</v>
      </c>
    </row>
    <row r="151" spans="1:7" s="15" customFormat="1" ht="35.25" customHeight="1">
      <c r="A151" s="70" t="s">
        <v>357</v>
      </c>
      <c r="B151" s="113" t="s">
        <v>463</v>
      </c>
      <c r="C151" s="113"/>
      <c r="D151" s="26">
        <v>1</v>
      </c>
      <c r="E151" s="12" t="s">
        <v>133</v>
      </c>
      <c r="F151" s="22"/>
      <c r="G151" s="19">
        <f t="shared" si="6"/>
        <v>0</v>
      </c>
    </row>
    <row r="152" spans="1:7" s="15" customFormat="1">
      <c r="A152" s="47" t="s">
        <v>358</v>
      </c>
      <c r="B152" s="113" t="s">
        <v>464</v>
      </c>
      <c r="C152" s="113"/>
      <c r="D152" s="35">
        <v>1</v>
      </c>
      <c r="E152" s="33" t="s">
        <v>8</v>
      </c>
      <c r="F152" s="50"/>
      <c r="G152" s="49">
        <f t="shared" si="6"/>
        <v>0</v>
      </c>
    </row>
    <row r="153" spans="1:7" s="15" customFormat="1">
      <c r="A153" s="47" t="s">
        <v>359</v>
      </c>
      <c r="B153" s="113" t="s">
        <v>276</v>
      </c>
      <c r="C153" s="113"/>
      <c r="D153" s="35">
        <v>1</v>
      </c>
      <c r="E153" s="33" t="s">
        <v>8</v>
      </c>
      <c r="F153" s="50"/>
      <c r="G153" s="49">
        <f t="shared" si="6"/>
        <v>0</v>
      </c>
    </row>
    <row r="154" spans="1:7" s="15" customFormat="1">
      <c r="A154" s="47" t="s">
        <v>360</v>
      </c>
      <c r="B154" s="113" t="s">
        <v>465</v>
      </c>
      <c r="C154" s="113"/>
      <c r="D154" s="35">
        <v>4</v>
      </c>
      <c r="E154" s="33" t="s">
        <v>570</v>
      </c>
      <c r="F154" s="50"/>
      <c r="G154" s="49">
        <f t="shared" si="6"/>
        <v>0</v>
      </c>
    </row>
    <row r="155" spans="1:7" s="15" customFormat="1" ht="13.5" customHeight="1" thickBot="1">
      <c r="A155" s="78" t="s">
        <v>199</v>
      </c>
      <c r="B155" s="118" t="s">
        <v>108</v>
      </c>
      <c r="C155" s="118"/>
      <c r="D155" s="118"/>
      <c r="E155" s="118"/>
      <c r="F155" s="118"/>
      <c r="G155" s="73">
        <f>SUM(G156:G158)</f>
        <v>0</v>
      </c>
    </row>
    <row r="156" spans="1:7" s="15" customFormat="1" ht="23.25" customHeight="1">
      <c r="A156" s="17" t="s">
        <v>200</v>
      </c>
      <c r="B156" s="113" t="s">
        <v>110</v>
      </c>
      <c r="C156" s="113"/>
      <c r="D156" s="26">
        <v>37.35</v>
      </c>
      <c r="E156" s="12" t="s">
        <v>111</v>
      </c>
      <c r="F156" s="22"/>
      <c r="G156" s="19">
        <f>D156*F156</f>
        <v>0</v>
      </c>
    </row>
    <row r="157" spans="1:7" s="15" customFormat="1" ht="25.5" customHeight="1">
      <c r="A157" s="17" t="s">
        <v>361</v>
      </c>
      <c r="B157" s="113" t="s">
        <v>277</v>
      </c>
      <c r="C157" s="113"/>
      <c r="D157" s="26">
        <v>48.14</v>
      </c>
      <c r="E157" s="12" t="s">
        <v>111</v>
      </c>
      <c r="F157" s="22"/>
      <c r="G157" s="19">
        <f>D157*F157</f>
        <v>0</v>
      </c>
    </row>
    <row r="158" spans="1:7" s="15" customFormat="1">
      <c r="A158" s="55" t="s">
        <v>362</v>
      </c>
      <c r="B158" s="113" t="s">
        <v>229</v>
      </c>
      <c r="C158" s="113"/>
      <c r="D158" s="35">
        <v>6.8</v>
      </c>
      <c r="E158" s="33" t="s">
        <v>160</v>
      </c>
      <c r="F158" s="50"/>
      <c r="G158" s="49">
        <f>D158*F158</f>
        <v>0</v>
      </c>
    </row>
    <row r="159" spans="1:7" s="15" customFormat="1" ht="13.5" customHeight="1" thickBot="1">
      <c r="A159" s="78" t="s">
        <v>203</v>
      </c>
      <c r="B159" s="115" t="s">
        <v>114</v>
      </c>
      <c r="C159" s="115"/>
      <c r="D159" s="115"/>
      <c r="E159" s="115"/>
      <c r="F159" s="115"/>
      <c r="G159" s="87">
        <f>SUM(G160:G165)</f>
        <v>0</v>
      </c>
    </row>
    <row r="160" spans="1:7" s="15" customFormat="1" ht="46.5" customHeight="1">
      <c r="A160" s="70" t="s">
        <v>201</v>
      </c>
      <c r="B160" s="122" t="s">
        <v>278</v>
      </c>
      <c r="C160" s="122"/>
      <c r="D160" s="26">
        <v>759.45</v>
      </c>
      <c r="E160" s="12" t="s">
        <v>231</v>
      </c>
      <c r="F160" s="71"/>
      <c r="G160" s="72">
        <f t="shared" ref="G160:G165" si="7">D160*F160</f>
        <v>0</v>
      </c>
    </row>
    <row r="161" spans="1:7" s="15" customFormat="1" ht="36.75" customHeight="1">
      <c r="A161" s="70" t="s">
        <v>212</v>
      </c>
      <c r="B161" s="113" t="s">
        <v>279</v>
      </c>
      <c r="C161" s="113"/>
      <c r="D161" s="18">
        <v>1898.63</v>
      </c>
      <c r="E161" s="12" t="s">
        <v>160</v>
      </c>
      <c r="F161" s="22"/>
      <c r="G161" s="31">
        <f t="shared" si="7"/>
        <v>0</v>
      </c>
    </row>
    <row r="162" spans="1:7" s="15" customFormat="1">
      <c r="A162" s="70" t="s">
        <v>213</v>
      </c>
      <c r="B162" s="113" t="s">
        <v>280</v>
      </c>
      <c r="C162" s="113"/>
      <c r="D162" s="11">
        <v>379.72</v>
      </c>
      <c r="E162" s="12" t="s">
        <v>232</v>
      </c>
      <c r="F162" s="22"/>
      <c r="G162" s="31">
        <f t="shared" si="7"/>
        <v>0</v>
      </c>
    </row>
    <row r="163" spans="1:7" s="15" customFormat="1" ht="23.25" customHeight="1">
      <c r="A163" s="70" t="s">
        <v>363</v>
      </c>
      <c r="B163" s="126" t="s">
        <v>281</v>
      </c>
      <c r="C163" s="126"/>
      <c r="D163" s="26">
        <v>55</v>
      </c>
      <c r="E163" s="12" t="s">
        <v>570</v>
      </c>
      <c r="F163" s="22"/>
      <c r="G163" s="31">
        <f t="shared" si="7"/>
        <v>0</v>
      </c>
    </row>
    <row r="164" spans="1:7" s="15" customFormat="1" ht="24.75" customHeight="1">
      <c r="A164" s="70" t="s">
        <v>364</v>
      </c>
      <c r="B164" s="113" t="s">
        <v>282</v>
      </c>
      <c r="C164" s="113"/>
      <c r="D164" s="26">
        <v>6</v>
      </c>
      <c r="E164" s="12" t="s">
        <v>570</v>
      </c>
      <c r="F164" s="22"/>
      <c r="G164" s="31">
        <f t="shared" si="7"/>
        <v>0</v>
      </c>
    </row>
    <row r="165" spans="1:7" s="15" customFormat="1" ht="24" customHeight="1">
      <c r="A165" s="70" t="s">
        <v>365</v>
      </c>
      <c r="B165" s="113" t="s">
        <v>118</v>
      </c>
      <c r="C165" s="113"/>
      <c r="D165" s="26">
        <v>295.92</v>
      </c>
      <c r="E165" s="12" t="s">
        <v>68</v>
      </c>
      <c r="F165" s="22"/>
      <c r="G165" s="31">
        <f t="shared" si="7"/>
        <v>0</v>
      </c>
    </row>
    <row r="166" spans="1:7" s="15" customFormat="1" ht="13.5" customHeight="1" thickBot="1">
      <c r="A166" s="78" t="s">
        <v>202</v>
      </c>
      <c r="B166" s="118" t="s">
        <v>120</v>
      </c>
      <c r="C166" s="118"/>
      <c r="D166" s="118"/>
      <c r="E166" s="118"/>
      <c r="F166" s="118"/>
      <c r="G166" s="73">
        <f>+G167+G171+G176+G181+G184+G193+G190+G188</f>
        <v>0</v>
      </c>
    </row>
    <row r="167" spans="1:7" s="15" customFormat="1" ht="13.5" customHeight="1" thickBot="1">
      <c r="A167" s="54" t="s">
        <v>204</v>
      </c>
      <c r="B167" s="127" t="s">
        <v>396</v>
      </c>
      <c r="C167" s="127"/>
      <c r="D167" s="127"/>
      <c r="E167" s="127"/>
      <c r="F167" s="127"/>
      <c r="G167" s="45">
        <f>+SUM(G168:G170)</f>
        <v>0</v>
      </c>
    </row>
    <row r="168" spans="1:7" s="15" customFormat="1" ht="21.75" customHeight="1">
      <c r="A168" s="29" t="s">
        <v>412</v>
      </c>
      <c r="B168" s="125" t="s">
        <v>466</v>
      </c>
      <c r="C168" s="125"/>
      <c r="D168" s="11">
        <v>51.78</v>
      </c>
      <c r="E168" s="12" t="s">
        <v>160</v>
      </c>
      <c r="F168" s="13"/>
      <c r="G168" s="14">
        <f>+D168*F168</f>
        <v>0</v>
      </c>
    </row>
    <row r="169" spans="1:7" s="15" customFormat="1" ht="35.25" customHeight="1">
      <c r="A169" s="29" t="s">
        <v>413</v>
      </c>
      <c r="B169" s="125" t="s">
        <v>397</v>
      </c>
      <c r="C169" s="125"/>
      <c r="D169" s="11">
        <v>1</v>
      </c>
      <c r="E169" s="12" t="s">
        <v>8</v>
      </c>
      <c r="F169" s="13"/>
      <c r="G169" s="14">
        <f t="shared" ref="G169:G191" si="8">+D169*F169</f>
        <v>0</v>
      </c>
    </row>
    <row r="170" spans="1:7" s="15" customFormat="1" ht="36" customHeight="1">
      <c r="A170" s="29" t="s">
        <v>414</v>
      </c>
      <c r="B170" s="122" t="s">
        <v>467</v>
      </c>
      <c r="C170" s="122"/>
      <c r="D170" s="11">
        <v>1</v>
      </c>
      <c r="E170" s="12" t="s">
        <v>8</v>
      </c>
      <c r="F170" s="13"/>
      <c r="G170" s="14">
        <f t="shared" si="8"/>
        <v>0</v>
      </c>
    </row>
    <row r="171" spans="1:7" s="15" customFormat="1" ht="13.5" customHeight="1" thickBot="1">
      <c r="A171" s="78" t="s">
        <v>205</v>
      </c>
      <c r="B171" s="118" t="s">
        <v>33</v>
      </c>
      <c r="C171" s="118"/>
      <c r="D171" s="118"/>
      <c r="E171" s="118"/>
      <c r="F171" s="118"/>
      <c r="G171" s="73">
        <f>SUM(G172:G175)</f>
        <v>0</v>
      </c>
    </row>
    <row r="172" spans="1:7" s="15" customFormat="1">
      <c r="A172" s="29" t="s">
        <v>415</v>
      </c>
      <c r="B172" s="113" t="s">
        <v>398</v>
      </c>
      <c r="C172" s="119"/>
      <c r="D172" s="46">
        <v>1</v>
      </c>
      <c r="E172" s="33" t="s">
        <v>8</v>
      </c>
      <c r="F172" s="13"/>
      <c r="G172" s="14">
        <f t="shared" si="8"/>
        <v>0</v>
      </c>
    </row>
    <row r="173" spans="1:7" s="15" customFormat="1" ht="26.25" customHeight="1">
      <c r="A173" s="29" t="s">
        <v>416</v>
      </c>
      <c r="B173" s="113" t="s">
        <v>399</v>
      </c>
      <c r="C173" s="113"/>
      <c r="D173" s="11">
        <v>67</v>
      </c>
      <c r="E173" s="12" t="s">
        <v>230</v>
      </c>
      <c r="F173" s="13"/>
      <c r="G173" s="14">
        <f t="shared" si="8"/>
        <v>0</v>
      </c>
    </row>
    <row r="174" spans="1:7" s="15" customFormat="1" ht="24" customHeight="1">
      <c r="A174" s="29" t="s">
        <v>417</v>
      </c>
      <c r="B174" s="113" t="s">
        <v>400</v>
      </c>
      <c r="C174" s="113"/>
      <c r="D174" s="11">
        <v>32.83</v>
      </c>
      <c r="E174" s="12" t="s">
        <v>230</v>
      </c>
      <c r="F174" s="13"/>
      <c r="G174" s="14">
        <f t="shared" si="8"/>
        <v>0</v>
      </c>
    </row>
    <row r="175" spans="1:7" s="15" customFormat="1">
      <c r="A175" s="29" t="s">
        <v>418</v>
      </c>
      <c r="B175" s="113" t="s">
        <v>401</v>
      </c>
      <c r="C175" s="113"/>
      <c r="D175" s="46">
        <v>49.55</v>
      </c>
      <c r="E175" s="33" t="s">
        <v>231</v>
      </c>
      <c r="F175" s="13"/>
      <c r="G175" s="14">
        <f t="shared" si="8"/>
        <v>0</v>
      </c>
    </row>
    <row r="176" spans="1:7" s="15" customFormat="1" ht="13.5" customHeight="1" thickBot="1">
      <c r="A176" s="78" t="s">
        <v>206</v>
      </c>
      <c r="B176" s="118" t="s">
        <v>402</v>
      </c>
      <c r="C176" s="118"/>
      <c r="D176" s="118"/>
      <c r="E176" s="118"/>
      <c r="F176" s="118"/>
      <c r="G176" s="73">
        <f>SUM(G177:G180)</f>
        <v>0</v>
      </c>
    </row>
    <row r="177" spans="1:7" s="15" customFormat="1" ht="24.75" customHeight="1">
      <c r="A177" s="29" t="s">
        <v>419</v>
      </c>
      <c r="B177" s="113" t="s">
        <v>403</v>
      </c>
      <c r="C177" s="113"/>
      <c r="D177" s="11">
        <v>33</v>
      </c>
      <c r="E177" s="12" t="s">
        <v>230</v>
      </c>
      <c r="F177" s="13"/>
      <c r="G177" s="14">
        <f t="shared" si="8"/>
        <v>0</v>
      </c>
    </row>
    <row r="178" spans="1:7" s="15" customFormat="1">
      <c r="A178" s="40" t="s">
        <v>420</v>
      </c>
      <c r="B178" s="113" t="s">
        <v>541</v>
      </c>
      <c r="C178" s="113"/>
      <c r="D178" s="46">
        <v>10.37</v>
      </c>
      <c r="E178" s="33" t="s">
        <v>230</v>
      </c>
      <c r="F178" s="42"/>
      <c r="G178" s="43">
        <f t="shared" si="8"/>
        <v>0</v>
      </c>
    </row>
    <row r="179" spans="1:7" s="15" customFormat="1">
      <c r="A179" s="40" t="s">
        <v>421</v>
      </c>
      <c r="B179" s="113" t="s">
        <v>404</v>
      </c>
      <c r="C179" s="113"/>
      <c r="D179" s="46">
        <v>6.91</v>
      </c>
      <c r="E179" s="33" t="s">
        <v>230</v>
      </c>
      <c r="F179" s="42"/>
      <c r="G179" s="43">
        <f t="shared" si="8"/>
        <v>0</v>
      </c>
    </row>
    <row r="180" spans="1:7" s="15" customFormat="1">
      <c r="A180" s="40" t="s">
        <v>422</v>
      </c>
      <c r="B180" s="113" t="s">
        <v>405</v>
      </c>
      <c r="C180" s="113"/>
      <c r="D180" s="46">
        <v>6.93</v>
      </c>
      <c r="E180" s="33" t="s">
        <v>230</v>
      </c>
      <c r="F180" s="42"/>
      <c r="G180" s="43">
        <f t="shared" si="8"/>
        <v>0</v>
      </c>
    </row>
    <row r="181" spans="1:7" s="15" customFormat="1" ht="13.5" customHeight="1" thickBot="1">
      <c r="A181" s="78" t="s">
        <v>214</v>
      </c>
      <c r="B181" s="118" t="s">
        <v>406</v>
      </c>
      <c r="C181" s="118"/>
      <c r="D181" s="118"/>
      <c r="E181" s="118"/>
      <c r="F181" s="118"/>
      <c r="G181" s="73">
        <f>SUM(G182:G183)</f>
        <v>0</v>
      </c>
    </row>
    <row r="182" spans="1:7" s="15" customFormat="1">
      <c r="A182" s="29" t="s">
        <v>423</v>
      </c>
      <c r="B182" s="113" t="s">
        <v>407</v>
      </c>
      <c r="C182" s="113"/>
      <c r="D182" s="11">
        <v>88.08</v>
      </c>
      <c r="E182" s="12" t="s">
        <v>160</v>
      </c>
      <c r="F182" s="13"/>
      <c r="G182" s="14">
        <f t="shared" si="8"/>
        <v>0</v>
      </c>
    </row>
    <row r="183" spans="1:7" s="15" customFormat="1" ht="21.75" customHeight="1">
      <c r="A183" s="29" t="s">
        <v>424</v>
      </c>
      <c r="B183" s="113" t="s">
        <v>440</v>
      </c>
      <c r="C183" s="113"/>
      <c r="D183" s="46">
        <v>490.08</v>
      </c>
      <c r="E183" s="33" t="s">
        <v>160</v>
      </c>
      <c r="F183" s="13"/>
      <c r="G183" s="14">
        <f t="shared" si="8"/>
        <v>0</v>
      </c>
    </row>
    <row r="184" spans="1:7" s="15" customFormat="1" ht="13.5" customHeight="1" thickBot="1">
      <c r="A184" s="78" t="s">
        <v>215</v>
      </c>
      <c r="B184" s="118" t="s">
        <v>408</v>
      </c>
      <c r="C184" s="118"/>
      <c r="D184" s="118"/>
      <c r="E184" s="118"/>
      <c r="F184" s="118"/>
      <c r="G184" s="73">
        <f>SUM(G185:G187)</f>
        <v>0</v>
      </c>
    </row>
    <row r="185" spans="1:7" s="15" customFormat="1">
      <c r="A185" s="40" t="s">
        <v>425</v>
      </c>
      <c r="B185" s="113" t="s">
        <v>409</v>
      </c>
      <c r="C185" s="113"/>
      <c r="D185" s="41">
        <v>159.34</v>
      </c>
      <c r="E185" s="33" t="s">
        <v>160</v>
      </c>
      <c r="F185" s="42"/>
      <c r="G185" s="43">
        <f t="shared" si="8"/>
        <v>0</v>
      </c>
    </row>
    <row r="186" spans="1:7" s="15" customFormat="1">
      <c r="A186" s="40" t="s">
        <v>426</v>
      </c>
      <c r="B186" s="113" t="s">
        <v>410</v>
      </c>
      <c r="C186" s="113"/>
      <c r="D186" s="41">
        <v>159.34</v>
      </c>
      <c r="E186" s="33" t="s">
        <v>160</v>
      </c>
      <c r="F186" s="42"/>
      <c r="G186" s="43">
        <f t="shared" si="8"/>
        <v>0</v>
      </c>
    </row>
    <row r="187" spans="1:7" s="15" customFormat="1">
      <c r="A187" s="40" t="s">
        <v>427</v>
      </c>
      <c r="B187" s="113" t="s">
        <v>411</v>
      </c>
      <c r="C187" s="113"/>
      <c r="D187" s="41">
        <v>522.70000000000005</v>
      </c>
      <c r="E187" s="33" t="s">
        <v>68</v>
      </c>
      <c r="F187" s="42"/>
      <c r="G187" s="43">
        <f t="shared" si="8"/>
        <v>0</v>
      </c>
    </row>
    <row r="188" spans="1:7" s="15" customFormat="1" ht="13.5" thickBot="1">
      <c r="A188" s="78" t="s">
        <v>216</v>
      </c>
      <c r="B188" s="118" t="s">
        <v>557</v>
      </c>
      <c r="C188" s="118"/>
      <c r="D188" s="118"/>
      <c r="E188" s="118"/>
      <c r="F188" s="118"/>
      <c r="G188" s="73">
        <f>SUM(G189)</f>
        <v>0</v>
      </c>
    </row>
    <row r="189" spans="1:7" s="15" customFormat="1" ht="33.75" customHeight="1">
      <c r="A189" s="29" t="s">
        <v>428</v>
      </c>
      <c r="B189" s="116" t="s">
        <v>553</v>
      </c>
      <c r="C189" s="116"/>
      <c r="D189" s="68">
        <v>275</v>
      </c>
      <c r="E189" s="89" t="s">
        <v>68</v>
      </c>
      <c r="F189" s="77"/>
      <c r="G189" s="14">
        <f>+D189*F189</f>
        <v>0</v>
      </c>
    </row>
    <row r="190" spans="1:7" s="15" customFormat="1" ht="13.5" customHeight="1" thickBot="1">
      <c r="A190" s="78" t="s">
        <v>429</v>
      </c>
      <c r="B190" s="118" t="s">
        <v>80</v>
      </c>
      <c r="C190" s="118"/>
      <c r="D190" s="118"/>
      <c r="E190" s="118"/>
      <c r="F190" s="118"/>
      <c r="G190" s="73">
        <f>SUM(G191:G192)</f>
        <v>0</v>
      </c>
    </row>
    <row r="191" spans="1:7" s="15" customFormat="1" ht="35.25" customHeight="1">
      <c r="A191" s="29" t="s">
        <v>430</v>
      </c>
      <c r="B191" s="116" t="s">
        <v>558</v>
      </c>
      <c r="C191" s="116"/>
      <c r="D191" s="68">
        <v>576.20000000000005</v>
      </c>
      <c r="E191" s="76" t="s">
        <v>436</v>
      </c>
      <c r="F191" s="77"/>
      <c r="G191" s="14">
        <f t="shared" si="8"/>
        <v>0</v>
      </c>
    </row>
    <row r="192" spans="1:7" s="15" customFormat="1" ht="25.5" customHeight="1">
      <c r="A192" s="29" t="s">
        <v>555</v>
      </c>
      <c r="B192" s="113" t="s">
        <v>554</v>
      </c>
      <c r="C192" s="113"/>
      <c r="D192" s="18">
        <v>8</v>
      </c>
      <c r="E192" s="12" t="s">
        <v>68</v>
      </c>
      <c r="F192" s="13"/>
      <c r="G192" s="14">
        <f>+D192*F192</f>
        <v>0</v>
      </c>
    </row>
    <row r="193" spans="1:7" s="15" customFormat="1" ht="13.5" thickBot="1">
      <c r="A193" s="78" t="s">
        <v>552</v>
      </c>
      <c r="B193" s="118" t="s">
        <v>75</v>
      </c>
      <c r="C193" s="118"/>
      <c r="D193" s="118"/>
      <c r="E193" s="118"/>
      <c r="F193" s="118"/>
      <c r="G193" s="73">
        <f>SUM(G194)</f>
        <v>0</v>
      </c>
    </row>
    <row r="194" spans="1:7" s="15" customFormat="1">
      <c r="A194" s="40" t="s">
        <v>556</v>
      </c>
      <c r="B194" s="116" t="s">
        <v>581</v>
      </c>
      <c r="C194" s="116"/>
      <c r="D194" s="90">
        <v>159.34</v>
      </c>
      <c r="E194" s="91" t="s">
        <v>160</v>
      </c>
      <c r="F194" s="92"/>
      <c r="G194" s="43">
        <f>+D194*F194</f>
        <v>0</v>
      </c>
    </row>
    <row r="195" spans="1:7" s="15" customFormat="1" ht="13.5" thickBot="1">
      <c r="A195" s="78" t="s">
        <v>207</v>
      </c>
      <c r="B195" s="118" t="s">
        <v>123</v>
      </c>
      <c r="C195" s="118"/>
      <c r="D195" s="118"/>
      <c r="E195" s="118"/>
      <c r="F195" s="118"/>
      <c r="G195" s="73">
        <f>SUM(G196:G198)</f>
        <v>0</v>
      </c>
    </row>
    <row r="196" spans="1:7" s="15" customFormat="1" ht="49.5" customHeight="1">
      <c r="A196" s="29" t="s">
        <v>366</v>
      </c>
      <c r="B196" s="113" t="s">
        <v>283</v>
      </c>
      <c r="C196" s="113"/>
      <c r="D196" s="18">
        <v>2</v>
      </c>
      <c r="E196" s="12" t="s">
        <v>58</v>
      </c>
      <c r="F196" s="22"/>
      <c r="G196" s="14">
        <f>D196*F196</f>
        <v>0</v>
      </c>
    </row>
    <row r="197" spans="1:7" s="15" customFormat="1" ht="22.5" customHeight="1">
      <c r="A197" s="29" t="s">
        <v>367</v>
      </c>
      <c r="B197" s="113" t="s">
        <v>284</v>
      </c>
      <c r="C197" s="113"/>
      <c r="D197" s="18">
        <v>1</v>
      </c>
      <c r="E197" s="12" t="s">
        <v>8</v>
      </c>
      <c r="F197" s="13"/>
      <c r="G197" s="14">
        <f>D197*F197</f>
        <v>0</v>
      </c>
    </row>
    <row r="198" spans="1:7" s="15" customFormat="1" ht="36" customHeight="1">
      <c r="A198" s="29" t="s">
        <v>368</v>
      </c>
      <c r="B198" s="113" t="s">
        <v>285</v>
      </c>
      <c r="C198" s="113"/>
      <c r="D198" s="18">
        <v>40</v>
      </c>
      <c r="E198" s="12" t="s">
        <v>58</v>
      </c>
      <c r="F198" s="13"/>
      <c r="G198" s="14">
        <f>D198*F198</f>
        <v>0</v>
      </c>
    </row>
    <row r="199" spans="1:7" s="15" customFormat="1" ht="13.5" thickBot="1">
      <c r="A199" s="78" t="s">
        <v>208</v>
      </c>
      <c r="B199" s="115" t="s">
        <v>439</v>
      </c>
      <c r="C199" s="115"/>
      <c r="D199" s="115"/>
      <c r="E199" s="115"/>
      <c r="F199" s="115"/>
      <c r="G199" s="93">
        <f>SUM(G200:G205)</f>
        <v>0</v>
      </c>
    </row>
    <row r="200" spans="1:7" s="15" customFormat="1">
      <c r="A200" s="70" t="s">
        <v>369</v>
      </c>
      <c r="B200" s="113" t="s">
        <v>286</v>
      </c>
      <c r="C200" s="113"/>
      <c r="D200" s="18">
        <v>165</v>
      </c>
      <c r="E200" s="12" t="s">
        <v>230</v>
      </c>
      <c r="F200" s="13"/>
      <c r="G200" s="14">
        <f t="shared" ref="G200:G205" si="9">D200*F200</f>
        <v>0</v>
      </c>
    </row>
    <row r="201" spans="1:7" s="15" customFormat="1" ht="25.5" customHeight="1">
      <c r="A201" s="47" t="s">
        <v>370</v>
      </c>
      <c r="B201" s="113" t="s">
        <v>233</v>
      </c>
      <c r="C201" s="113"/>
      <c r="D201" s="32">
        <v>1641.96</v>
      </c>
      <c r="E201" s="33" t="s">
        <v>160</v>
      </c>
      <c r="F201" s="50"/>
      <c r="G201" s="43">
        <f t="shared" si="9"/>
        <v>0</v>
      </c>
    </row>
    <row r="202" spans="1:7" s="15" customFormat="1" ht="23.25" customHeight="1">
      <c r="A202" s="47" t="s">
        <v>371</v>
      </c>
      <c r="B202" s="113" t="s">
        <v>234</v>
      </c>
      <c r="C202" s="113"/>
      <c r="D202" s="32">
        <v>20</v>
      </c>
      <c r="E202" s="33" t="s">
        <v>570</v>
      </c>
      <c r="F202" s="50"/>
      <c r="G202" s="43">
        <f t="shared" si="9"/>
        <v>0</v>
      </c>
    </row>
    <row r="203" spans="1:7" s="15" customFormat="1" ht="24" customHeight="1">
      <c r="A203" s="70" t="s">
        <v>372</v>
      </c>
      <c r="B203" s="113" t="s">
        <v>564</v>
      </c>
      <c r="C203" s="113"/>
      <c r="D203" s="27">
        <v>20</v>
      </c>
      <c r="E203" s="12" t="s">
        <v>570</v>
      </c>
      <c r="F203" s="22"/>
      <c r="G203" s="14">
        <f t="shared" si="9"/>
        <v>0</v>
      </c>
    </row>
    <row r="204" spans="1:7" s="15" customFormat="1" ht="22.5" customHeight="1">
      <c r="A204" s="70" t="s">
        <v>373</v>
      </c>
      <c r="B204" s="113" t="s">
        <v>565</v>
      </c>
      <c r="C204" s="113"/>
      <c r="D204" s="27">
        <v>7</v>
      </c>
      <c r="E204" s="12" t="s">
        <v>570</v>
      </c>
      <c r="F204" s="22"/>
      <c r="G204" s="14">
        <f t="shared" si="9"/>
        <v>0</v>
      </c>
    </row>
    <row r="205" spans="1:7" s="15" customFormat="1" ht="24" customHeight="1">
      <c r="A205" s="70" t="s">
        <v>374</v>
      </c>
      <c r="B205" s="113" t="s">
        <v>566</v>
      </c>
      <c r="C205" s="113"/>
      <c r="D205" s="27">
        <v>20</v>
      </c>
      <c r="E205" s="12" t="s">
        <v>570</v>
      </c>
      <c r="F205" s="22"/>
      <c r="G205" s="14">
        <f t="shared" si="9"/>
        <v>0</v>
      </c>
    </row>
    <row r="206" spans="1:7" s="15" customFormat="1" ht="13.5" thickBot="1">
      <c r="A206" s="78" t="s">
        <v>209</v>
      </c>
      <c r="B206" s="115" t="s">
        <v>470</v>
      </c>
      <c r="C206" s="115"/>
      <c r="D206" s="115"/>
      <c r="E206" s="115"/>
      <c r="F206" s="115"/>
      <c r="G206" s="87">
        <f>SUM(G207:G220)</f>
        <v>0</v>
      </c>
    </row>
    <row r="207" spans="1:7" s="15" customFormat="1">
      <c r="A207" s="47" t="s">
        <v>217</v>
      </c>
      <c r="B207" s="113" t="s">
        <v>271</v>
      </c>
      <c r="C207" s="113"/>
      <c r="D207" s="35">
        <v>1</v>
      </c>
      <c r="E207" s="33" t="s">
        <v>8</v>
      </c>
      <c r="F207" s="50"/>
      <c r="G207" s="43">
        <f t="shared" ref="G207:G218" si="10">+F207*D207</f>
        <v>0</v>
      </c>
    </row>
    <row r="208" spans="1:7" s="15" customFormat="1">
      <c r="A208" s="47" t="s">
        <v>375</v>
      </c>
      <c r="B208" s="113" t="s">
        <v>543</v>
      </c>
      <c r="C208" s="119"/>
      <c r="D208" s="35">
        <v>2.0499999999999998</v>
      </c>
      <c r="E208" s="33" t="s">
        <v>230</v>
      </c>
      <c r="F208" s="50"/>
      <c r="G208" s="43">
        <f t="shared" si="10"/>
        <v>0</v>
      </c>
    </row>
    <row r="209" spans="1:7" s="15" customFormat="1" ht="22.5" customHeight="1">
      <c r="A209" s="47" t="s">
        <v>376</v>
      </c>
      <c r="B209" s="113" t="s">
        <v>521</v>
      </c>
      <c r="C209" s="113"/>
      <c r="D209" s="26">
        <v>0.79</v>
      </c>
      <c r="E209" s="12" t="s">
        <v>230</v>
      </c>
      <c r="F209" s="13"/>
      <c r="G209" s="14">
        <f t="shared" si="10"/>
        <v>0</v>
      </c>
    </row>
    <row r="210" spans="1:7" s="15" customFormat="1" ht="12.75" customHeight="1">
      <c r="A210" s="47" t="s">
        <v>377</v>
      </c>
      <c r="B210" s="113" t="s">
        <v>545</v>
      </c>
      <c r="C210" s="113"/>
      <c r="D210" s="26">
        <v>0.21</v>
      </c>
      <c r="E210" s="12" t="s">
        <v>230</v>
      </c>
      <c r="F210" s="13"/>
      <c r="G210" s="14">
        <f t="shared" si="10"/>
        <v>0</v>
      </c>
    </row>
    <row r="211" spans="1:7" s="15" customFormat="1">
      <c r="A211" s="47" t="s">
        <v>378</v>
      </c>
      <c r="B211" s="113" t="s">
        <v>530</v>
      </c>
      <c r="C211" s="113"/>
      <c r="D211" s="35">
        <v>0.55000000000000004</v>
      </c>
      <c r="E211" s="33" t="s">
        <v>230</v>
      </c>
      <c r="F211" s="50"/>
      <c r="G211" s="43">
        <f>+F211*D211</f>
        <v>0</v>
      </c>
    </row>
    <row r="212" spans="1:7" s="15" customFormat="1" ht="24" customHeight="1">
      <c r="A212" s="47" t="s">
        <v>379</v>
      </c>
      <c r="B212" s="113" t="s">
        <v>550</v>
      </c>
      <c r="C212" s="113"/>
      <c r="D212" s="35">
        <v>0.3</v>
      </c>
      <c r="E212" s="33" t="s">
        <v>230</v>
      </c>
      <c r="F212" s="50"/>
      <c r="G212" s="43">
        <f>+F212*D212</f>
        <v>0</v>
      </c>
    </row>
    <row r="213" spans="1:7" s="15" customFormat="1" ht="12.75" customHeight="1">
      <c r="A213" s="47" t="s">
        <v>380</v>
      </c>
      <c r="B213" s="113" t="s">
        <v>522</v>
      </c>
      <c r="C213" s="113"/>
      <c r="D213" s="41">
        <v>2.8</v>
      </c>
      <c r="E213" s="33" t="s">
        <v>160</v>
      </c>
      <c r="F213" s="42"/>
      <c r="G213" s="43">
        <f t="shared" si="10"/>
        <v>0</v>
      </c>
    </row>
    <row r="214" spans="1:7" s="15" customFormat="1">
      <c r="A214" s="47" t="s">
        <v>381</v>
      </c>
      <c r="B214" s="113" t="s">
        <v>523</v>
      </c>
      <c r="C214" s="113"/>
      <c r="D214" s="41">
        <v>12.82</v>
      </c>
      <c r="E214" s="33" t="s">
        <v>160</v>
      </c>
      <c r="F214" s="42"/>
      <c r="G214" s="43">
        <f t="shared" si="10"/>
        <v>0</v>
      </c>
    </row>
    <row r="215" spans="1:7" s="15" customFormat="1">
      <c r="A215" s="47" t="s">
        <v>382</v>
      </c>
      <c r="B215" s="113" t="s">
        <v>526</v>
      </c>
      <c r="C215" s="113"/>
      <c r="D215" s="41">
        <v>31.44</v>
      </c>
      <c r="E215" s="33" t="s">
        <v>160</v>
      </c>
      <c r="F215" s="42"/>
      <c r="G215" s="43">
        <f t="shared" si="10"/>
        <v>0</v>
      </c>
    </row>
    <row r="216" spans="1:7" s="15" customFormat="1">
      <c r="A216" s="47" t="s">
        <v>383</v>
      </c>
      <c r="B216" s="113" t="s">
        <v>551</v>
      </c>
      <c r="C216" s="113"/>
      <c r="D216" s="41">
        <v>35</v>
      </c>
      <c r="E216" s="33" t="s">
        <v>68</v>
      </c>
      <c r="F216" s="42"/>
      <c r="G216" s="43">
        <f t="shared" si="10"/>
        <v>0</v>
      </c>
    </row>
    <row r="217" spans="1:7" s="15" customFormat="1" ht="22.5" customHeight="1">
      <c r="A217" s="47" t="s">
        <v>384</v>
      </c>
      <c r="B217" s="113" t="s">
        <v>544</v>
      </c>
      <c r="C217" s="113"/>
      <c r="D217" s="41">
        <v>1</v>
      </c>
      <c r="E217" s="33" t="s">
        <v>133</v>
      </c>
      <c r="F217" s="42"/>
      <c r="G217" s="43">
        <f t="shared" si="10"/>
        <v>0</v>
      </c>
    </row>
    <row r="218" spans="1:7" s="15" customFormat="1">
      <c r="A218" s="47" t="s">
        <v>385</v>
      </c>
      <c r="B218" s="113" t="s">
        <v>546</v>
      </c>
      <c r="C218" s="113"/>
      <c r="D218" s="41">
        <v>0.9</v>
      </c>
      <c r="E218" s="56" t="s">
        <v>547</v>
      </c>
      <c r="F218" s="42"/>
      <c r="G218" s="43">
        <f t="shared" si="10"/>
        <v>0</v>
      </c>
    </row>
    <row r="219" spans="1:7" s="15" customFormat="1">
      <c r="A219" s="47" t="s">
        <v>519</v>
      </c>
      <c r="B219" s="113" t="s">
        <v>548</v>
      </c>
      <c r="C219" s="113"/>
      <c r="D219" s="32">
        <v>3</v>
      </c>
      <c r="E219" s="56" t="s">
        <v>547</v>
      </c>
      <c r="F219" s="50"/>
      <c r="G219" s="43">
        <f>D219*F219</f>
        <v>0</v>
      </c>
    </row>
    <row r="220" spans="1:7" s="15" customFormat="1" ht="13.5" customHeight="1">
      <c r="A220" s="47" t="s">
        <v>520</v>
      </c>
      <c r="B220" s="113" t="s">
        <v>549</v>
      </c>
      <c r="C220" s="113"/>
      <c r="D220" s="41">
        <v>34.44</v>
      </c>
      <c r="E220" s="33" t="s">
        <v>160</v>
      </c>
      <c r="F220" s="50"/>
      <c r="G220" s="43">
        <f>+F220*D220</f>
        <v>0</v>
      </c>
    </row>
    <row r="221" spans="1:7" s="15" customFormat="1" ht="13.5" thickBot="1">
      <c r="A221" s="78" t="s">
        <v>386</v>
      </c>
      <c r="B221" s="115" t="s">
        <v>347</v>
      </c>
      <c r="C221" s="115"/>
      <c r="D221" s="115"/>
      <c r="E221" s="115"/>
      <c r="F221" s="99"/>
      <c r="G221" s="87">
        <f>SUM(G222:G272)</f>
        <v>0</v>
      </c>
    </row>
    <row r="222" spans="1:7" s="15" customFormat="1">
      <c r="A222" s="47" t="s">
        <v>387</v>
      </c>
      <c r="B222" s="113" t="s">
        <v>312</v>
      </c>
      <c r="C222" s="113"/>
      <c r="D222" s="32">
        <v>35</v>
      </c>
      <c r="E222" s="33" t="s">
        <v>570</v>
      </c>
      <c r="F222" s="50"/>
      <c r="G222" s="53">
        <f t="shared" ref="G222:G246" si="11">F222*D222</f>
        <v>0</v>
      </c>
    </row>
    <row r="223" spans="1:7" s="37" customFormat="1">
      <c r="A223" s="47" t="s">
        <v>388</v>
      </c>
      <c r="B223" s="113" t="s">
        <v>313</v>
      </c>
      <c r="C223" s="113"/>
      <c r="D223" s="32">
        <v>3</v>
      </c>
      <c r="E223" s="33" t="s">
        <v>570</v>
      </c>
      <c r="F223" s="50"/>
      <c r="G223" s="53">
        <f t="shared" si="11"/>
        <v>0</v>
      </c>
    </row>
    <row r="224" spans="1:7" s="37" customFormat="1">
      <c r="A224" s="47" t="s">
        <v>389</v>
      </c>
      <c r="B224" s="113" t="s">
        <v>314</v>
      </c>
      <c r="C224" s="113"/>
      <c r="D224" s="32">
        <v>3</v>
      </c>
      <c r="E224" s="33" t="s">
        <v>570</v>
      </c>
      <c r="F224" s="50"/>
      <c r="G224" s="53">
        <f t="shared" si="11"/>
        <v>0</v>
      </c>
    </row>
    <row r="225" spans="1:7" s="37" customFormat="1">
      <c r="A225" s="47" t="s">
        <v>471</v>
      </c>
      <c r="B225" s="113" t="s">
        <v>441</v>
      </c>
      <c r="C225" s="113"/>
      <c r="D225" s="32">
        <v>8</v>
      </c>
      <c r="E225" s="33" t="s">
        <v>570</v>
      </c>
      <c r="F225" s="50"/>
      <c r="G225" s="53">
        <f t="shared" si="11"/>
        <v>0</v>
      </c>
    </row>
    <row r="226" spans="1:7" s="15" customFormat="1">
      <c r="A226" s="47" t="s">
        <v>472</v>
      </c>
      <c r="B226" s="113" t="s">
        <v>442</v>
      </c>
      <c r="C226" s="113"/>
      <c r="D226" s="32">
        <v>4</v>
      </c>
      <c r="E226" s="33" t="s">
        <v>570</v>
      </c>
      <c r="F226" s="50"/>
      <c r="G226" s="53">
        <f t="shared" si="11"/>
        <v>0</v>
      </c>
    </row>
    <row r="227" spans="1:7" s="15" customFormat="1">
      <c r="A227" s="47" t="s">
        <v>473</v>
      </c>
      <c r="B227" s="113" t="s">
        <v>315</v>
      </c>
      <c r="C227" s="113"/>
      <c r="D227" s="32">
        <v>277</v>
      </c>
      <c r="E227" s="33" t="s">
        <v>570</v>
      </c>
      <c r="F227" s="50"/>
      <c r="G227" s="53">
        <f t="shared" si="11"/>
        <v>0</v>
      </c>
    </row>
    <row r="228" spans="1:7" s="15" customFormat="1">
      <c r="A228" s="47" t="s">
        <v>474</v>
      </c>
      <c r="B228" s="113" t="s">
        <v>431</v>
      </c>
      <c r="C228" s="113"/>
      <c r="D228" s="32">
        <v>23</v>
      </c>
      <c r="E228" s="33" t="s">
        <v>570</v>
      </c>
      <c r="F228" s="50"/>
      <c r="G228" s="53">
        <f t="shared" si="11"/>
        <v>0</v>
      </c>
    </row>
    <row r="229" spans="1:7" s="15" customFormat="1">
      <c r="A229" s="47" t="s">
        <v>475</v>
      </c>
      <c r="B229" s="113" t="s">
        <v>438</v>
      </c>
      <c r="C229" s="113"/>
      <c r="D229" s="32">
        <v>2</v>
      </c>
      <c r="E229" s="33" t="s">
        <v>570</v>
      </c>
      <c r="F229" s="50"/>
      <c r="G229" s="53">
        <f t="shared" si="11"/>
        <v>0</v>
      </c>
    </row>
    <row r="230" spans="1:7" s="15" customFormat="1">
      <c r="A230" s="47" t="s">
        <v>476</v>
      </c>
      <c r="B230" s="113" t="s">
        <v>316</v>
      </c>
      <c r="C230" s="113"/>
      <c r="D230" s="32">
        <v>4</v>
      </c>
      <c r="E230" s="33" t="s">
        <v>570</v>
      </c>
      <c r="F230" s="50"/>
      <c r="G230" s="53">
        <f t="shared" si="11"/>
        <v>0</v>
      </c>
    </row>
    <row r="231" spans="1:7" s="15" customFormat="1">
      <c r="A231" s="47" t="s">
        <v>477</v>
      </c>
      <c r="B231" s="113" t="s">
        <v>317</v>
      </c>
      <c r="C231" s="113"/>
      <c r="D231" s="32">
        <v>156</v>
      </c>
      <c r="E231" s="33" t="s">
        <v>570</v>
      </c>
      <c r="F231" s="50"/>
      <c r="G231" s="53">
        <f t="shared" si="11"/>
        <v>0</v>
      </c>
    </row>
    <row r="232" spans="1:7" s="15" customFormat="1" ht="13.5" customHeight="1">
      <c r="A232" s="47" t="s">
        <v>478</v>
      </c>
      <c r="B232" s="113" t="s">
        <v>318</v>
      </c>
      <c r="C232" s="113"/>
      <c r="D232" s="32">
        <v>5</v>
      </c>
      <c r="E232" s="33" t="s">
        <v>570</v>
      </c>
      <c r="F232" s="50"/>
      <c r="G232" s="53">
        <f t="shared" si="11"/>
        <v>0</v>
      </c>
    </row>
    <row r="233" spans="1:7" s="15" customFormat="1">
      <c r="A233" s="47" t="s">
        <v>479</v>
      </c>
      <c r="B233" s="113" t="s">
        <v>319</v>
      </c>
      <c r="C233" s="113"/>
      <c r="D233" s="32">
        <v>104</v>
      </c>
      <c r="E233" s="33" t="s">
        <v>570</v>
      </c>
      <c r="F233" s="50"/>
      <c r="G233" s="53">
        <f t="shared" si="11"/>
        <v>0</v>
      </c>
    </row>
    <row r="234" spans="1:7" s="15" customFormat="1" ht="27" customHeight="1">
      <c r="A234" s="47" t="s">
        <v>480</v>
      </c>
      <c r="B234" s="113" t="s">
        <v>432</v>
      </c>
      <c r="C234" s="113"/>
      <c r="D234" s="32">
        <v>2</v>
      </c>
      <c r="E234" s="32" t="s">
        <v>570</v>
      </c>
      <c r="F234" s="50"/>
      <c r="G234" s="53">
        <f t="shared" si="11"/>
        <v>0</v>
      </c>
    </row>
    <row r="235" spans="1:7" s="15" customFormat="1" ht="26.25" customHeight="1">
      <c r="A235" s="47" t="s">
        <v>481</v>
      </c>
      <c r="B235" s="113" t="s">
        <v>433</v>
      </c>
      <c r="C235" s="113"/>
      <c r="D235" s="32">
        <v>1</v>
      </c>
      <c r="E235" s="32" t="s">
        <v>133</v>
      </c>
      <c r="F235" s="50"/>
      <c r="G235" s="53">
        <f t="shared" si="11"/>
        <v>0</v>
      </c>
    </row>
    <row r="236" spans="1:7" s="15" customFormat="1">
      <c r="A236" s="47" t="s">
        <v>482</v>
      </c>
      <c r="B236" s="113" t="s">
        <v>320</v>
      </c>
      <c r="C236" s="113"/>
      <c r="D236" s="32">
        <v>5</v>
      </c>
      <c r="E236" s="33" t="s">
        <v>570</v>
      </c>
      <c r="F236" s="50"/>
      <c r="G236" s="53">
        <f t="shared" si="11"/>
        <v>0</v>
      </c>
    </row>
    <row r="237" spans="1:7" s="15" customFormat="1">
      <c r="A237" s="47" t="s">
        <v>483</v>
      </c>
      <c r="B237" s="113" t="s">
        <v>321</v>
      </c>
      <c r="C237" s="113"/>
      <c r="D237" s="32">
        <v>12</v>
      </c>
      <c r="E237" s="33" t="s">
        <v>570</v>
      </c>
      <c r="F237" s="50"/>
      <c r="G237" s="53">
        <f t="shared" si="11"/>
        <v>0</v>
      </c>
    </row>
    <row r="238" spans="1:7" s="15" customFormat="1">
      <c r="A238" s="47" t="s">
        <v>484</v>
      </c>
      <c r="B238" s="113" t="s">
        <v>322</v>
      </c>
      <c r="C238" s="113"/>
      <c r="D238" s="32">
        <v>104</v>
      </c>
      <c r="E238" s="33" t="s">
        <v>570</v>
      </c>
      <c r="F238" s="50"/>
      <c r="G238" s="53">
        <f t="shared" si="11"/>
        <v>0</v>
      </c>
    </row>
    <row r="239" spans="1:7" s="15" customFormat="1">
      <c r="A239" s="47" t="s">
        <v>485</v>
      </c>
      <c r="B239" s="113" t="s">
        <v>323</v>
      </c>
      <c r="C239" s="113"/>
      <c r="D239" s="32">
        <v>5</v>
      </c>
      <c r="E239" s="33" t="s">
        <v>570</v>
      </c>
      <c r="F239" s="50"/>
      <c r="G239" s="53">
        <f t="shared" si="11"/>
        <v>0</v>
      </c>
    </row>
    <row r="240" spans="1:7" s="15" customFormat="1">
      <c r="A240" s="47" t="s">
        <v>486</v>
      </c>
      <c r="B240" s="128" t="s">
        <v>324</v>
      </c>
      <c r="C240" s="128"/>
      <c r="D240" s="57">
        <v>7</v>
      </c>
      <c r="E240" s="33" t="s">
        <v>570</v>
      </c>
      <c r="F240" s="58"/>
      <c r="G240" s="59">
        <f t="shared" si="11"/>
        <v>0</v>
      </c>
    </row>
    <row r="241" spans="1:7" s="15" customFormat="1">
      <c r="A241" s="47" t="s">
        <v>487</v>
      </c>
      <c r="B241" s="128" t="s">
        <v>325</v>
      </c>
      <c r="C241" s="128"/>
      <c r="D241" s="57">
        <v>4</v>
      </c>
      <c r="E241" s="33" t="s">
        <v>570</v>
      </c>
      <c r="F241" s="58"/>
      <c r="G241" s="59">
        <f t="shared" si="11"/>
        <v>0</v>
      </c>
    </row>
    <row r="242" spans="1:7" s="15" customFormat="1">
      <c r="A242" s="47" t="s">
        <v>488</v>
      </c>
      <c r="B242" s="128" t="s">
        <v>326</v>
      </c>
      <c r="C242" s="128"/>
      <c r="D242" s="57">
        <v>3</v>
      </c>
      <c r="E242" s="33" t="s">
        <v>570</v>
      </c>
      <c r="F242" s="58"/>
      <c r="G242" s="59">
        <f t="shared" si="11"/>
        <v>0</v>
      </c>
    </row>
    <row r="243" spans="1:7" s="15" customFormat="1">
      <c r="A243" s="47" t="s">
        <v>489</v>
      </c>
      <c r="B243" s="113" t="s">
        <v>327</v>
      </c>
      <c r="C243" s="113"/>
      <c r="D243" s="32">
        <v>145</v>
      </c>
      <c r="E243" s="33" t="s">
        <v>570</v>
      </c>
      <c r="F243" s="50"/>
      <c r="G243" s="53">
        <f t="shared" si="11"/>
        <v>0</v>
      </c>
    </row>
    <row r="244" spans="1:7" s="15" customFormat="1">
      <c r="A244" s="47" t="s">
        <v>490</v>
      </c>
      <c r="B244" s="113" t="s">
        <v>328</v>
      </c>
      <c r="C244" s="113"/>
      <c r="D244" s="32">
        <v>13</v>
      </c>
      <c r="E244" s="33" t="s">
        <v>570</v>
      </c>
      <c r="F244" s="50"/>
      <c r="G244" s="53">
        <f t="shared" si="11"/>
        <v>0</v>
      </c>
    </row>
    <row r="245" spans="1:7" s="15" customFormat="1">
      <c r="A245" s="47" t="s">
        <v>491</v>
      </c>
      <c r="B245" s="113" t="s">
        <v>329</v>
      </c>
      <c r="C245" s="113"/>
      <c r="D245" s="32">
        <v>42</v>
      </c>
      <c r="E245" s="33" t="s">
        <v>570</v>
      </c>
      <c r="F245" s="50"/>
      <c r="G245" s="53">
        <f t="shared" si="11"/>
        <v>0</v>
      </c>
    </row>
    <row r="246" spans="1:7" s="15" customFormat="1">
      <c r="A246" s="47" t="s">
        <v>492</v>
      </c>
      <c r="B246" s="113" t="s">
        <v>330</v>
      </c>
      <c r="C246" s="113"/>
      <c r="D246" s="32">
        <v>35</v>
      </c>
      <c r="E246" s="33" t="s">
        <v>570</v>
      </c>
      <c r="F246" s="50"/>
      <c r="G246" s="53">
        <f t="shared" si="11"/>
        <v>0</v>
      </c>
    </row>
    <row r="247" spans="1:7" s="15" customFormat="1">
      <c r="A247" s="47" t="s">
        <v>493</v>
      </c>
      <c r="B247" s="113" t="s">
        <v>331</v>
      </c>
      <c r="C247" s="113"/>
      <c r="D247" s="32">
        <v>80</v>
      </c>
      <c r="E247" s="32" t="s">
        <v>111</v>
      </c>
      <c r="F247" s="50"/>
      <c r="G247" s="53">
        <f>F247*D247</f>
        <v>0</v>
      </c>
    </row>
    <row r="248" spans="1:7" s="15" customFormat="1">
      <c r="A248" s="47" t="s">
        <v>494</v>
      </c>
      <c r="B248" s="113" t="s">
        <v>434</v>
      </c>
      <c r="C248" s="113"/>
      <c r="D248" s="32">
        <v>1</v>
      </c>
      <c r="E248" s="32" t="s">
        <v>133</v>
      </c>
      <c r="F248" s="50"/>
      <c r="G248" s="53">
        <f>F248*D248</f>
        <v>0</v>
      </c>
    </row>
    <row r="249" spans="1:7" s="15" customFormat="1">
      <c r="A249" s="47" t="s">
        <v>495</v>
      </c>
      <c r="B249" s="113" t="s">
        <v>332</v>
      </c>
      <c r="C249" s="113"/>
      <c r="D249" s="32">
        <v>4</v>
      </c>
      <c r="E249" s="33" t="s">
        <v>570</v>
      </c>
      <c r="F249" s="50"/>
      <c r="G249" s="53">
        <f t="shared" ref="G249:G272" si="12">F249*D249</f>
        <v>0</v>
      </c>
    </row>
    <row r="250" spans="1:7" s="15" customFormat="1">
      <c r="A250" s="47" t="s">
        <v>496</v>
      </c>
      <c r="B250" s="113" t="s">
        <v>333</v>
      </c>
      <c r="C250" s="113"/>
      <c r="D250" s="32">
        <v>1</v>
      </c>
      <c r="E250" s="33" t="s">
        <v>133</v>
      </c>
      <c r="F250" s="50"/>
      <c r="G250" s="53">
        <f t="shared" si="12"/>
        <v>0</v>
      </c>
    </row>
    <row r="251" spans="1:7" s="15" customFormat="1">
      <c r="A251" s="47" t="s">
        <v>497</v>
      </c>
      <c r="B251" s="113" t="s">
        <v>443</v>
      </c>
      <c r="C251" s="113"/>
      <c r="D251" s="32">
        <v>240</v>
      </c>
      <c r="E251" s="32" t="s">
        <v>111</v>
      </c>
      <c r="F251" s="50"/>
      <c r="G251" s="53">
        <f t="shared" si="12"/>
        <v>0</v>
      </c>
    </row>
    <row r="252" spans="1:7" s="15" customFormat="1" ht="21.75" customHeight="1">
      <c r="A252" s="47" t="s">
        <v>498</v>
      </c>
      <c r="B252" s="113" t="s">
        <v>567</v>
      </c>
      <c r="C252" s="113"/>
      <c r="D252" s="32">
        <v>60</v>
      </c>
      <c r="E252" s="32" t="s">
        <v>111</v>
      </c>
      <c r="F252" s="50"/>
      <c r="G252" s="53">
        <f t="shared" si="12"/>
        <v>0</v>
      </c>
    </row>
    <row r="253" spans="1:7" s="15" customFormat="1" ht="15" customHeight="1">
      <c r="A253" s="47" t="s">
        <v>499</v>
      </c>
      <c r="B253" s="113" t="s">
        <v>334</v>
      </c>
      <c r="C253" s="113"/>
      <c r="D253" s="32">
        <v>1</v>
      </c>
      <c r="E253" s="33" t="s">
        <v>133</v>
      </c>
      <c r="F253" s="50"/>
      <c r="G253" s="53">
        <f t="shared" si="12"/>
        <v>0</v>
      </c>
    </row>
    <row r="254" spans="1:7" s="15" customFormat="1" ht="35.25" customHeight="1">
      <c r="A254" s="70" t="s">
        <v>500</v>
      </c>
      <c r="B254" s="113" t="s">
        <v>335</v>
      </c>
      <c r="C254" s="113"/>
      <c r="D254" s="27">
        <v>30</v>
      </c>
      <c r="E254" s="27" t="s">
        <v>111</v>
      </c>
      <c r="F254" s="22"/>
      <c r="G254" s="28">
        <f t="shared" si="12"/>
        <v>0</v>
      </c>
    </row>
    <row r="255" spans="1:7" s="15" customFormat="1" ht="33.75" customHeight="1">
      <c r="A255" s="70" t="s">
        <v>501</v>
      </c>
      <c r="B255" s="113" t="s">
        <v>336</v>
      </c>
      <c r="C255" s="113"/>
      <c r="D255" s="27">
        <v>1</v>
      </c>
      <c r="E255" s="12" t="s">
        <v>133</v>
      </c>
      <c r="F255" s="22"/>
      <c r="G255" s="28">
        <f t="shared" si="12"/>
        <v>0</v>
      </c>
    </row>
    <row r="256" spans="1:7" s="1" customFormat="1" ht="36.75" customHeight="1">
      <c r="A256" s="70" t="s">
        <v>502</v>
      </c>
      <c r="B256" s="113" t="s">
        <v>337</v>
      </c>
      <c r="C256" s="113"/>
      <c r="D256" s="27">
        <v>70</v>
      </c>
      <c r="E256" s="27" t="s">
        <v>111</v>
      </c>
      <c r="F256" s="22"/>
      <c r="G256" s="28">
        <f t="shared" si="12"/>
        <v>0</v>
      </c>
    </row>
    <row r="257" spans="1:8" s="1" customFormat="1" ht="36.75" customHeight="1">
      <c r="A257" s="70" t="s">
        <v>503</v>
      </c>
      <c r="B257" s="113" t="s">
        <v>338</v>
      </c>
      <c r="C257" s="113"/>
      <c r="D257" s="27">
        <v>157</v>
      </c>
      <c r="E257" s="27" t="s">
        <v>111</v>
      </c>
      <c r="F257" s="22"/>
      <c r="G257" s="28">
        <f t="shared" si="12"/>
        <v>0</v>
      </c>
    </row>
    <row r="258" spans="1:8" s="1" customFormat="1" ht="39" customHeight="1">
      <c r="A258" s="70" t="s">
        <v>504</v>
      </c>
      <c r="B258" s="113" t="s">
        <v>339</v>
      </c>
      <c r="C258" s="113"/>
      <c r="D258" s="27">
        <v>110</v>
      </c>
      <c r="E258" s="27" t="s">
        <v>111</v>
      </c>
      <c r="F258" s="22"/>
      <c r="G258" s="28">
        <f t="shared" si="12"/>
        <v>0</v>
      </c>
    </row>
    <row r="259" spans="1:8" s="1" customFormat="1" ht="36" customHeight="1">
      <c r="A259" s="70" t="s">
        <v>505</v>
      </c>
      <c r="B259" s="113" t="s">
        <v>340</v>
      </c>
      <c r="C259" s="113"/>
      <c r="D259" s="27">
        <v>176</v>
      </c>
      <c r="E259" s="27" t="s">
        <v>111</v>
      </c>
      <c r="F259" s="22"/>
      <c r="G259" s="28">
        <f t="shared" si="12"/>
        <v>0</v>
      </c>
    </row>
    <row r="260" spans="1:8" s="1" customFormat="1" ht="39" customHeight="1">
      <c r="A260" s="70" t="s">
        <v>506</v>
      </c>
      <c r="B260" s="113" t="s">
        <v>435</v>
      </c>
      <c r="C260" s="113"/>
      <c r="D260" s="27">
        <v>80</v>
      </c>
      <c r="E260" s="27" t="s">
        <v>111</v>
      </c>
      <c r="F260" s="22"/>
      <c r="G260" s="28">
        <f t="shared" si="12"/>
        <v>0</v>
      </c>
    </row>
    <row r="261" spans="1:8" s="1" customFormat="1">
      <c r="A261" s="70" t="s">
        <v>507</v>
      </c>
      <c r="B261" s="113" t="s">
        <v>341</v>
      </c>
      <c r="C261" s="113"/>
      <c r="D261" s="27">
        <v>206</v>
      </c>
      <c r="E261" s="27" t="s">
        <v>111</v>
      </c>
      <c r="F261" s="22"/>
      <c r="G261" s="28">
        <f t="shared" si="12"/>
        <v>0</v>
      </c>
    </row>
    <row r="262" spans="1:8" s="1" customFormat="1" ht="21.75" customHeight="1">
      <c r="A262" s="70" t="s">
        <v>508</v>
      </c>
      <c r="B262" s="113" t="s">
        <v>342</v>
      </c>
      <c r="C262" s="113"/>
      <c r="D262" s="27">
        <v>1</v>
      </c>
      <c r="E262" s="12" t="s">
        <v>133</v>
      </c>
      <c r="F262" s="22"/>
      <c r="G262" s="28">
        <f t="shared" si="12"/>
        <v>0</v>
      </c>
    </row>
    <row r="263" spans="1:8" s="1" customFormat="1" ht="21.75" customHeight="1">
      <c r="A263" s="70" t="s">
        <v>509</v>
      </c>
      <c r="B263" s="113" t="s">
        <v>444</v>
      </c>
      <c r="C263" s="113"/>
      <c r="D263" s="27">
        <v>1</v>
      </c>
      <c r="E263" s="12" t="s">
        <v>133</v>
      </c>
      <c r="F263" s="22"/>
      <c r="G263" s="28">
        <f t="shared" si="12"/>
        <v>0</v>
      </c>
    </row>
    <row r="264" spans="1:8" s="1" customFormat="1">
      <c r="A264" s="70" t="s">
        <v>510</v>
      </c>
      <c r="B264" s="113" t="s">
        <v>343</v>
      </c>
      <c r="C264" s="113"/>
      <c r="D264" s="27">
        <v>1</v>
      </c>
      <c r="E264" s="12" t="s">
        <v>133</v>
      </c>
      <c r="F264" s="22"/>
      <c r="G264" s="28">
        <f t="shared" si="12"/>
        <v>0</v>
      </c>
    </row>
    <row r="265" spans="1:8" s="1" customFormat="1">
      <c r="A265" s="70" t="s">
        <v>511</v>
      </c>
      <c r="B265" s="113" t="s">
        <v>344</v>
      </c>
      <c r="C265" s="113"/>
      <c r="D265" s="27">
        <v>2</v>
      </c>
      <c r="E265" s="12" t="s">
        <v>570</v>
      </c>
      <c r="F265" s="22"/>
      <c r="G265" s="28">
        <f t="shared" si="12"/>
        <v>0</v>
      </c>
    </row>
    <row r="266" spans="1:8" s="1" customFormat="1" ht="13.5" customHeight="1">
      <c r="A266" s="70" t="s">
        <v>512</v>
      </c>
      <c r="B266" s="113" t="s">
        <v>445</v>
      </c>
      <c r="C266" s="113"/>
      <c r="D266" s="27">
        <v>3</v>
      </c>
      <c r="E266" s="12" t="s">
        <v>570</v>
      </c>
      <c r="F266" s="22"/>
      <c r="G266" s="28">
        <f t="shared" si="12"/>
        <v>0</v>
      </c>
    </row>
    <row r="267" spans="1:8">
      <c r="A267" s="47" t="s">
        <v>513</v>
      </c>
      <c r="B267" s="113" t="s">
        <v>345</v>
      </c>
      <c r="C267" s="113"/>
      <c r="D267" s="27">
        <v>3</v>
      </c>
      <c r="E267" s="12" t="s">
        <v>570</v>
      </c>
      <c r="F267" s="22"/>
      <c r="G267" s="28">
        <f t="shared" si="12"/>
        <v>0</v>
      </c>
      <c r="H267" s="1"/>
    </row>
    <row r="268" spans="1:8" ht="12.75" customHeight="1">
      <c r="A268" s="47" t="s">
        <v>514</v>
      </c>
      <c r="B268" s="113" t="s">
        <v>346</v>
      </c>
      <c r="C268" s="113"/>
      <c r="D268" s="32">
        <v>1</v>
      </c>
      <c r="E268" s="33" t="s">
        <v>133</v>
      </c>
      <c r="F268" s="50"/>
      <c r="G268" s="53">
        <f t="shared" si="12"/>
        <v>0</v>
      </c>
    </row>
    <row r="269" spans="1:8" ht="12.75" customHeight="1">
      <c r="A269" s="47" t="s">
        <v>515</v>
      </c>
      <c r="B269" s="113" t="s">
        <v>446</v>
      </c>
      <c r="C269" s="113"/>
      <c r="D269" s="32">
        <v>1</v>
      </c>
      <c r="E269" s="33" t="s">
        <v>133</v>
      </c>
      <c r="F269" s="50"/>
      <c r="G269" s="53">
        <f t="shared" si="12"/>
        <v>0</v>
      </c>
    </row>
    <row r="270" spans="1:8">
      <c r="A270" s="47" t="s">
        <v>516</v>
      </c>
      <c r="B270" s="113" t="s">
        <v>348</v>
      </c>
      <c r="C270" s="113"/>
      <c r="D270" s="32">
        <v>23</v>
      </c>
      <c r="E270" s="33" t="s">
        <v>570</v>
      </c>
      <c r="F270" s="50"/>
      <c r="G270" s="53">
        <f t="shared" si="12"/>
        <v>0</v>
      </c>
    </row>
    <row r="271" spans="1:8" ht="35.25" customHeight="1">
      <c r="A271" s="47" t="s">
        <v>517</v>
      </c>
      <c r="B271" s="113" t="s">
        <v>447</v>
      </c>
      <c r="C271" s="113"/>
      <c r="D271" s="32">
        <v>2.7</v>
      </c>
      <c r="E271" s="33" t="s">
        <v>230</v>
      </c>
      <c r="F271" s="50"/>
      <c r="G271" s="53">
        <f t="shared" si="12"/>
        <v>0</v>
      </c>
    </row>
    <row r="272" spans="1:8">
      <c r="A272" s="47" t="s">
        <v>518</v>
      </c>
      <c r="B272" s="113" t="s">
        <v>392</v>
      </c>
      <c r="C272" s="113"/>
      <c r="D272" s="32">
        <v>23</v>
      </c>
      <c r="E272" s="32" t="s">
        <v>570</v>
      </c>
      <c r="F272" s="50"/>
      <c r="G272" s="53">
        <f t="shared" si="12"/>
        <v>0</v>
      </c>
    </row>
    <row r="273" spans="1:7" ht="13.5" thickBot="1">
      <c r="A273" s="78" t="s">
        <v>390</v>
      </c>
      <c r="B273" s="115" t="s">
        <v>44</v>
      </c>
      <c r="C273" s="115"/>
      <c r="D273" s="115"/>
      <c r="E273" s="115"/>
      <c r="F273" s="99"/>
      <c r="G273" s="87">
        <f>SUM(G274:G274)</f>
        <v>0</v>
      </c>
    </row>
    <row r="274" spans="1:7" ht="13.5" thickBot="1">
      <c r="A274" s="40" t="s">
        <v>391</v>
      </c>
      <c r="B274" s="133" t="s">
        <v>142</v>
      </c>
      <c r="C274" s="133"/>
      <c r="D274" s="32">
        <v>1</v>
      </c>
      <c r="E274" s="33" t="s">
        <v>8</v>
      </c>
      <c r="F274" s="50"/>
      <c r="G274" s="43">
        <f>D274*F274</f>
        <v>0</v>
      </c>
    </row>
    <row r="275" spans="1:7" ht="12.75" customHeight="1" thickBot="1">
      <c r="A275" s="134" t="s">
        <v>7</v>
      </c>
      <c r="B275" s="135"/>
      <c r="C275" s="135"/>
      <c r="D275" s="135"/>
      <c r="E275" s="135"/>
      <c r="F275" s="135"/>
      <c r="G275" s="60">
        <f>G5+G9+G20+G26+G42+G49+G51+G53+G55+G59+G65+G71+G77+G82+G87+G90+G93+G97+G100+G119+G155+G159+G166+G195+G221+G273+G199+G75+G137+G127+G206</f>
        <v>0</v>
      </c>
    </row>
    <row r="276" spans="1:7" ht="12.75" customHeight="1">
      <c r="A276" s="34">
        <v>1</v>
      </c>
      <c r="B276" s="61" t="s">
        <v>18</v>
      </c>
      <c r="C276" s="61"/>
      <c r="D276" s="131" t="s">
        <v>9</v>
      </c>
      <c r="E276" s="131"/>
      <c r="F276" s="131"/>
      <c r="G276" s="62">
        <f>G275*0.1</f>
        <v>0</v>
      </c>
    </row>
    <row r="277" spans="1:7" ht="12.75" customHeight="1">
      <c r="A277" s="34">
        <v>2</v>
      </c>
      <c r="B277" s="61" t="s">
        <v>148</v>
      </c>
      <c r="C277" s="61"/>
      <c r="D277" s="61" t="s">
        <v>143</v>
      </c>
      <c r="E277" s="61"/>
      <c r="F277" s="61"/>
      <c r="G277" s="62">
        <f>G275*0.045</f>
        <v>0</v>
      </c>
    </row>
    <row r="278" spans="1:7" ht="12.75" customHeight="1">
      <c r="A278" s="34">
        <v>3</v>
      </c>
      <c r="B278" s="131" t="s">
        <v>149</v>
      </c>
      <c r="C278" s="131"/>
      <c r="D278" s="131" t="s">
        <v>150</v>
      </c>
      <c r="E278" s="131"/>
      <c r="F278" s="131"/>
      <c r="G278" s="62">
        <f>G275*0.05</f>
        <v>0</v>
      </c>
    </row>
    <row r="279" spans="1:7">
      <c r="A279" s="34">
        <v>4</v>
      </c>
      <c r="B279" s="61" t="s">
        <v>19</v>
      </c>
      <c r="C279" s="61"/>
      <c r="D279" s="131" t="s">
        <v>20</v>
      </c>
      <c r="E279" s="131"/>
      <c r="F279" s="131"/>
      <c r="G279" s="62">
        <f>G275*0.025</f>
        <v>0</v>
      </c>
    </row>
    <row r="280" spans="1:7" ht="21" customHeight="1">
      <c r="A280" s="34">
        <v>5</v>
      </c>
      <c r="B280" s="132" t="s">
        <v>21</v>
      </c>
      <c r="C280" s="132"/>
      <c r="D280" s="131" t="s">
        <v>11</v>
      </c>
      <c r="E280" s="131"/>
      <c r="F280" s="131"/>
      <c r="G280" s="62">
        <f>G275*0.18*0.1</f>
        <v>0</v>
      </c>
    </row>
    <row r="281" spans="1:7" ht="12.75" customHeight="1">
      <c r="A281" s="34">
        <v>6</v>
      </c>
      <c r="B281" s="94" t="s">
        <v>22</v>
      </c>
      <c r="C281" s="94"/>
      <c r="D281" s="131" t="s">
        <v>23</v>
      </c>
      <c r="E281" s="131"/>
      <c r="F281" s="131"/>
      <c r="G281" s="62">
        <f>G275*0.01</f>
        <v>0</v>
      </c>
    </row>
    <row r="282" spans="1:7" ht="22.5" customHeight="1">
      <c r="A282" s="34">
        <v>7</v>
      </c>
      <c r="B282" s="61" t="s">
        <v>24</v>
      </c>
      <c r="C282" s="61"/>
      <c r="D282" s="131" t="s">
        <v>10</v>
      </c>
      <c r="E282" s="131"/>
      <c r="F282" s="131"/>
      <c r="G282" s="62">
        <f>G275*0.001</f>
        <v>0</v>
      </c>
    </row>
    <row r="283" spans="1:7" ht="12.75" customHeight="1">
      <c r="A283" s="34">
        <v>8</v>
      </c>
      <c r="B283" s="94" t="s">
        <v>25</v>
      </c>
      <c r="C283" s="61"/>
      <c r="D283" s="94" t="s">
        <v>26</v>
      </c>
      <c r="E283" s="94"/>
      <c r="F283" s="94"/>
      <c r="G283" s="62">
        <f>0.05*G275</f>
        <v>0</v>
      </c>
    </row>
    <row r="284" spans="1:7" ht="12.75" customHeight="1" thickBot="1">
      <c r="A284" s="63">
        <v>9</v>
      </c>
      <c r="B284" s="136" t="s">
        <v>27</v>
      </c>
      <c r="C284" s="136"/>
      <c r="D284" s="136" t="s">
        <v>26</v>
      </c>
      <c r="E284" s="136"/>
      <c r="F284" s="136"/>
      <c r="G284" s="64">
        <f>G275*0.05</f>
        <v>0</v>
      </c>
    </row>
    <row r="285" spans="1:7" ht="12.75" customHeight="1" thickTop="1" thickBot="1">
      <c r="A285" s="65"/>
      <c r="B285" s="137"/>
      <c r="C285" s="137"/>
      <c r="D285" s="138" t="s">
        <v>28</v>
      </c>
      <c r="E285" s="138"/>
      <c r="F285" s="138"/>
      <c r="G285" s="66">
        <f>SUM(G276:G284)</f>
        <v>0</v>
      </c>
    </row>
    <row r="286" spans="1:7" ht="12.75" customHeight="1" thickBot="1">
      <c r="A286" s="129" t="s">
        <v>29</v>
      </c>
      <c r="B286" s="129"/>
      <c r="C286" s="129"/>
      <c r="D286" s="129"/>
      <c r="E286" s="129"/>
      <c r="F286" s="130"/>
      <c r="G286" s="67">
        <f>G275+G285</f>
        <v>0</v>
      </c>
    </row>
    <row r="287" spans="1:7" ht="12.75" customHeight="1">
      <c r="A287" s="74"/>
      <c r="B287" s="74"/>
      <c r="C287" s="74"/>
      <c r="D287" s="74"/>
      <c r="E287" s="74"/>
      <c r="F287" s="74"/>
      <c r="G287" s="75"/>
    </row>
    <row r="288" spans="1:7" ht="12.75" customHeight="1">
      <c r="A288" s="74"/>
      <c r="B288" s="74"/>
      <c r="C288" s="74"/>
      <c r="D288" s="74"/>
      <c r="E288" s="74"/>
      <c r="F288" s="74"/>
      <c r="G288" s="75"/>
    </row>
    <row r="289" spans="1:7" ht="12.75" customHeight="1">
      <c r="A289" s="10"/>
      <c r="B289" s="10"/>
      <c r="C289" s="10"/>
      <c r="D289" s="10"/>
      <c r="E289" s="10"/>
      <c r="F289" s="10"/>
      <c r="G289" s="10"/>
    </row>
    <row r="290" spans="1:7" ht="12.75" customHeight="1"/>
    <row r="291" spans="1:7" ht="12.75" customHeight="1"/>
    <row r="293" spans="1:7" ht="12.75" customHeight="1"/>
    <row r="294" spans="1:7" ht="12.75" customHeight="1"/>
    <row r="296" spans="1:7" ht="12.75" customHeight="1"/>
    <row r="297" spans="1:7" ht="12.75" customHeight="1"/>
    <row r="298" spans="1:7" ht="12.75" customHeight="1"/>
    <row r="299" spans="1:7" ht="12.75" customHeight="1"/>
    <row r="301" spans="1:7" ht="12.75" customHeight="1"/>
    <row r="302" spans="1:7" ht="12.75" customHeight="1"/>
    <row r="303" spans="1:7" ht="12.75" customHeight="1"/>
    <row r="326" ht="12.75" customHeight="1"/>
    <row r="330" ht="45.75" customHeight="1"/>
    <row r="332" ht="12.75" customHeight="1"/>
    <row r="334" ht="34.5" customHeight="1"/>
    <row r="336" ht="22.5" customHeight="1"/>
    <row r="338" ht="34.5" customHeight="1"/>
    <row r="339" ht="23.25" customHeight="1"/>
    <row r="342" ht="21.75" customHeight="1"/>
    <row r="344" ht="36" customHeight="1"/>
    <row r="345" ht="24" customHeight="1"/>
    <row r="347" ht="34.5" customHeight="1"/>
    <row r="348" ht="12.75" customHeight="1"/>
    <row r="349" ht="12.75" customHeight="1"/>
    <row r="350" ht="12.75" customHeight="1"/>
    <row r="351" ht="12.75" customHeight="1"/>
  </sheetData>
  <mergeCells count="291">
    <mergeCell ref="B285:C285"/>
    <mergeCell ref="D285:F285"/>
    <mergeCell ref="A286:F286"/>
    <mergeCell ref="B280:C280"/>
    <mergeCell ref="D280:F280"/>
    <mergeCell ref="D281:F281"/>
    <mergeCell ref="D282:F282"/>
    <mergeCell ref="B284:C284"/>
    <mergeCell ref="D284:F284"/>
    <mergeCell ref="B274:C274"/>
    <mergeCell ref="A275:F275"/>
    <mergeCell ref="D276:F276"/>
    <mergeCell ref="B278:C278"/>
    <mergeCell ref="D278:F278"/>
    <mergeCell ref="D279:F279"/>
    <mergeCell ref="B269:C269"/>
    <mergeCell ref="B270:C270"/>
    <mergeCell ref="B271:C271"/>
    <mergeCell ref="B272:C272"/>
    <mergeCell ref="B273:C273"/>
    <mergeCell ref="D273:E273"/>
    <mergeCell ref="B263:C263"/>
    <mergeCell ref="B264:C264"/>
    <mergeCell ref="B265:C265"/>
    <mergeCell ref="B266:C266"/>
    <mergeCell ref="B267:C267"/>
    <mergeCell ref="B268:C268"/>
    <mergeCell ref="B257:C257"/>
    <mergeCell ref="B258:C258"/>
    <mergeCell ref="B259:C259"/>
    <mergeCell ref="B260:C260"/>
    <mergeCell ref="B261:C261"/>
    <mergeCell ref="B262:C262"/>
    <mergeCell ref="B251:C251"/>
    <mergeCell ref="B252:C252"/>
    <mergeCell ref="B253:C253"/>
    <mergeCell ref="B254:C254"/>
    <mergeCell ref="B255:C255"/>
    <mergeCell ref="B256:C256"/>
    <mergeCell ref="B245:C245"/>
    <mergeCell ref="B246:C246"/>
    <mergeCell ref="B247:C247"/>
    <mergeCell ref="B248:C248"/>
    <mergeCell ref="B249:C249"/>
    <mergeCell ref="B250:C250"/>
    <mergeCell ref="B239:C239"/>
    <mergeCell ref="B240:C240"/>
    <mergeCell ref="B241:C241"/>
    <mergeCell ref="B242:C242"/>
    <mergeCell ref="B243:C243"/>
    <mergeCell ref="B244:C244"/>
    <mergeCell ref="B233:C233"/>
    <mergeCell ref="B234:C234"/>
    <mergeCell ref="B235:C235"/>
    <mergeCell ref="B236:C236"/>
    <mergeCell ref="B237:C237"/>
    <mergeCell ref="B238:C238"/>
    <mergeCell ref="B227:C227"/>
    <mergeCell ref="B228:C228"/>
    <mergeCell ref="B229:C229"/>
    <mergeCell ref="B230:C230"/>
    <mergeCell ref="B231:C231"/>
    <mergeCell ref="B232:C232"/>
    <mergeCell ref="D221:E221"/>
    <mergeCell ref="B222:C222"/>
    <mergeCell ref="B223:C223"/>
    <mergeCell ref="B224:C224"/>
    <mergeCell ref="B225:C225"/>
    <mergeCell ref="B226:C226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F206"/>
    <mergeCell ref="B207:C207"/>
    <mergeCell ref="B208:C208"/>
    <mergeCell ref="B209:C209"/>
    <mergeCell ref="B198:C198"/>
    <mergeCell ref="B199:F199"/>
    <mergeCell ref="B200:C200"/>
    <mergeCell ref="B201:C201"/>
    <mergeCell ref="B202:C202"/>
    <mergeCell ref="B203:C203"/>
    <mergeCell ref="B192:C192"/>
    <mergeCell ref="B193:F193"/>
    <mergeCell ref="B194:C194"/>
    <mergeCell ref="B195:F195"/>
    <mergeCell ref="B196:C196"/>
    <mergeCell ref="B197:C197"/>
    <mergeCell ref="B186:C186"/>
    <mergeCell ref="B187:C187"/>
    <mergeCell ref="B188:F188"/>
    <mergeCell ref="B189:C189"/>
    <mergeCell ref="B190:F190"/>
    <mergeCell ref="B191:C191"/>
    <mergeCell ref="B180:C180"/>
    <mergeCell ref="B181:F181"/>
    <mergeCell ref="B182:C182"/>
    <mergeCell ref="B183:C183"/>
    <mergeCell ref="B184:F184"/>
    <mergeCell ref="B185:C185"/>
    <mergeCell ref="B174:C174"/>
    <mergeCell ref="B175:C175"/>
    <mergeCell ref="B176:F176"/>
    <mergeCell ref="B177:C177"/>
    <mergeCell ref="B178:C178"/>
    <mergeCell ref="B179:C179"/>
    <mergeCell ref="B168:C168"/>
    <mergeCell ref="B169:C169"/>
    <mergeCell ref="B170:C170"/>
    <mergeCell ref="B171:F171"/>
    <mergeCell ref="B172:C172"/>
    <mergeCell ref="B173:C173"/>
    <mergeCell ref="B162:C162"/>
    <mergeCell ref="B163:C163"/>
    <mergeCell ref="B164:C164"/>
    <mergeCell ref="B165:C165"/>
    <mergeCell ref="B166:F166"/>
    <mergeCell ref="B167:F167"/>
    <mergeCell ref="B156:C156"/>
    <mergeCell ref="B157:C157"/>
    <mergeCell ref="B158:C158"/>
    <mergeCell ref="B159:F159"/>
    <mergeCell ref="B160:C160"/>
    <mergeCell ref="B161:C161"/>
    <mergeCell ref="B150:C150"/>
    <mergeCell ref="B151:C151"/>
    <mergeCell ref="B152:C152"/>
    <mergeCell ref="B153:C153"/>
    <mergeCell ref="B154:C154"/>
    <mergeCell ref="B155:F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F137"/>
    <mergeCell ref="B125:C125"/>
    <mergeCell ref="B126:C126"/>
    <mergeCell ref="B128:C128"/>
    <mergeCell ref="B129:C129"/>
    <mergeCell ref="B130:C130"/>
    <mergeCell ref="B131:C131"/>
    <mergeCell ref="B119:F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F97"/>
    <mergeCell ref="B98:C98"/>
    <mergeCell ref="B99:C99"/>
    <mergeCell ref="B100:F100"/>
    <mergeCell ref="B89:C89"/>
    <mergeCell ref="B90:F90"/>
    <mergeCell ref="B91:C91"/>
    <mergeCell ref="B92:C92"/>
    <mergeCell ref="B93:F93"/>
    <mergeCell ref="B94:C94"/>
    <mergeCell ref="B83:C83"/>
    <mergeCell ref="B84:C84"/>
    <mergeCell ref="B85:C85"/>
    <mergeCell ref="B86:C86"/>
    <mergeCell ref="B87:F87"/>
    <mergeCell ref="B88:C88"/>
    <mergeCell ref="B77:F77"/>
    <mergeCell ref="B78:C78"/>
    <mergeCell ref="B79:C79"/>
    <mergeCell ref="B80:C80"/>
    <mergeCell ref="B81:C81"/>
    <mergeCell ref="B82:F82"/>
    <mergeCell ref="B71:F71"/>
    <mergeCell ref="B72:C72"/>
    <mergeCell ref="B73:C73"/>
    <mergeCell ref="B74:C74"/>
    <mergeCell ref="B75:F75"/>
    <mergeCell ref="B76:C76"/>
    <mergeCell ref="B65:F65"/>
    <mergeCell ref="B66:C66"/>
    <mergeCell ref="B67:C67"/>
    <mergeCell ref="B68:C68"/>
    <mergeCell ref="B69:C69"/>
    <mergeCell ref="B70:C70"/>
    <mergeCell ref="B59:F59"/>
    <mergeCell ref="B60:C60"/>
    <mergeCell ref="B61:C61"/>
    <mergeCell ref="B62:C62"/>
    <mergeCell ref="B63:C63"/>
    <mergeCell ref="B64:C64"/>
    <mergeCell ref="B53:F53"/>
    <mergeCell ref="B54:C54"/>
    <mergeCell ref="B55:F55"/>
    <mergeCell ref="B56:C56"/>
    <mergeCell ref="B57:C57"/>
    <mergeCell ref="B58:C58"/>
    <mergeCell ref="B47:C47"/>
    <mergeCell ref="B48:C48"/>
    <mergeCell ref="B49:F49"/>
    <mergeCell ref="B50:C50"/>
    <mergeCell ref="B51:F51"/>
    <mergeCell ref="B52:C52"/>
    <mergeCell ref="B41:C41"/>
    <mergeCell ref="B42:F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F26"/>
    <mergeCell ref="B27:C27"/>
    <mergeCell ref="B28:C28"/>
    <mergeCell ref="B17:C17"/>
    <mergeCell ref="B18:C18"/>
    <mergeCell ref="B19:C19"/>
    <mergeCell ref="B20:F20"/>
    <mergeCell ref="B21:C21"/>
    <mergeCell ref="B22:C22"/>
    <mergeCell ref="B14:C14"/>
    <mergeCell ref="B15:C15"/>
    <mergeCell ref="B16:C16"/>
    <mergeCell ref="B5:F5"/>
    <mergeCell ref="B6:C6"/>
    <mergeCell ref="B7:C7"/>
    <mergeCell ref="B8:C8"/>
    <mergeCell ref="B9:F9"/>
    <mergeCell ref="B10:C10"/>
    <mergeCell ref="A1:C1"/>
    <mergeCell ref="D1:G1"/>
    <mergeCell ref="C2:E2"/>
    <mergeCell ref="F2:G2"/>
    <mergeCell ref="F3:G3"/>
    <mergeCell ref="B4:C4"/>
    <mergeCell ref="B11:C11"/>
    <mergeCell ref="B12:C12"/>
    <mergeCell ref="B13:C13"/>
  </mergeCells>
  <printOptions horizontalCentered="1"/>
  <pageMargins left="0.39370078740157483" right="0.39370078740157483" top="0.59055118110236227" bottom="0.59055118110236227" header="0" footer="0"/>
  <pageSetup orientation="portrait" r:id="rId1"/>
  <headerFooter alignWithMargins="0">
    <oddFooter>Página &amp;P</oddFooter>
  </headerFooter>
  <rowBreaks count="2" manualBreakCount="2">
    <brk id="242" max="6" man="1"/>
    <brk id="2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con volumetría</vt:lpstr>
      <vt:lpstr>'Presupuesto con volumetría'!Área_de_impresión</vt:lpstr>
      <vt:lpstr>'Presupuesto con volumetría'!Títulos_a_imprimir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ingenieria calculo</dc:creator>
  <cp:lastModifiedBy>Yolanda Cosme</cp:lastModifiedBy>
  <cp:lastPrinted>2018-08-08T13:48:19Z</cp:lastPrinted>
  <dcterms:created xsi:type="dcterms:W3CDTF">2006-06-19T11:44:06Z</dcterms:created>
  <dcterms:modified xsi:type="dcterms:W3CDTF">2018-08-30T16:50:13Z</dcterms:modified>
</cp:coreProperties>
</file>