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90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Sabrina Estepan\Desktop\Obra Vallejuelo\Vallejuelo\Eléctricos\"/>
    </mc:Choice>
  </mc:AlternateContent>
  <bookViews>
    <workbookView xWindow="0" yWindow="0" windowWidth="20490" windowHeight="7755" tabRatio="913" xr2:uid="{00000000-000D-0000-FFFF-FFFF00000000}"/>
  </bookViews>
  <sheets>
    <sheet name="RESUMEN" sheetId="28" r:id="rId1"/>
    <sheet name="1. Equipos" sheetId="49" r:id="rId2"/>
    <sheet name="2. Alimentacion de Potencia " sheetId="39" r:id="rId3"/>
    <sheet name="3. Sistema Tierra y Pararrayos" sheetId="41" r:id="rId4"/>
    <sheet name="4. Alimentadores" sheetId="38" r:id="rId5"/>
    <sheet name="5. Luminarias" sheetId="48" r:id="rId6"/>
    <sheet name="6. Salidas Electricas" sheetId="35" r:id="rId7"/>
    <sheet name="7. Generacion Emergencia" sheetId="52" r:id="rId8"/>
    <sheet name="8. Trabajos Civiles" sheetId="51" r:id="rId9"/>
  </sheets>
  <externalReferences>
    <externalReference r:id="rId10"/>
  </externalReferences>
  <definedNames>
    <definedName name="Datos" localSheetId="1">#REF!</definedName>
    <definedName name="Datos" localSheetId="2">#REF!</definedName>
    <definedName name="Datos" localSheetId="3">#REF!</definedName>
    <definedName name="Datos" localSheetId="4">#REF!</definedName>
    <definedName name="Datos" localSheetId="5">#REF!</definedName>
    <definedName name="Datos" localSheetId="6">#REF!</definedName>
    <definedName name="Datos" localSheetId="7">#REF!</definedName>
    <definedName name="Datos" localSheetId="8">#REF!</definedName>
    <definedName name="Datos">#REF!</definedName>
    <definedName name="DDD">#REF!</definedName>
    <definedName name="_xlnm.Print_Area" localSheetId="1">'1. Equipos'!$A$1:$H$199</definedName>
    <definedName name="_xlnm.Print_Area" localSheetId="2">'2. Alimentacion de Potencia '!$A$1:$H$18</definedName>
    <definedName name="_xlnm.Print_Area" localSheetId="3">'3. Sistema Tierra y Pararrayos'!$A$1:$H$69</definedName>
    <definedName name="_xlnm.Print_Area" localSheetId="4">'4. Alimentadores'!$A$1:$H$655</definedName>
    <definedName name="_xlnm.Print_Area" localSheetId="5">'5. Luminarias'!$A$1:$H$47</definedName>
    <definedName name="_xlnm.Print_Area" localSheetId="6">'6. Salidas Electricas'!$A$1:$H$281</definedName>
    <definedName name="_xlnm.Print_Area" localSheetId="7">'7. Generacion Emergencia'!$A$1:$I$36</definedName>
    <definedName name="_xlnm.Print_Area" localSheetId="8">'8. Trabajos Civiles'!$A$1:$H$36</definedName>
    <definedName name="_xlnm.Print_Area" localSheetId="0">RESUMEN!$A$1:$D$34</definedName>
    <definedName name="_xlnm.Print_Titles" localSheetId="1">'1. Equipos'!$5:$5</definedName>
    <definedName name="_xlnm.Print_Titles" localSheetId="2">'2. Alimentacion de Potencia '!$2:$7</definedName>
    <definedName name="_xlnm.Print_Titles" localSheetId="3">'3. Sistema Tierra y Pararrayos'!$5:$6</definedName>
    <definedName name="_xlnm.Print_Titles" localSheetId="4">'4. Alimentadores'!$5:$5</definedName>
    <definedName name="_xlnm.Print_Titles" localSheetId="5">'5. Luminarias'!$5:$5</definedName>
    <definedName name="_xlnm.Print_Titles" localSheetId="6">'6. Salidas Electricas'!$5:$5</definedName>
    <definedName name="_xlnm.Print_Titles" localSheetId="7">'7. Generacion Emergencia'!$5:$6</definedName>
    <definedName name="_xlnm.Print_Titles" localSheetId="8">'8. Trabajos Civiles'!$5:$6</definedName>
    <definedName name="victo" localSheetId="1">#REF!</definedName>
    <definedName name="victo" localSheetId="2">#REF!</definedName>
    <definedName name="victo" localSheetId="4">#REF!</definedName>
    <definedName name="victo" localSheetId="5">#REF!</definedName>
    <definedName name="victo" localSheetId="7">#REF!</definedName>
    <definedName name="victo" localSheetId="8">#REF!</definedName>
    <definedName name="victo">#REF!</definedName>
    <definedName name="ZAPATA_MONOLITO">[1]VECINA!#REF!</definedName>
  </definedNames>
  <calcPr calcId="171027"/>
</workbook>
</file>

<file path=xl/calcChain.xml><?xml version="1.0" encoding="utf-8"?>
<calcChain xmlns="http://schemas.openxmlformats.org/spreadsheetml/2006/main">
  <c r="F25" i="51" l="1"/>
  <c r="F32" i="52"/>
  <c r="F31" i="41"/>
  <c r="G30" i="41"/>
  <c r="F61" i="41"/>
  <c r="G60" i="41"/>
  <c r="F190" i="49"/>
  <c r="F59" i="41"/>
  <c r="G58" i="41"/>
  <c r="F57" i="41"/>
  <c r="G56" i="41"/>
  <c r="F55" i="41"/>
  <c r="G54" i="41"/>
  <c r="F53" i="41"/>
  <c r="G52" i="41"/>
  <c r="G51" i="41"/>
  <c r="F50" i="41"/>
  <c r="G50" i="41" s="1"/>
  <c r="G49" i="41"/>
  <c r="F48" i="41"/>
  <c r="G47" i="41"/>
  <c r="F46" i="41"/>
  <c r="G45" i="41"/>
  <c r="F44" i="41"/>
  <c r="G43" i="41"/>
  <c r="F42" i="41"/>
  <c r="G41" i="41"/>
  <c r="F40" i="41"/>
  <c r="G39" i="41"/>
  <c r="F38" i="41"/>
  <c r="G37" i="41"/>
  <c r="F36" i="41"/>
  <c r="F188" i="49"/>
  <c r="F186" i="49"/>
  <c r="F184" i="49"/>
  <c r="F182" i="49"/>
  <c r="F178" i="49"/>
  <c r="F15" i="49"/>
  <c r="G15" i="49" s="1"/>
  <c r="H15" i="49" s="1"/>
  <c r="G25" i="51" l="1"/>
  <c r="H25" i="51" s="1"/>
  <c r="G31" i="41"/>
  <c r="H31" i="41" s="1"/>
  <c r="G61" i="41"/>
  <c r="H61" i="41" s="1"/>
  <c r="G190" i="49"/>
  <c r="H190" i="49" s="1"/>
  <c r="H50" i="41"/>
  <c r="G36" i="41"/>
  <c r="H36" i="41" s="1"/>
  <c r="G38" i="41"/>
  <c r="H38" i="41" s="1"/>
  <c r="G40" i="41"/>
  <c r="H40" i="41" s="1"/>
  <c r="G42" i="41"/>
  <c r="H42" i="41" s="1"/>
  <c r="G44" i="41"/>
  <c r="H44" i="41" s="1"/>
  <c r="G46" i="41"/>
  <c r="H46" i="41" s="1"/>
  <c r="G48" i="41"/>
  <c r="H48" i="41" s="1"/>
  <c r="G53" i="41"/>
  <c r="H53" i="41" s="1"/>
  <c r="G55" i="41"/>
  <c r="H55" i="41" s="1"/>
  <c r="G57" i="41"/>
  <c r="H57" i="41" s="1"/>
  <c r="G59" i="41"/>
  <c r="H59" i="41" s="1"/>
  <c r="G186" i="49"/>
  <c r="H186" i="49" s="1"/>
  <c r="G188" i="49"/>
  <c r="H188" i="49" s="1"/>
  <c r="G184" i="49"/>
  <c r="H184" i="49" s="1"/>
  <c r="G182" i="49"/>
  <c r="H182" i="49" s="1"/>
  <c r="G178" i="49"/>
  <c r="H178" i="49" s="1"/>
  <c r="D15" i="28" l="1"/>
  <c r="F27" i="51"/>
  <c r="F23" i="51"/>
  <c r="G23" i="51" s="1"/>
  <c r="H23" i="51" s="1"/>
  <c r="G22" i="51"/>
  <c r="F21" i="51"/>
  <c r="G21" i="51" s="1"/>
  <c r="H21" i="51" s="1"/>
  <c r="G20" i="51"/>
  <c r="F19" i="51"/>
  <c r="G19" i="51" s="1"/>
  <c r="H19" i="51" s="1"/>
  <c r="G18" i="51"/>
  <c r="F17" i="51"/>
  <c r="G17" i="51" s="1"/>
  <c r="H17" i="51" s="1"/>
  <c r="G16" i="51"/>
  <c r="F15" i="51"/>
  <c r="G15" i="51" s="1"/>
  <c r="H15" i="51" s="1"/>
  <c r="F245" i="35"/>
  <c r="G245" i="35" s="1"/>
  <c r="H245" i="35" s="1"/>
  <c r="F272" i="35"/>
  <c r="G272" i="35" s="1"/>
  <c r="H272" i="35" s="1"/>
  <c r="F232" i="35"/>
  <c r="G232" i="35" s="1"/>
  <c r="H232" i="35" s="1"/>
  <c r="F231" i="35"/>
  <c r="F218" i="35"/>
  <c r="F217" i="35"/>
  <c r="F135" i="35"/>
  <c r="F117" i="35"/>
  <c r="G115" i="35"/>
  <c r="G114" i="35"/>
  <c r="G113" i="35"/>
  <c r="G112" i="35"/>
  <c r="G111" i="35"/>
  <c r="G110" i="35"/>
  <c r="G109" i="35"/>
  <c r="G108" i="35"/>
  <c r="G107" i="35"/>
  <c r="G105" i="35"/>
  <c r="G104" i="35"/>
  <c r="F82" i="35"/>
  <c r="F64" i="35"/>
  <c r="F25" i="35"/>
  <c r="F48" i="35"/>
  <c r="F29" i="41"/>
  <c r="G28" i="41"/>
  <c r="F27" i="41"/>
  <c r="G26" i="41"/>
  <c r="F25" i="41"/>
  <c r="G25" i="41" s="1"/>
  <c r="G24" i="41"/>
  <c r="F23" i="41"/>
  <c r="G23" i="41" s="1"/>
  <c r="G22" i="41"/>
  <c r="F21" i="41"/>
  <c r="G21" i="41" s="1"/>
  <c r="G20" i="41"/>
  <c r="F19" i="41"/>
  <c r="G18" i="41"/>
  <c r="F17" i="41"/>
  <c r="G17" i="41" s="1"/>
  <c r="G16" i="41"/>
  <c r="F15" i="41"/>
  <c r="G14" i="41"/>
  <c r="F13" i="41"/>
  <c r="G13" i="41" s="1"/>
  <c r="G12" i="41"/>
  <c r="F11" i="41"/>
  <c r="G10" i="41"/>
  <c r="F9" i="41"/>
  <c r="F65" i="41" s="1"/>
  <c r="A50" i="49"/>
  <c r="A53" i="49" s="1"/>
  <c r="A56" i="49" s="1"/>
  <c r="A65" i="49" s="1"/>
  <c r="A71" i="49" s="1"/>
  <c r="A76" i="49" s="1"/>
  <c r="A86" i="49" s="1"/>
  <c r="A88" i="49" s="1"/>
  <c r="A91" i="49" s="1"/>
  <c r="A100" i="49" s="1"/>
  <c r="A103" i="49" s="1"/>
  <c r="A106" i="49" s="1"/>
  <c r="A118" i="49" s="1"/>
  <c r="A124" i="49" s="1"/>
  <c r="A130" i="49" s="1"/>
  <c r="A138" i="49" s="1"/>
  <c r="A143" i="49" s="1"/>
  <c r="A148" i="49" s="1"/>
  <c r="A154" i="49" s="1"/>
  <c r="A163" i="49" s="1"/>
  <c r="A166" i="49" s="1"/>
  <c r="A169" i="49" s="1"/>
  <c r="A172" i="49" s="1"/>
  <c r="A175" i="49" s="1"/>
  <c r="A178" i="49" s="1"/>
  <c r="A180" i="49" s="1"/>
  <c r="A182" i="49" s="1"/>
  <c r="A184" i="49" s="1"/>
  <c r="A186" i="49" s="1"/>
  <c r="A188" i="49" s="1"/>
  <c r="A190" i="49" s="1"/>
  <c r="F170" i="49"/>
  <c r="G169" i="49"/>
  <c r="F146" i="49"/>
  <c r="G146" i="49" s="1"/>
  <c r="F158" i="49"/>
  <c r="G158" i="49" s="1"/>
  <c r="H158" i="49" s="1"/>
  <c r="G157" i="49"/>
  <c r="F152" i="49"/>
  <c r="G151" i="49"/>
  <c r="G145" i="49"/>
  <c r="F180" i="49"/>
  <c r="G180" i="49" s="1"/>
  <c r="F176" i="49"/>
  <c r="G176" i="49" s="1"/>
  <c r="H176" i="49" s="1"/>
  <c r="G175" i="49"/>
  <c r="F173" i="49"/>
  <c r="G173" i="49" s="1"/>
  <c r="G172" i="49"/>
  <c r="F167" i="49"/>
  <c r="G167" i="49" s="1"/>
  <c r="H167" i="49" s="1"/>
  <c r="G166" i="49"/>
  <c r="F164" i="49"/>
  <c r="G164" i="49" s="1"/>
  <c r="H164" i="49" s="1"/>
  <c r="G163" i="49"/>
  <c r="F141" i="49"/>
  <c r="G139" i="49"/>
  <c r="G138" i="49"/>
  <c r="G135" i="49"/>
  <c r="G133" i="49"/>
  <c r="F136" i="49"/>
  <c r="G134" i="49"/>
  <c r="G131" i="49"/>
  <c r="G130" i="49"/>
  <c r="F128" i="49"/>
  <c r="G127" i="49"/>
  <c r="G125" i="49"/>
  <c r="G124" i="49"/>
  <c r="F122" i="49"/>
  <c r="G121" i="49"/>
  <c r="G119" i="49"/>
  <c r="G118" i="49"/>
  <c r="F116" i="49"/>
  <c r="G116" i="49" s="1"/>
  <c r="H116" i="49" s="1"/>
  <c r="G109" i="49"/>
  <c r="G107" i="49"/>
  <c r="G106" i="49"/>
  <c r="G104" i="49"/>
  <c r="F103" i="49"/>
  <c r="G102" i="49"/>
  <c r="F101" i="49"/>
  <c r="G101" i="49" s="1"/>
  <c r="H101" i="49" s="1"/>
  <c r="G100" i="49"/>
  <c r="F95" i="49"/>
  <c r="G95" i="49" s="1"/>
  <c r="G94" i="49"/>
  <c r="G93" i="49"/>
  <c r="G92" i="49"/>
  <c r="G91" i="49"/>
  <c r="G80" i="49"/>
  <c r="F81" i="49"/>
  <c r="G81" i="49" s="1"/>
  <c r="G79" i="49"/>
  <c r="G77" i="49"/>
  <c r="G76" i="49"/>
  <c r="F74" i="49"/>
  <c r="G72" i="49"/>
  <c r="G71" i="49"/>
  <c r="F63" i="49"/>
  <c r="G59" i="49"/>
  <c r="G57" i="49"/>
  <c r="G56" i="49"/>
  <c r="G9" i="41" l="1"/>
  <c r="G27" i="51"/>
  <c r="H27" i="51" s="1"/>
  <c r="G231" i="35"/>
  <c r="H231" i="35" s="1"/>
  <c r="G218" i="35"/>
  <c r="H218" i="35" s="1"/>
  <c r="G217" i="35"/>
  <c r="H217" i="35" s="1"/>
  <c r="G135" i="35"/>
  <c r="H135" i="35" s="1"/>
  <c r="G117" i="35"/>
  <c r="H117" i="35" s="1"/>
  <c r="G82" i="35"/>
  <c r="H82" i="35" s="1"/>
  <c r="G64" i="35"/>
  <c r="H64" i="35" s="1"/>
  <c r="G25" i="35"/>
  <c r="H25" i="35" s="1"/>
  <c r="G48" i="35"/>
  <c r="H48" i="35" s="1"/>
  <c r="G29" i="41"/>
  <c r="H29" i="41" s="1"/>
  <c r="H23" i="41"/>
  <c r="H13" i="41"/>
  <c r="G15" i="41"/>
  <c r="H15" i="41" s="1"/>
  <c r="H21" i="41"/>
  <c r="H9" i="41"/>
  <c r="G11" i="41"/>
  <c r="H11" i="41" s="1"/>
  <c r="H17" i="41"/>
  <c r="G19" i="41"/>
  <c r="H19" i="41" s="1"/>
  <c r="H25" i="41"/>
  <c r="G27" i="41"/>
  <c r="H27" i="41" s="1"/>
  <c r="G170" i="49"/>
  <c r="H170" i="49" s="1"/>
  <c r="H146" i="49"/>
  <c r="G152" i="49"/>
  <c r="H152" i="49" s="1"/>
  <c r="H173" i="49"/>
  <c r="H180" i="49"/>
  <c r="G141" i="49"/>
  <c r="H141" i="49" s="1"/>
  <c r="G136" i="49"/>
  <c r="H136" i="49" s="1"/>
  <c r="H95" i="49"/>
  <c r="G103" i="49"/>
  <c r="H103" i="49" s="1"/>
  <c r="G122" i="49"/>
  <c r="H122" i="49" s="1"/>
  <c r="G128" i="49"/>
  <c r="H128" i="49" s="1"/>
  <c r="H81" i="49"/>
  <c r="G74" i="49"/>
  <c r="H74" i="49" s="1"/>
  <c r="G63" i="49"/>
  <c r="H63" i="49" s="1"/>
  <c r="F45" i="49" l="1"/>
  <c r="G45" i="49" s="1"/>
  <c r="H45" i="49" s="1"/>
  <c r="G43" i="49"/>
  <c r="G42" i="49"/>
  <c r="F40" i="49"/>
  <c r="G35" i="49"/>
  <c r="G33" i="49"/>
  <c r="G32" i="49"/>
  <c r="F30" i="49"/>
  <c r="G40" i="49" l="1"/>
  <c r="H40" i="49" s="1"/>
  <c r="G30" i="49"/>
  <c r="H30" i="49" s="1"/>
  <c r="F24" i="49" l="1"/>
  <c r="G24" i="49" l="1"/>
  <c r="H24" i="49" s="1"/>
  <c r="A12" i="51"/>
  <c r="A12" i="52" l="1"/>
  <c r="A19" i="52" s="1"/>
  <c r="A22" i="52" s="1"/>
  <c r="A24" i="52" s="1"/>
  <c r="A26" i="52" s="1"/>
  <c r="A28" i="52" s="1"/>
  <c r="G33" i="51"/>
  <c r="H33" i="51" s="1"/>
  <c r="F13" i="51"/>
  <c r="G11" i="51"/>
  <c r="F10" i="51"/>
  <c r="G8" i="51"/>
  <c r="F34" i="52" l="1"/>
  <c r="G10" i="51"/>
  <c r="H10" i="51" s="1"/>
  <c r="G13" i="51"/>
  <c r="H13" i="51" s="1"/>
  <c r="F31" i="51"/>
  <c r="D16" i="28" l="1"/>
  <c r="G32" i="52"/>
  <c r="H32" i="52" s="1"/>
  <c r="G34" i="52"/>
  <c r="H34" i="52" s="1"/>
  <c r="F36" i="52"/>
  <c r="F35" i="51"/>
  <c r="G31" i="51"/>
  <c r="H31" i="51" s="1"/>
  <c r="G36" i="52" l="1"/>
  <c r="H36" i="52" s="1"/>
  <c r="G35" i="51"/>
  <c r="H35" i="51" s="1"/>
  <c r="F178" i="35" l="1"/>
  <c r="G176" i="35"/>
  <c r="G175" i="35"/>
  <c r="G174" i="35"/>
  <c r="G173" i="35"/>
  <c r="G172" i="35"/>
  <c r="G171" i="35"/>
  <c r="G170" i="35"/>
  <c r="G169" i="35"/>
  <c r="G168" i="35"/>
  <c r="F259" i="35"/>
  <c r="F258" i="35"/>
  <c r="F204" i="35"/>
  <c r="G204" i="35" s="1"/>
  <c r="F191" i="35"/>
  <c r="G191" i="35" s="1"/>
  <c r="F165" i="35"/>
  <c r="G165" i="35" s="1"/>
  <c r="H165" i="35" s="1"/>
  <c r="F164" i="35"/>
  <c r="G164" i="35" s="1"/>
  <c r="F163" i="35"/>
  <c r="F162" i="35"/>
  <c r="G162" i="35" s="1"/>
  <c r="H162" i="35" s="1"/>
  <c r="G160" i="35"/>
  <c r="G159" i="35"/>
  <c r="G158" i="35"/>
  <c r="G157" i="35"/>
  <c r="G156" i="35"/>
  <c r="G155" i="35"/>
  <c r="G154" i="35"/>
  <c r="G153" i="35"/>
  <c r="G152" i="35"/>
  <c r="G178" i="35" l="1"/>
  <c r="H178" i="35" s="1"/>
  <c r="G259" i="35"/>
  <c r="H259" i="35" s="1"/>
  <c r="G258" i="35"/>
  <c r="H258" i="35" s="1"/>
  <c r="H204" i="35"/>
  <c r="H191" i="35"/>
  <c r="H164" i="35"/>
  <c r="G163" i="35"/>
  <c r="H163" i="35" s="1"/>
  <c r="F149" i="35"/>
  <c r="G149" i="35" s="1"/>
  <c r="G147" i="35"/>
  <c r="G145" i="35"/>
  <c r="G144" i="35"/>
  <c r="G143" i="35"/>
  <c r="G142" i="35"/>
  <c r="G141" i="35"/>
  <c r="G140" i="35"/>
  <c r="G139" i="35"/>
  <c r="G138" i="35"/>
  <c r="F134" i="35"/>
  <c r="G134" i="35" s="1"/>
  <c r="F133" i="35"/>
  <c r="G133" i="35" s="1"/>
  <c r="G131" i="35"/>
  <c r="G130" i="35"/>
  <c r="G129" i="35"/>
  <c r="G128" i="35"/>
  <c r="G127" i="35"/>
  <c r="G126" i="35"/>
  <c r="G125" i="35"/>
  <c r="G124" i="35"/>
  <c r="G123" i="35"/>
  <c r="G121" i="35"/>
  <c r="G120" i="35"/>
  <c r="F98" i="35"/>
  <c r="F100" i="35"/>
  <c r="F99" i="35"/>
  <c r="G99" i="35" s="1"/>
  <c r="H99" i="35" s="1"/>
  <c r="H149" i="35" l="1"/>
  <c r="H134" i="35"/>
  <c r="H133" i="35"/>
  <c r="G98" i="35"/>
  <c r="H98" i="35" s="1"/>
  <c r="G100" i="35"/>
  <c r="H100" i="35" s="1"/>
  <c r="F101" i="35"/>
  <c r="G101" i="35" s="1"/>
  <c r="H101" i="35" s="1"/>
  <c r="G96" i="35"/>
  <c r="G95" i="35"/>
  <c r="G94" i="35"/>
  <c r="G93" i="35"/>
  <c r="G92" i="35"/>
  <c r="G91" i="35"/>
  <c r="G90" i="35"/>
  <c r="G89" i="35"/>
  <c r="G88" i="35"/>
  <c r="G86" i="35"/>
  <c r="G85" i="35"/>
  <c r="F81" i="35"/>
  <c r="G79" i="35"/>
  <c r="G78" i="35"/>
  <c r="G77" i="35"/>
  <c r="G76" i="35"/>
  <c r="G75" i="35"/>
  <c r="G74" i="35"/>
  <c r="G73" i="35"/>
  <c r="G72" i="35"/>
  <c r="G71" i="35"/>
  <c r="G70" i="35"/>
  <c r="F67" i="35"/>
  <c r="G67" i="35" s="1"/>
  <c r="F66" i="35"/>
  <c r="G66" i="35" s="1"/>
  <c r="H66" i="35" s="1"/>
  <c r="F65" i="35"/>
  <c r="G65" i="35" s="1"/>
  <c r="H65" i="35" s="1"/>
  <c r="F63" i="35"/>
  <c r="F62" i="35"/>
  <c r="G62" i="35" s="1"/>
  <c r="G60" i="35"/>
  <c r="G59" i="35"/>
  <c r="G58" i="35"/>
  <c r="G57" i="35"/>
  <c r="G56" i="35"/>
  <c r="G55" i="35"/>
  <c r="G54" i="35"/>
  <c r="G53" i="35"/>
  <c r="G52" i="35"/>
  <c r="G51" i="35"/>
  <c r="F46" i="35"/>
  <c r="G46" i="35" s="1"/>
  <c r="G81" i="35" l="1"/>
  <c r="H81" i="35" s="1"/>
  <c r="G63" i="35"/>
  <c r="H63" i="35" s="1"/>
  <c r="H62" i="35"/>
  <c r="H67" i="35"/>
  <c r="H46" i="35"/>
  <c r="F33" i="35" l="1"/>
  <c r="F31" i="35"/>
  <c r="G31" i="35" s="1"/>
  <c r="H31" i="35" s="1"/>
  <c r="G33" i="35" l="1"/>
  <c r="H33" i="35" s="1"/>
  <c r="F29" i="35"/>
  <c r="F27" i="35"/>
  <c r="G27" i="35" s="1"/>
  <c r="H27" i="35" s="1"/>
  <c r="F23" i="35"/>
  <c r="F21" i="35"/>
  <c r="Q39" i="48"/>
  <c r="R39" i="48" s="1"/>
  <c r="S39" i="48" s="1"/>
  <c r="L39" i="48"/>
  <c r="F39" i="48"/>
  <c r="Q36" i="48"/>
  <c r="L36" i="48"/>
  <c r="M36" i="48" s="1"/>
  <c r="F36" i="48"/>
  <c r="Q32" i="48"/>
  <c r="L32" i="48"/>
  <c r="F32" i="48"/>
  <c r="G32" i="48" s="1"/>
  <c r="H32" i="48" s="1"/>
  <c r="Q28" i="48"/>
  <c r="R28" i="48" s="1"/>
  <c r="S28" i="48" s="1"/>
  <c r="L28" i="48"/>
  <c r="F28" i="48"/>
  <c r="Q24" i="48"/>
  <c r="L24" i="48"/>
  <c r="F24" i="48"/>
  <c r="G24" i="48" s="1"/>
  <c r="H24" i="48" s="1"/>
  <c r="Q20" i="48"/>
  <c r="L20" i="48"/>
  <c r="M20" i="48" s="1"/>
  <c r="N20" i="48" s="1"/>
  <c r="F20" i="48"/>
  <c r="G20" i="48" s="1"/>
  <c r="H20" i="48" s="1"/>
  <c r="G21" i="35" l="1"/>
  <c r="H21" i="35" s="1"/>
  <c r="G29" i="35"/>
  <c r="H29" i="35" s="1"/>
  <c r="G23" i="35"/>
  <c r="H23" i="35" s="1"/>
  <c r="G36" i="48"/>
  <c r="H36" i="48" s="1"/>
  <c r="M39" i="48"/>
  <c r="N39" i="48" s="1"/>
  <c r="G39" i="48"/>
  <c r="H39" i="48" s="1"/>
  <c r="N36" i="48"/>
  <c r="R36" i="48"/>
  <c r="S36" i="48" s="1"/>
  <c r="R32" i="48"/>
  <c r="S32" i="48" s="1"/>
  <c r="M32" i="48"/>
  <c r="N32" i="48" s="1"/>
  <c r="M28" i="48"/>
  <c r="N28" i="48" s="1"/>
  <c r="G28" i="48"/>
  <c r="H28" i="48" s="1"/>
  <c r="R24" i="48"/>
  <c r="S24" i="48" s="1"/>
  <c r="M24" i="48"/>
  <c r="N24" i="48" s="1"/>
  <c r="R20" i="48"/>
  <c r="S20" i="48" s="1"/>
  <c r="Q16" i="48" l="1"/>
  <c r="L16" i="48"/>
  <c r="M16" i="48" s="1"/>
  <c r="F16" i="48"/>
  <c r="G16" i="48" s="1"/>
  <c r="H16" i="48" s="1"/>
  <c r="N16" i="48" l="1"/>
  <c r="R16" i="48"/>
  <c r="S16" i="48" s="1"/>
  <c r="A9" i="38"/>
  <c r="A35" i="38" s="1"/>
  <c r="A55" i="38" s="1"/>
  <c r="A80" i="38" s="1"/>
  <c r="A105" i="38" s="1"/>
  <c r="A128" i="38" s="1"/>
  <c r="A149" i="38" s="1"/>
  <c r="A173" i="38" s="1"/>
  <c r="A194" i="38" s="1"/>
  <c r="A214" i="38" s="1"/>
  <c r="A234" i="38" s="1"/>
  <c r="A254" i="38" s="1"/>
  <c r="A274" i="38" s="1"/>
  <c r="A296" i="38" s="1"/>
  <c r="A316" i="38" s="1"/>
  <c r="A336" i="38" s="1"/>
  <c r="A356" i="38" s="1"/>
  <c r="A376" i="38" s="1"/>
  <c r="A401" i="38" s="1"/>
  <c r="A423" i="38" s="1"/>
  <c r="A444" i="38" s="1"/>
  <c r="A465" i="38" s="1"/>
  <c r="A485" i="38" s="1"/>
  <c r="A505" i="38" s="1"/>
  <c r="A525" i="38" s="1"/>
  <c r="A545" i="38" s="1"/>
  <c r="A566" i="38" s="1"/>
  <c r="A587" i="38" s="1"/>
  <c r="A608" i="38" s="1"/>
  <c r="A629" i="38" s="1"/>
  <c r="F21" i="38"/>
  <c r="G21" i="38" s="1"/>
  <c r="F22" i="38"/>
  <c r="G22" i="38" s="1"/>
  <c r="H22" i="38" s="1"/>
  <c r="F23" i="38"/>
  <c r="G23" i="38" s="1"/>
  <c r="F24" i="38"/>
  <c r="F25" i="38"/>
  <c r="G25" i="38" s="1"/>
  <c r="H25" i="38" s="1"/>
  <c r="F26" i="38"/>
  <c r="G26" i="38" s="1"/>
  <c r="H26" i="38" s="1"/>
  <c r="F27" i="38"/>
  <c r="G27" i="38" s="1"/>
  <c r="F28" i="38"/>
  <c r="F29" i="38"/>
  <c r="G29" i="38" s="1"/>
  <c r="H29" i="38" s="1"/>
  <c r="F30" i="38"/>
  <c r="G30" i="38" s="1"/>
  <c r="H30" i="38" s="1"/>
  <c r="G31" i="38"/>
  <c r="H31" i="38"/>
  <c r="F32" i="38"/>
  <c r="G32" i="38" s="1"/>
  <c r="H32" i="38" s="1"/>
  <c r="F651" i="38" l="1"/>
  <c r="H27" i="38"/>
  <c r="H21" i="38"/>
  <c r="H23" i="38"/>
  <c r="G28" i="38"/>
  <c r="H28" i="38" s="1"/>
  <c r="G24" i="38"/>
  <c r="H24" i="38" s="1"/>
  <c r="F653" i="38" l="1"/>
  <c r="G653" i="38" s="1"/>
  <c r="H653" i="38" s="1"/>
  <c r="D12" i="28"/>
  <c r="G651" i="38"/>
  <c r="H651" i="38" s="1"/>
  <c r="F655" i="38" l="1"/>
  <c r="G655" i="38"/>
  <c r="H655" i="38"/>
  <c r="F69" i="49" l="1"/>
  <c r="G68" i="49"/>
  <c r="G66" i="49"/>
  <c r="G65" i="49"/>
  <c r="F51" i="49"/>
  <c r="G51" i="49" s="1"/>
  <c r="G69" i="49" l="1"/>
  <c r="H69" i="49" s="1"/>
  <c r="H51" i="49"/>
  <c r="G54" i="49" l="1"/>
  <c r="F53" i="49"/>
  <c r="G52" i="49"/>
  <c r="G89" i="49"/>
  <c r="F88" i="49"/>
  <c r="G50" i="49"/>
  <c r="F86" i="49"/>
  <c r="G86" i="49" s="1"/>
  <c r="H86" i="49" s="1"/>
  <c r="F18" i="49"/>
  <c r="G17" i="49"/>
  <c r="G88" i="49" l="1"/>
  <c r="H88" i="49" s="1"/>
  <c r="G53" i="49"/>
  <c r="H53" i="49" s="1"/>
  <c r="G18" i="49"/>
  <c r="H18" i="49" s="1"/>
  <c r="A17" i="49" l="1"/>
  <c r="F195" i="49" l="1"/>
  <c r="D9" i="28" s="1"/>
  <c r="F197" i="49" l="1"/>
  <c r="G195" i="49"/>
  <c r="H195" i="49" s="1"/>
  <c r="F199" i="49" l="1"/>
  <c r="G197" i="49"/>
  <c r="H197" i="49" s="1"/>
  <c r="G199" i="49" l="1"/>
  <c r="H199" i="49" s="1"/>
  <c r="A11" i="48" l="1"/>
  <c r="A15" i="48" s="1"/>
  <c r="A19" i="48" s="1"/>
  <c r="A23" i="48" s="1"/>
  <c r="Q12" i="48"/>
  <c r="R12" i="48" s="1"/>
  <c r="S12" i="48" s="1"/>
  <c r="L12" i="48"/>
  <c r="M12" i="48" s="1"/>
  <c r="F12" i="48"/>
  <c r="G12" i="48" l="1"/>
  <c r="H12" i="48" s="1"/>
  <c r="F43" i="48"/>
  <c r="D13" i="28" s="1"/>
  <c r="N12" i="48"/>
  <c r="A27" i="48" l="1"/>
  <c r="G43" i="48"/>
  <c r="H43" i="48" s="1"/>
  <c r="F45" i="48"/>
  <c r="A31" i="48" l="1"/>
  <c r="A35" i="48" s="1"/>
  <c r="A38" i="48" s="1"/>
  <c r="G45" i="48"/>
  <c r="G47" i="48" s="1"/>
  <c r="F47" i="48"/>
  <c r="H45" i="48" l="1"/>
  <c r="H47" i="48" s="1"/>
  <c r="D11" i="28" l="1"/>
  <c r="G65" i="41" l="1"/>
  <c r="F67" i="41"/>
  <c r="H65" i="41" l="1"/>
  <c r="F69" i="41"/>
  <c r="G67" i="41"/>
  <c r="G69" i="41" s="1"/>
  <c r="H67" i="41" l="1"/>
  <c r="H69" i="41" s="1"/>
  <c r="F14" i="39" l="1"/>
  <c r="D10" i="28" s="1"/>
  <c r="F16" i="39" l="1"/>
  <c r="G14" i="39"/>
  <c r="H14" i="39" s="1"/>
  <c r="F18" i="39" l="1"/>
  <c r="G16" i="39"/>
  <c r="H16" i="39" s="1"/>
  <c r="H18" i="39" s="1"/>
  <c r="G18" i="39" l="1"/>
  <c r="A36" i="35" l="1"/>
  <c r="F276" i="35" l="1"/>
  <c r="D14" i="28" s="1"/>
  <c r="A51" i="35"/>
  <c r="A70" i="35" s="1"/>
  <c r="A85" i="35" s="1"/>
  <c r="A104" i="35" s="1"/>
  <c r="A120" i="35" s="1"/>
  <c r="A138" i="35" s="1"/>
  <c r="A152" i="35" s="1"/>
  <c r="A168" i="35" s="1"/>
  <c r="A181" i="35" s="1"/>
  <c r="A194" i="35" s="1"/>
  <c r="A207" i="35" s="1"/>
  <c r="A221" i="35" s="1"/>
  <c r="A235" i="35" s="1"/>
  <c r="A248" i="35" s="1"/>
  <c r="A262" i="35" s="1"/>
  <c r="F278" i="35" l="1"/>
  <c r="D21" i="28" s="1"/>
  <c r="D18" i="28"/>
  <c r="G276" i="35"/>
  <c r="H276" i="35" s="1"/>
  <c r="G278" i="35" l="1"/>
  <c r="H278" i="35" s="1"/>
  <c r="H280" i="35" s="1"/>
  <c r="F280" i="35"/>
  <c r="D26" i="28"/>
  <c r="G280" i="35" l="1"/>
  <c r="D22" i="28"/>
  <c r="D23" i="28"/>
  <c r="D25" i="28"/>
  <c r="D24" i="28"/>
  <c r="D28" i="28" l="1"/>
  <c r="D30" i="28" s="1"/>
  <c r="D32" i="28" s="1"/>
</calcChain>
</file>

<file path=xl/sharedStrings.xml><?xml version="1.0" encoding="utf-8"?>
<sst xmlns="http://schemas.openxmlformats.org/spreadsheetml/2006/main" count="2097" uniqueCount="445">
  <si>
    <t>UD</t>
  </si>
  <si>
    <t xml:space="preserve"> No.</t>
  </si>
  <si>
    <t xml:space="preserve">               PARTIDAS</t>
  </si>
  <si>
    <t>CANTIDAD</t>
  </si>
  <si>
    <t>UNIDAD</t>
  </si>
  <si>
    <t>PRECIO UNITARIO S/ITBIS</t>
  </si>
  <si>
    <t>SUB-TOTAL
RD$ S/ITBIS</t>
  </si>
  <si>
    <t>ITBIS</t>
  </si>
  <si>
    <t>TOTAL         RD$</t>
  </si>
  <si>
    <t>SALIDAS ELECTRICAS</t>
  </si>
  <si>
    <t>Mano de Obra</t>
  </si>
  <si>
    <t>Dirección Técnica</t>
  </si>
  <si>
    <t>Seguros y Fianzas</t>
  </si>
  <si>
    <t>Gastos Administrativos</t>
  </si>
  <si>
    <t>Transporte</t>
  </si>
  <si>
    <t>Sub-Total Materiales</t>
  </si>
  <si>
    <t>TOTAL GENERAL</t>
  </si>
  <si>
    <t>SUBTOTAL GENERAL COSTOS DIRECTOS</t>
  </si>
  <si>
    <t>COSTOS INDIRECTOS</t>
  </si>
  <si>
    <t>-</t>
  </si>
  <si>
    <t>Codia</t>
  </si>
  <si>
    <t>SUBTOTAL COSTOS INDIRECTOS</t>
  </si>
  <si>
    <t/>
  </si>
  <si>
    <t>Salidas Cenitales</t>
  </si>
  <si>
    <t>Cajas Octagonales</t>
  </si>
  <si>
    <t>Tubos  EMT de 3/4"</t>
  </si>
  <si>
    <t>Conector EMT 3/4"</t>
  </si>
  <si>
    <t>Coupling EMT 3/4"</t>
  </si>
  <si>
    <t>Luminaria E</t>
  </si>
  <si>
    <t>Luminaria D</t>
  </si>
  <si>
    <t>Luminaria C</t>
  </si>
  <si>
    <t>Tubos EMT de 3/4"</t>
  </si>
  <si>
    <t>Cajas Rectangulares  de 2 x 4"</t>
  </si>
  <si>
    <t xml:space="preserve">Interruptor Sencillo 15 Amps </t>
  </si>
  <si>
    <t>Interruptor de 3 Vias c/tapa (Modus)</t>
  </si>
  <si>
    <t>En las Siguientes Areas:</t>
  </si>
  <si>
    <t>Cajas Rectangulares  de 2" x 4"</t>
  </si>
  <si>
    <t>Cajas Rectangulares  de 2 x 4" EMT</t>
  </si>
  <si>
    <t>Toma de Corriente, doble 120V, 15 Amps</t>
  </si>
  <si>
    <t>Cajas Rectangulares  de 2" x 4" EMT</t>
  </si>
  <si>
    <t>Curva PVC 3/4"</t>
  </si>
  <si>
    <t>Tubos PVC de 3/4"</t>
  </si>
  <si>
    <t>En las siguientes áreas:</t>
  </si>
  <si>
    <t>Misceláneos(Conectores, reductores, tape de diferentes colores, tornillos, abrazaderas, canaletas unistrut, abrazaderas, entre otros)</t>
  </si>
  <si>
    <t>A</t>
  </si>
  <si>
    <t>Luminaria A</t>
  </si>
  <si>
    <t>B</t>
  </si>
  <si>
    <t>C</t>
  </si>
  <si>
    <t>D</t>
  </si>
  <si>
    <t>Luminaria B</t>
  </si>
  <si>
    <t>E</t>
  </si>
  <si>
    <t>F</t>
  </si>
  <si>
    <t>G</t>
  </si>
  <si>
    <t>Luminaria F</t>
  </si>
  <si>
    <t>Toma de Corriente, doble 208V, 20 Amps</t>
  </si>
  <si>
    <t>Cable dulce</t>
  </si>
  <si>
    <t>CUARTO GENERACION</t>
  </si>
  <si>
    <t>Sub-Total V</t>
  </si>
  <si>
    <t>NOTA: El contratista Eléctrico es responsable de la entrega de los planos As-Built</t>
  </si>
  <si>
    <t>Materiales:</t>
  </si>
  <si>
    <t xml:space="preserve">- Tubo EMT de 3/4"Øx10' </t>
  </si>
  <si>
    <t>- Curva EMT de 3/4"Ø</t>
  </si>
  <si>
    <t>- Coupling EMT de 3/4"Ø</t>
  </si>
  <si>
    <t>- Riel Unistrut de 3/4" X 6'</t>
  </si>
  <si>
    <t>- Abrazadera Unistrut de 3/4"Ø</t>
  </si>
  <si>
    <t>PL</t>
  </si>
  <si>
    <t>- Varios (soga nylon, tape colores, identificadores numéricos, tira</t>
  </si>
  <si>
    <t xml:space="preserve">  panduit, tuerca conduit / bushing, etc)</t>
  </si>
  <si>
    <t>PA</t>
  </si>
  <si>
    <t>Sub-Total VI</t>
  </si>
  <si>
    <t>- Cable # 12 THHN</t>
  </si>
  <si>
    <t>- Cable # 10 THHN</t>
  </si>
  <si>
    <t>Sub-Total VII</t>
  </si>
  <si>
    <t>1 x 3/4"Ø EMT con:</t>
  </si>
  <si>
    <t>Misceláneos(Conectores, reductores, tape de diferentes colores, tornillos, abrazaderas, canaletas unistrot, abrazaderas, entre otros)</t>
  </si>
  <si>
    <t>ALIMENTADORES</t>
  </si>
  <si>
    <t>a canalizarse en:</t>
  </si>
  <si>
    <t xml:space="preserve">- Tubo EMT de 3"Øx10' </t>
  </si>
  <si>
    <t>- Curva EMT de 3"Ø</t>
  </si>
  <si>
    <t>- Coupling EMT de 3"Ø</t>
  </si>
  <si>
    <t>- Abrazadera Unistrut de 3"Ø</t>
  </si>
  <si>
    <t>1 x # 10  THHN - Tierra</t>
  </si>
  <si>
    <t>1 x # 12  THHN - Tierra</t>
  </si>
  <si>
    <t>1 x 1 1/2"Ø EMT con:</t>
  </si>
  <si>
    <t xml:space="preserve">- Tubo EMT de 1 1/2"Øx10' </t>
  </si>
  <si>
    <t>- Curva EMT de 1 1/2"Ø</t>
  </si>
  <si>
    <t>- Coupling EMT de 1 1/2"Ø</t>
  </si>
  <si>
    <t>- Abrazadera Unistrut de 1 1/2"Ø</t>
  </si>
  <si>
    <t>- Cable # 6 THHN</t>
  </si>
  <si>
    <t>1 x 2"Ø EMT con:</t>
  </si>
  <si>
    <t xml:space="preserve">- Tubo EMT de 2"Øx10' </t>
  </si>
  <si>
    <t>- Curva EMT de 2"Ø</t>
  </si>
  <si>
    <t>- Coupling EMT de 2"Ø</t>
  </si>
  <si>
    <t>- Abrazadera Unistrut de 2"Ø</t>
  </si>
  <si>
    <t>- Cable # 1/0 THHN</t>
  </si>
  <si>
    <t>1 x # 10  THHN - Neutro</t>
  </si>
  <si>
    <t>1 x # 6  THHN - Neutro</t>
  </si>
  <si>
    <t>- Cable # 4 THHN</t>
  </si>
  <si>
    <t>- Cable # 8 THHN</t>
  </si>
  <si>
    <t>- Cable # 4/0 THHN</t>
  </si>
  <si>
    <t>Sub-Total III</t>
  </si>
  <si>
    <t>1 x 3"Ø PVC-SDR26 como previsión</t>
  </si>
  <si>
    <t>1 x 3"Ø PVC-SDR26</t>
  </si>
  <si>
    <t>1 x 3"Ø IMC con:</t>
  </si>
  <si>
    <t xml:space="preserve">- Tubo PVC de 3"Øx19' </t>
  </si>
  <si>
    <t xml:space="preserve">- Tubo IMC de 3"Øx10' </t>
  </si>
  <si>
    <t>- Curva PVC de 3"Øx90°</t>
  </si>
  <si>
    <t>- Coupling IMC de 3"Ø</t>
  </si>
  <si>
    <t>- Conectores en Codo 90° (Elbow Connector 90°) 200A 15 kV.</t>
  </si>
  <si>
    <t>- Varios (soga nylon, tape goma, Cemento PVC, Tarugo de Plomo, Tornilleria</t>
  </si>
  <si>
    <t xml:space="preserve">   tuerca conduit / bushing, etc)</t>
  </si>
  <si>
    <t>- Tuberia Liquid Tight 3"Ø</t>
  </si>
  <si>
    <t>- Conector Liquid Tight 3"Ø</t>
  </si>
  <si>
    <t>- Terminales de ojo cable #4/0 THHN</t>
  </si>
  <si>
    <t>Sub-Total IV</t>
  </si>
  <si>
    <t xml:space="preserve">ALIMENTACION DE POTENCIA </t>
  </si>
  <si>
    <t>UDS</t>
  </si>
  <si>
    <t xml:space="preserve"> </t>
  </si>
  <si>
    <t>Sub-Total II</t>
  </si>
  <si>
    <t>GENERACION EMERGENCIA</t>
  </si>
  <si>
    <t>SISTEMA DE TIERRA</t>
  </si>
  <si>
    <t xml:space="preserve">Relleno </t>
  </si>
  <si>
    <t>Material mejorador de la resistividad, similar a San Earth</t>
  </si>
  <si>
    <t>ALIMENTACION DE POTENCIA</t>
  </si>
  <si>
    <t>GENERACION DE EMERGENCIA</t>
  </si>
  <si>
    <t>LUMINARIAS</t>
  </si>
  <si>
    <t>Suministro e Instalación:</t>
  </si>
  <si>
    <t>EQUIPOS</t>
  </si>
  <si>
    <t>Con los siguientes accesorios:</t>
  </si>
  <si>
    <t>Incluir set de 4 Baterias y base o soportes</t>
  </si>
  <si>
    <t>OTROS</t>
  </si>
  <si>
    <t>Sub-Total I</t>
  </si>
  <si>
    <t>Equipos de A/A</t>
  </si>
  <si>
    <t>Similar a CUMMINS, modelo C250 D6</t>
  </si>
  <si>
    <t>(para UPS 1).</t>
  </si>
  <si>
    <t>2- Previsiones</t>
  </si>
  <si>
    <t>1- SPD 100Kamp</t>
  </si>
  <si>
    <t>1- Selector On - Off - Auto</t>
  </si>
  <si>
    <t>3- Breaker de 15/1</t>
  </si>
  <si>
    <t>Extractores</t>
  </si>
  <si>
    <t>1 x # 2 Desnudo - Tierra</t>
  </si>
  <si>
    <t>3 x # 2 URD 33% Neutro Concéntrico - Fases</t>
  </si>
  <si>
    <t>- Cable # 2 Desnudo</t>
  </si>
  <si>
    <t>- Cable # 2 URD 33% Neutro Concéntrico</t>
  </si>
  <si>
    <t>-Adaptador hembra de 3"Ø</t>
  </si>
  <si>
    <t>- Cable # 3/0 THHN</t>
  </si>
  <si>
    <t>- Terminales de ojo cable #3/0 THHN</t>
  </si>
  <si>
    <t>DISTANCIA ESTIMADA</t>
  </si>
  <si>
    <t>1 x # 10  THHN - Fase</t>
  </si>
  <si>
    <t>BAÑOS</t>
  </si>
  <si>
    <t>Cajas Rectangulares 2'' x 4'' EMT</t>
  </si>
  <si>
    <t>En las Siguientes Areas</t>
  </si>
  <si>
    <t>PASILLOS</t>
  </si>
  <si>
    <t>COMEDOR</t>
  </si>
  <si>
    <t>Salidas en pared para Data</t>
  </si>
  <si>
    <t>Salidas en pared para termostato</t>
  </si>
  <si>
    <t>Sub-Total VIII</t>
  </si>
  <si>
    <t>(Dejar prevision para aterrizaje y acometida del TR)</t>
  </si>
  <si>
    <t>(Dejar prevision para aterrizaje y conexiones del G1)</t>
  </si>
  <si>
    <t>Tuberias 3/4" H.N., valvulas, filtros, flotas y accesorios</t>
  </si>
  <si>
    <t>Incluir:</t>
  </si>
  <si>
    <t>Tuberia 2" valvulas llenado tanque</t>
  </si>
  <si>
    <t xml:space="preserve">Visor de Nivel </t>
  </si>
  <si>
    <t xml:space="preserve">Valvulas </t>
  </si>
  <si>
    <t>Respiradero</t>
  </si>
  <si>
    <t>TOTAL                                      RD$</t>
  </si>
  <si>
    <t>Tanque de combustible de 500 gls. Con todos los accesorios mostrados.</t>
  </si>
  <si>
    <t>Incluye cableado de control</t>
  </si>
  <si>
    <t>TRABAJOS CIVILES</t>
  </si>
  <si>
    <t>EN ESPERA CONFIRMACION PUNTO DE INTERCONEXION</t>
  </si>
  <si>
    <t>ITEM</t>
  </si>
  <si>
    <t>PARTIDA</t>
  </si>
  <si>
    <t>VALOR</t>
  </si>
  <si>
    <t>NAVE VALLEJUELOS</t>
  </si>
  <si>
    <t>VOLUMETRÍA INSTALACIONES ELÉCTRICAS</t>
  </si>
  <si>
    <r>
      <t xml:space="preserve">Suministro e instalación de generador eléctrico de emergencia </t>
    </r>
    <r>
      <rPr>
        <b/>
        <sz val="12"/>
        <rFont val="Futura Lt BT"/>
      </rPr>
      <t xml:space="preserve">(G1) </t>
    </r>
  </si>
  <si>
    <t>208/3/60, Capacidad de 240 kW, FP= 0.8. Diesel.</t>
  </si>
  <si>
    <t>TR-1</t>
  </si>
  <si>
    <t>EXTERIOR</t>
  </si>
  <si>
    <t xml:space="preserve">Interruptor de Transferencia Automático (ITA) entre energia normal y generador, </t>
  </si>
  <si>
    <t>Incluir sistema de controles para la automatización con:</t>
  </si>
  <si>
    <t>Sensor de voltaje, luces pilotos, porta fusibles, bornes (U.BC4/6-C) entre otros.</t>
  </si>
  <si>
    <t>CUARTO ELÉCTRICO 1</t>
  </si>
  <si>
    <t>barra 1000 Amps, aterrizado 208/120 V, 3Ø, 4C, NEMA I, 60 Hz. Fabricacion Local.</t>
  </si>
  <si>
    <t>Transformador Principal  (TR-1) nuevo de fabricación local, tipo Pad-Mounted de 300 kVA</t>
  </si>
  <si>
    <t xml:space="preserve">sumergido en aceite, 3Ø, 12,470 primario en Estrella, 208V,  secundario en Estrella, de Aluminio (AL)  </t>
  </si>
  <si>
    <t xml:space="preserve">de Aluminio (AL), Taps +/- 2x2.5%, Radial-Feed, 95 kV BIL, frente muerto, bushing well con sus inserciones, </t>
  </si>
  <si>
    <t>fusibles tipo bayoneta, conectores tipo espada en el secundario, válvula de drenaje y muestreo, medidor</t>
  </si>
  <si>
    <t xml:space="preserve">de temperatura de liquido, pararrayos. </t>
  </si>
  <si>
    <t>1- Breaker de 1000/3 (Principal)</t>
  </si>
  <si>
    <t>Panelboard (PA), con barras de 1000A, Al, 208/120V, 3Ø, 60Hz, 4C, Nema I.</t>
  </si>
  <si>
    <t>1- Breaker de   600/3</t>
  </si>
  <si>
    <t>1- Breaker de   200/3</t>
  </si>
  <si>
    <t>1- Breaker de     70/3</t>
  </si>
  <si>
    <t>1- Breaker de     20/2</t>
  </si>
  <si>
    <r>
      <t>Loadcenter (PG), disponibilidad para 8 espacios con barras de 100A, Al, 1</t>
    </r>
    <r>
      <rPr>
        <sz val="12"/>
        <rFont val="Calibri"/>
        <family val="2"/>
      </rPr>
      <t>Ø</t>
    </r>
  </si>
  <si>
    <t>Panelboard (PB), con barras de 200A, Al, 208/120V, 3Ø, 60Hz, 4C, Nema I.</t>
  </si>
  <si>
    <t>UPS 1 (UPS1).  120/1/60 entrada y 120/1/60 salida. Para una carga de  2 kVA,</t>
  </si>
  <si>
    <t>Inversor 1  (INV1) 120/1/60 entrada y 120/1/60 salida. Para una carga de  1,5 kVA,</t>
  </si>
  <si>
    <t>Interruptor doble tiro, sin fusible, 2 polos, 120 VAC, 30 A, NEMA 1</t>
  </si>
  <si>
    <t>(para Inversor 1).</t>
  </si>
  <si>
    <r>
      <t>Loadcenter (OF), disponibilidad para 24 espacios con barras de 100A, Al, 3</t>
    </r>
    <r>
      <rPr>
        <sz val="12"/>
        <rFont val="Calibri"/>
        <family val="2"/>
      </rPr>
      <t>Ø</t>
    </r>
  </si>
  <si>
    <t>208/120V, Nema I, 60HZ, 3C y Tierra, con los siguientes accesorios:</t>
  </si>
  <si>
    <t>208/120V, Nema I, 60HZ, 4C y Tierra, con los siguientes accesorios:</t>
  </si>
  <si>
    <t>1- Breaker de  200/3 (Principal)</t>
  </si>
  <si>
    <t>1- Breaker de  150/3</t>
  </si>
  <si>
    <t>1- Breaker de    60/3</t>
  </si>
  <si>
    <t>4- Breaker de    20/1</t>
  </si>
  <si>
    <t>10- Breaker de  15/1</t>
  </si>
  <si>
    <t>6-   Breaker de  20/1</t>
  </si>
  <si>
    <r>
      <t>Loadcenter (PI1), disponibilidad para 8 espacios con barras de 100A, Al, 1</t>
    </r>
    <r>
      <rPr>
        <sz val="12"/>
        <rFont val="Calibri"/>
        <family val="2"/>
      </rPr>
      <t>Ø</t>
    </r>
  </si>
  <si>
    <t>120V, Nema I, 60HZ, 2C y Tierra, con los siguientes accesorios:</t>
  </si>
  <si>
    <t>4- Breaker de  15/1</t>
  </si>
  <si>
    <r>
      <t>Loadcenter (AA), disponibilidad para 42 espacios con barras de 200A, Al, 3</t>
    </r>
    <r>
      <rPr>
        <sz val="12"/>
        <rFont val="Calibri"/>
        <family val="2"/>
      </rPr>
      <t>Ø</t>
    </r>
  </si>
  <si>
    <t>7- Breaker de  15/1</t>
  </si>
  <si>
    <t>9- Breaker de  20/2</t>
  </si>
  <si>
    <t>2- Breaker de  30/2</t>
  </si>
  <si>
    <t>7- Breaker de  20/1</t>
  </si>
  <si>
    <t>CUARTO DATA</t>
  </si>
  <si>
    <t>Loadcenter (PU1) disponibilidad para 8 espacios con barras de 100A, Al, 1Ø</t>
  </si>
  <si>
    <t>208/120V,Nema I, 60HZ, 2C y Tierra, con los siguentes accesorios:</t>
  </si>
  <si>
    <t>AREA DE PROCESOS</t>
  </si>
  <si>
    <t>Inversor 1  (INV2) 120/1/60 entrada y 120/1/60 salida. Para una carga de  3 kVA,</t>
  </si>
  <si>
    <t>Panelboard (PC), con barras de 600A, Al, 208/120V, 3Ø, 60Hz, 4C, Nema I.</t>
  </si>
  <si>
    <t>1- Breaker de  600/3 (Principal)</t>
  </si>
  <si>
    <t>2- Breaker de  125/3</t>
  </si>
  <si>
    <t>1- Breaker de    80/3</t>
  </si>
  <si>
    <t>1- Breaker de    70/3</t>
  </si>
  <si>
    <t>1- Breaker de    20/3</t>
  </si>
  <si>
    <t>3- Previsiones</t>
  </si>
  <si>
    <r>
      <t>Loadcenter (EX1), disponibilidad para 24 espacios con barras de 100A, Al, 3</t>
    </r>
    <r>
      <rPr>
        <sz val="12"/>
        <rFont val="Calibri"/>
        <family val="2"/>
      </rPr>
      <t>Ø</t>
    </r>
  </si>
  <si>
    <t>4- Breaker de  20/3</t>
  </si>
  <si>
    <t>2- Breaker de  20/1</t>
  </si>
  <si>
    <r>
      <t>Loadcenter (PN1), disponibilidad para 18 espacios con barras de 100A, Al, 3</t>
    </r>
    <r>
      <rPr>
        <sz val="12"/>
        <rFont val="Calibri"/>
        <family val="2"/>
      </rPr>
      <t>Ø</t>
    </r>
  </si>
  <si>
    <t>2- Breaker de  20/2</t>
  </si>
  <si>
    <r>
      <t>Loadcenter (PN2), disponibilidad para 18 espacios con barras de 100A, Al, 3</t>
    </r>
    <r>
      <rPr>
        <sz val="12"/>
        <rFont val="Calibri"/>
        <family val="2"/>
      </rPr>
      <t>Ø</t>
    </r>
  </si>
  <si>
    <t>2-   Breaker de  30/1</t>
  </si>
  <si>
    <t>2-   Breaker de  20/2</t>
  </si>
  <si>
    <r>
      <t>Loadcenter (PI2), disponibilidad para 12 espacios con barras de 100A, Al, 1</t>
    </r>
    <r>
      <rPr>
        <sz val="12"/>
        <rFont val="Calibri"/>
        <family val="2"/>
      </rPr>
      <t>Ø</t>
    </r>
  </si>
  <si>
    <t>8- Breaker de  15/1</t>
  </si>
  <si>
    <t>Ud</t>
  </si>
  <si>
    <t>Equipo para control de iluminación exterior (CLE), 120 Voltios, Nema I, con los siguientes accesorios:</t>
  </si>
  <si>
    <t>1- Temporizador tipo Lechuza digital</t>
  </si>
  <si>
    <t>2-  Contactores de 20 Amperes</t>
  </si>
  <si>
    <t>1-  Contactores de 20 Amperes</t>
  </si>
  <si>
    <t>2- Selector On - Off - Auto</t>
  </si>
  <si>
    <t>Equipo para control de iluminación interior (CL), 120 Voltios, Nema I, con los siguientes accesorios:</t>
  </si>
  <si>
    <t xml:space="preserve">Encluosed Breaker 208V, 1000A, 3-Polos, NEMA 3R Enclosure </t>
  </si>
  <si>
    <t>9-  Contactores de 20 Amperes</t>
  </si>
  <si>
    <t>9- Selector On - Off - Auto</t>
  </si>
  <si>
    <t>Enclosed Breaker 208V, 30A, 2 Polos, NEMA 3R</t>
  </si>
  <si>
    <t>Enclosed Breaker 208V, 20A, 2 Polos, NEMA 3R</t>
  </si>
  <si>
    <t>Enclosed Breaker 208V, 20A, 3 Polos, NEMA I</t>
  </si>
  <si>
    <t>Enclosed Breaker 120V, 20A, 1 Polo, NEMA I</t>
  </si>
  <si>
    <t>8-   Breaker de  20/1</t>
  </si>
  <si>
    <t>Arrancador magnético con  120V, 20A, 2 Polos, NEMA I</t>
  </si>
  <si>
    <t>Soldadura exotermica acople a colummnas</t>
  </si>
  <si>
    <t>Soldadura exotermica tipo T</t>
  </si>
  <si>
    <t>Soldadura exotermica tipo Cruz</t>
  </si>
  <si>
    <t>Barra de tierra</t>
  </si>
  <si>
    <t>Varillas de tierra de 5/8" x 10'</t>
  </si>
  <si>
    <t>Cinta de aviso de peligro</t>
  </si>
  <si>
    <t>Uds</t>
  </si>
  <si>
    <t>Mts3</t>
  </si>
  <si>
    <t>Zanja para sistema de tierra (475 x 0.5 x 0.30) Mts</t>
  </si>
  <si>
    <t>Cable #2 desnudo para sistema de tierra</t>
  </si>
  <si>
    <t>Terminal de tierra para cable #2</t>
  </si>
  <si>
    <t>ALMACENES</t>
  </si>
  <si>
    <t>AREA DE OFICINAS Y COMEDOR</t>
  </si>
  <si>
    <t>CUARTOS ELÉCTRICOS</t>
  </si>
  <si>
    <t>Luminarias A, luminaria LED, superficial colgada, dimensiones 48'' X 20''´, COOPER LIGHTING</t>
  </si>
  <si>
    <t>Cat. HBLED-LD4-36-W-CL-120-L840-ED3-U</t>
  </si>
  <si>
    <t>Luminarias B, luminaria LED, superficial colgada, dimensiones 48'' X 11''´, COOPER LIGHTING</t>
  </si>
  <si>
    <t>Cat. 4ILED-LD4-9-W-CL-120-L840-CD1-U</t>
  </si>
  <si>
    <t>Cat.  SLD405840WH</t>
  </si>
  <si>
    <t>Luminaria C, lumianria LED tipo Downlight, en plafón, COOPER LIGHTING</t>
  </si>
  <si>
    <t>Cat. 22GR-LD5-32-F1-120-L840-CD1-U</t>
  </si>
  <si>
    <t>Luminaria D, luminaria LED,  en plafón, dimensiones  2' x 2' ,  COOPER LIGHTING</t>
  </si>
  <si>
    <t>Luminaria E, luminaria LED, superficial, dimesiones  48'' x 3 1/2'',  COOPER LIGHTING</t>
  </si>
  <si>
    <t>Cat. 4VT2-LD4-4-FR50-120-L840-CD1-U</t>
  </si>
  <si>
    <t>BAÑOS, DATA Y PASILLOS</t>
  </si>
  <si>
    <t>Luminaria F, luminaria LED, en pared, COOPER LIGHTING</t>
  </si>
  <si>
    <t>Cat. WPMLED-75-GL-UNV</t>
  </si>
  <si>
    <t>Salidas en pared para luminarias</t>
  </si>
  <si>
    <t>RECEPCIÓN DE MERCANCIA Y AREA DE DESPACHO</t>
  </si>
  <si>
    <t>RECEPCIÓN DE MERCANCIA Y DESPACHO</t>
  </si>
  <si>
    <t>Salidas para interruptor sencillo</t>
  </si>
  <si>
    <t>Salida para interruptor 3 Vias</t>
  </si>
  <si>
    <t>RECEPCIÓN DE MERCANCIA</t>
  </si>
  <si>
    <t>Salida en pared para tomacorrientes dobles a 120V normal, 15 Amp.</t>
  </si>
  <si>
    <t>Salida en pared para tomacorrientes dobles a 120V sobre meseta, 15 Amp.</t>
  </si>
  <si>
    <t>Salida en pared para tomacorrientes dobles a 120V UPS, 15 Amp.</t>
  </si>
  <si>
    <t>AREA DE OFICINAS</t>
  </si>
  <si>
    <t>DATA</t>
  </si>
  <si>
    <t>Salida en pared para tomacorrientes dobles a 208V monofásicos, 20 Amp.</t>
  </si>
  <si>
    <t>Salidas en pared para secador de manos</t>
  </si>
  <si>
    <t>Misceláneos(Conectores, reductores, tape de diferentes colores, tornillos, abrazaderas,  canaletas unistrut, abrazaderas, entre otros)</t>
  </si>
  <si>
    <t>Salida en pared trifásica 208V para Extractores</t>
  </si>
  <si>
    <t>Salida en pared monofásica 120V para Extractores</t>
  </si>
  <si>
    <t>Salida en plafón monofásica 120V para Extractores</t>
  </si>
  <si>
    <t>Tubos  EMT-IMC de 3/4"</t>
  </si>
  <si>
    <t>Conector EMT-IMC 3/4"</t>
  </si>
  <si>
    <t>Coupling EMT-IMC 3/4"</t>
  </si>
  <si>
    <t>TECHO OFICINAS</t>
  </si>
  <si>
    <t>PARED EXTERIOR</t>
  </si>
  <si>
    <t>OFICINAS</t>
  </si>
  <si>
    <t>Salida monofásica 208V para Unidades condensadoras de aire</t>
  </si>
  <si>
    <t>Salida monofásica 208V para Unidades evaporadoras de aire</t>
  </si>
  <si>
    <t>Salida en pared para botonera con arrancador de Extractores</t>
  </si>
  <si>
    <t>Instalación electricomecánica de generador (G1) 240 kW</t>
  </si>
  <si>
    <t>Uso de gruas para instalación de generador.</t>
  </si>
  <si>
    <t>M3</t>
  </si>
  <si>
    <t>Relleno compactado</t>
  </si>
  <si>
    <t>Arena</t>
  </si>
  <si>
    <t>Bote de material</t>
  </si>
  <si>
    <t>Cinta de aviso</t>
  </si>
  <si>
    <r>
      <t xml:space="preserve">Base Generador  (Para G1 240kW) Dimensiones 3,08 </t>
    </r>
    <r>
      <rPr>
        <sz val="12"/>
        <rFont val="Futura Lt BT"/>
      </rPr>
      <t>m x 1.3 m x 0.1 m</t>
    </r>
    <r>
      <rPr>
        <sz val="12"/>
        <rFont val="Futura Lt BT"/>
        <family val="2"/>
      </rPr>
      <t xml:space="preserve"> </t>
    </r>
  </si>
  <si>
    <t xml:space="preserve">Base transformador (Para TR-300) Dimensiones 2.03 m x 1.55 m x 0.1 m </t>
  </si>
  <si>
    <t>Registros de cemento con dimensiones indicadas en el plano EL,15</t>
  </si>
  <si>
    <t>Zanja para alimentación de potencia. Long 125 m  x Prof. 0.95 m x Ancho 0.4 m</t>
  </si>
  <si>
    <t>SISTEMA DE PARARRAYOS</t>
  </si>
  <si>
    <t>Lámpara de obstrucción similar a Point Lighting modelo POL-2000-R-116W-120V-34B-DT</t>
  </si>
  <si>
    <t>Foto celda y caja similares a Point Lighting modelos PPC-40001-34</t>
  </si>
  <si>
    <t>Soportes para uso en mástil para instalacion de luminarias similar a Helita Modelo HPS-2849</t>
  </si>
  <si>
    <t>Mástil en tubo IMC de 3/4" x 3m.</t>
  </si>
  <si>
    <t xml:space="preserve">Grapas similares a Heary Brothers modelo HB-108 con un clavo marca Hili cat. </t>
  </si>
  <si>
    <t>No. 66138 de 1/4"x 1" para fijacion de bajantes.</t>
  </si>
  <si>
    <t>Tuberia de proteccion de cable bajante de 1" PVC SDR-26</t>
  </si>
  <si>
    <t>Registro de inspeccion tipo Pencell Cat. PE-6-HD</t>
  </si>
  <si>
    <t>Soldadura Exotermica</t>
  </si>
  <si>
    <t>Acometida Eléctrica a Luz obstrucción</t>
  </si>
  <si>
    <t>Cable THHN para calibre de Conductor ver planos  E.2</t>
  </si>
  <si>
    <t>Soportes para fijación de pararrayos en techo,</t>
  </si>
  <si>
    <t>Puntas de pararrayos tipo pulsar similares a Helita modelo 2CT-H0-IMH-3013</t>
  </si>
  <si>
    <t>Cable de cobre similar a Heary Brothers modelo HB-28-14C.</t>
  </si>
  <si>
    <t>Cableado alimentador eléctrico trifasico (A1) desde PUNTO DE INTERCONEXION hasta TR-1</t>
  </si>
  <si>
    <t>Cableado alimentador eléctrico trifásico (A2) desde TR-1 hasta EBTR-1</t>
  </si>
  <si>
    <t xml:space="preserve">- Tubo PVC de 3"Øx10' </t>
  </si>
  <si>
    <t>- Curva PVC de 3"Ø</t>
  </si>
  <si>
    <t>12 x # 4/0 THHN - Fases</t>
  </si>
  <si>
    <t>4 x #   4/0 THHN - Neutro</t>
  </si>
  <si>
    <t>4 x #   2/0 THHN - Tierra</t>
  </si>
  <si>
    <t>- Cable # 2/0 THHN</t>
  </si>
  <si>
    <t>Cableado alimentador eléctrico trifásico (A3) desde EBTR1  hasta ITA</t>
  </si>
  <si>
    <t>4 x 3"Ø PVC con:</t>
  </si>
  <si>
    <t>2 x #   2/0 THHN - Tierra</t>
  </si>
  <si>
    <t>4 x 3"Ø PVC-EMT con:</t>
  </si>
  <si>
    <t>- Terminales de ojo cable # 2/0 THHN</t>
  </si>
  <si>
    <t>Cableado alimentador eléctrico trifásico (A4) desde G1  hasta ITA</t>
  </si>
  <si>
    <t>4 x 3"Ø EMT con:</t>
  </si>
  <si>
    <t>Cableado alimentador eléctrico trifásico (A5) desde ITA hasta PANEL A</t>
  </si>
  <si>
    <t>- Terminales de ojo cable #2/0 THHN</t>
  </si>
  <si>
    <t>Cableado alimentador eléctrico monofásico (A6) desde PANEL A hasta  PG</t>
  </si>
  <si>
    <t>2 x # 10  THHN - Fase</t>
  </si>
  <si>
    <t>Cableado alimentador eléctrico trifásico (A7) desde PANEL A hasta PANEL B</t>
  </si>
  <si>
    <t>3 x # 3/0 THHN - Fases</t>
  </si>
  <si>
    <t>1 x # 3/0 THHN - Neutro</t>
  </si>
  <si>
    <t>1 x #  6 THHN - Tierra</t>
  </si>
  <si>
    <t>1 x # 8  THHN - Neutro</t>
  </si>
  <si>
    <t>3 x # 8  THHN - Fase</t>
  </si>
  <si>
    <t>Cableado alimentador eléctrico trifásico (A8) desde PANEL B hasta  OF</t>
  </si>
  <si>
    <t>Cableado alimentador eléctrico monofásico (A9) desde PANEL B  hasta INV1</t>
  </si>
  <si>
    <t>Cableado alimentador eléctrico monofásico (A10) desde PANEL B hasta INTERRUPTOR DOBLE TIRO</t>
  </si>
  <si>
    <t>Cableado alimentador eléctrico monofásico (A11) desde INV 1 hasta INTERRUPTOR DOBLE TIRO</t>
  </si>
  <si>
    <t>Cableado alimentador eléctrico monofásico (A12) desde INTERRUPTOR DOBLE TIRO hasta PI1</t>
  </si>
  <si>
    <t>Cableado alimentador eléctrico trifásico (A13) desde PANEL B hasta  AA</t>
  </si>
  <si>
    <t>3 x # 1/0  THHN - Fase</t>
  </si>
  <si>
    <t>1 x # 2  THHN - Neutro</t>
  </si>
  <si>
    <t>1 x # 6  THHN - Tierra</t>
  </si>
  <si>
    <t>1 x #  2  THHN - Neutro</t>
  </si>
  <si>
    <t>1 x #  6  THHN - Tierra</t>
  </si>
  <si>
    <t>- Cable # 2 THHN</t>
  </si>
  <si>
    <t>Cableado alimentador eléctrico monofásico (A14) desde PANEL B  hasta UPS1</t>
  </si>
  <si>
    <t>Cableado alimentador eléctrico monofásico (A15) desde PANEL B hasta INTERRUPTOR DOBLE TIRO</t>
  </si>
  <si>
    <t>Cableado alimentador eléctrico monofásico (A16) desde UPS 1 hasta INTERRUPTOR DOBLE TIRO</t>
  </si>
  <si>
    <t>Cableado alimentador eléctrico monofásico (A17) desde INTERRUPTOR DOBLE TIRO hasta PU1</t>
  </si>
  <si>
    <t>Cableado alimentador eléctrico trifásico (A18) desde PANEL A hasta PANEL C</t>
  </si>
  <si>
    <t>1 x 3"Ø PVC-EMT con:</t>
  </si>
  <si>
    <t>3 x 3"Ø PVC-EMT con:</t>
  </si>
  <si>
    <t>9 x # 3/0 THHN - Fases</t>
  </si>
  <si>
    <t>2 x # 3/0 THHN - Neutro</t>
  </si>
  <si>
    <t>3 x # 1/0 THHN - Tierra</t>
  </si>
  <si>
    <t>- Terminales de ojo cable #1/0 THHN</t>
  </si>
  <si>
    <t>Cableado alimentador eléctrico trifásico (A19) desde PANEL C hasta  EX1</t>
  </si>
  <si>
    <t>3 x # 4  THHN - Fase</t>
  </si>
  <si>
    <t>Cableado alimentador eléctrico trifásico (A20) desde PANEL C hasta  PN1</t>
  </si>
  <si>
    <t>3 x # 10  THHN - Fase</t>
  </si>
  <si>
    <t>Cableado alimentador eléctrico trifásico (A21) desde PANEL C hasta  PN2</t>
  </si>
  <si>
    <t>1 x # 4  THHN - Neutro</t>
  </si>
  <si>
    <t>Cableado alimentador eléctrico monofásico (A21a) desde PN2  hasta INV2</t>
  </si>
  <si>
    <t>Cableado alimentador eléctrico monofásico (A21b) desde PN2 hasta INTERRUPTOR DOBLE TIRO</t>
  </si>
  <si>
    <t>Cableado alimentador eléctrico monofásico (A21c) desde INV 2 hasta INTERRUPTOR DOBLE TIRO</t>
  </si>
  <si>
    <t>Cableado alimentador eléctrico monofásico (A21d) desde INTERRUPTOR DOBLE TIRO hasta PI2</t>
  </si>
  <si>
    <t>Cableado alimentador eléctrico trifásico (A22) desde PANEL C hasta  PSC</t>
  </si>
  <si>
    <t>1 x #  1/0  THHN - Neutro</t>
  </si>
  <si>
    <t>Cableado alimentador eléctrico trifásico (A23) desde PANEL C hasta  PH</t>
  </si>
  <si>
    <t>Cableado alimentador eléctrico trifásico (A24) desde PANEL C hasta  PS</t>
  </si>
  <si>
    <t>3 x # 2  THHN - Fase</t>
  </si>
  <si>
    <t>Cableado alimentador eléctrico trifásico (A25) desde PANEL C hasta PREVISION SECADORAS</t>
  </si>
  <si>
    <t>Cableado alimentador eléctrico trifásico (A26) desde PANEL A hasta PBO</t>
  </si>
  <si>
    <t>Registro eléctrico de 8'' x 8'' x 4''</t>
  </si>
  <si>
    <t>Registro eléctrico de 10'' x 10'' x 6''</t>
  </si>
  <si>
    <t>Registro eléctrico de 12'' x 12'' x 6''</t>
  </si>
  <si>
    <t>Registro eléctrico de 16'' x 16'' x 8''</t>
  </si>
  <si>
    <t>Registro eléctrico de 24'' x 24'' x 10''</t>
  </si>
  <si>
    <t>Registro eléctrico de 14'' x 14'' x 8''</t>
  </si>
  <si>
    <t>3,0.01.-</t>
  </si>
  <si>
    <t>3.0.02.-</t>
  </si>
  <si>
    <t>3.0.03.-</t>
  </si>
  <si>
    <t>3.0.04.-</t>
  </si>
  <si>
    <t>3.0.05.-</t>
  </si>
  <si>
    <t>3.0.06.-</t>
  </si>
  <si>
    <t>3.0.07.-</t>
  </si>
  <si>
    <t>3.0.08.-</t>
  </si>
  <si>
    <t>3.0.09.-</t>
  </si>
  <si>
    <t>3.0.10.-</t>
  </si>
  <si>
    <t>3.0.11.-</t>
  </si>
  <si>
    <t>3.1.01.-</t>
  </si>
  <si>
    <t>Materiales varios</t>
  </si>
  <si>
    <t>3.1.02.-</t>
  </si>
  <si>
    <t>3.1.03.-</t>
  </si>
  <si>
    <t>3.1.04.-</t>
  </si>
  <si>
    <t>3.1.05.-</t>
  </si>
  <si>
    <t>3.1.06.-</t>
  </si>
  <si>
    <t>3.1.07.-</t>
  </si>
  <si>
    <t>3.1.08.-</t>
  </si>
  <si>
    <t>3.1.09.-</t>
  </si>
  <si>
    <t>3.1.10.-</t>
  </si>
  <si>
    <t>3.1.11.-</t>
  </si>
  <si>
    <t>3.1.12.-</t>
  </si>
  <si>
    <t>3.1.13.-</t>
  </si>
  <si>
    <t>3.0.12.-</t>
  </si>
  <si>
    <t>Aislamiento acustico para cuarto de generador</t>
  </si>
  <si>
    <t>Ventanas acusticas para entrada y salidas de aire del cuarto de generadores</t>
  </si>
  <si>
    <t>Materilaes varios</t>
  </si>
  <si>
    <t>8.03.-</t>
  </si>
  <si>
    <t>8.04.-</t>
  </si>
  <si>
    <t>8.05.-</t>
  </si>
  <si>
    <t>8.06.-</t>
  </si>
  <si>
    <t>8.07.-</t>
  </si>
  <si>
    <t>8.08.-</t>
  </si>
  <si>
    <t>8.09.-</t>
  </si>
  <si>
    <t>SISTEMA DE TIERRA Y PARARRAYOS</t>
  </si>
  <si>
    <t>VOLUMETRíA INSTALACIONES ELÉCTRICAS                                                                                                                              "NAVE VALLEJUELO"</t>
  </si>
  <si>
    <t>NAVE VALLEJUELO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</si>
</sst>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164" formatCode="_(* #,##0_);_(* \(#,##0\);_(* &quot;-&quot;_);_(@_)"/>
    <numFmt numFmtId="165" formatCode="_(&quot;$&quot;* #,##0.00_);_(&quot;$&quot;* \(#,##0.00\);_(&quot;$&quot;* &quot;-&quot;??_);_(@_)"/>
    <numFmt numFmtId="166" formatCode="_(* #,##0.00_);_(* \(#,##0.00\);_(* &quot;-&quot;??_);_(@_)"/>
    <numFmt numFmtId="167" formatCode="_(&quot;RD$&quot;* #,##0.00_);_(&quot;RD$&quot;* \(#,##0.00\);_(&quot;RD$&quot;* &quot;-&quot;??_);_(@_)"/>
    <numFmt numFmtId="168" formatCode="_([$€]* #,##0.00_);_([$€]* \(#,##0.00\);_([$€]* &quot;-&quot;??_);_(@_)"/>
    <numFmt numFmtId="169" formatCode="_([$RD$-1C0A]* #,##0.00_);_([$RD$-1C0A]* \(#,##0.00\);_([$RD$-1C0A]* &quot;-&quot;??_);_(@_)"/>
    <numFmt numFmtId="170" formatCode="_-[$RD$-1C0A]* #,##0.00_ ;_-[$RD$-1C0A]* \-#,##0.00\ ;_-[$RD$-1C0A]* &quot;-&quot;??_ ;_-@_ "/>
    <numFmt numFmtId="171" formatCode="0.00_)"/>
    <numFmt numFmtId="172" formatCode="0&quot;.-&quot;"/>
    <numFmt numFmtId="173" formatCode="_(* #,##0.00%_);_(* \(#,##0.00%\);_(* &quot;-&quot;??_);_(@_)"/>
    <numFmt numFmtId="174" formatCode="0.00&quot;.-&quot;"/>
    <numFmt numFmtId="175" formatCode="_-* #,##0.00_-;\-* #,##0.00_-;_-* \-??_-;_-@_-"/>
  </numFmts>
  <fonts count="56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b/>
      <sz val="24"/>
      <name val="Arial"/>
      <family val="2"/>
    </font>
    <font>
      <sz val="12"/>
      <name val="Futura Lt BT"/>
      <family val="2"/>
    </font>
    <font>
      <b/>
      <sz val="12"/>
      <name val="Futura Lt BT"/>
      <family val="2"/>
    </font>
    <font>
      <sz val="10"/>
      <name val="Futura Lt BT"/>
      <family val="2"/>
    </font>
    <font>
      <sz val="12"/>
      <name val="Calibri"/>
      <family val="2"/>
    </font>
    <font>
      <b/>
      <sz val="18"/>
      <name val="Futura Lt BT"/>
      <family val="2"/>
    </font>
    <font>
      <sz val="10"/>
      <name val="Eurostile"/>
      <family val="2"/>
    </font>
    <font>
      <b/>
      <sz val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14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8"/>
      <name val="Arial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0"/>
      <name val="Arial"/>
      <family val="2"/>
    </font>
    <font>
      <b/>
      <sz val="10"/>
      <name val="Futura Lt BT"/>
      <family val="2"/>
    </font>
    <font>
      <sz val="13"/>
      <name val="Futura Lt BT"/>
      <family val="2"/>
    </font>
    <font>
      <b/>
      <i/>
      <sz val="12"/>
      <name val="Futura Lt BT"/>
      <family val="2"/>
    </font>
    <font>
      <sz val="10"/>
      <name val="Arial"/>
      <family val="2"/>
    </font>
    <font>
      <b/>
      <sz val="12"/>
      <name val="Futura Lt BT"/>
    </font>
    <font>
      <sz val="12"/>
      <name val="Futura Lt BT"/>
    </font>
    <font>
      <i/>
      <sz val="12"/>
      <name val="Futura Lt BT"/>
    </font>
    <font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Futura Lt BT"/>
    </font>
    <font>
      <sz val="13"/>
      <name val="Arial"/>
      <family val="2"/>
    </font>
    <font>
      <i/>
      <sz val="12"/>
      <name val="Futura Lt BT"/>
      <family val="2"/>
    </font>
    <font>
      <sz val="11"/>
      <name val="Arial"/>
      <family val="2"/>
    </font>
    <font>
      <sz val="11"/>
      <name val="ＭＳ Ｐゴシック"/>
      <family val="3"/>
      <charset val="128"/>
    </font>
    <font>
      <b/>
      <sz val="12"/>
      <color rgb="FFFF0000"/>
      <name val="Futura Lt BT"/>
      <family val="2"/>
    </font>
    <font>
      <sz val="12"/>
      <color rgb="FFFF0000"/>
      <name val="Futura Lt BT"/>
      <family val="2"/>
    </font>
    <font>
      <sz val="10"/>
      <color rgb="FFFF0000"/>
      <name val="Futura Lt BT"/>
      <family val="2"/>
    </font>
    <font>
      <sz val="10"/>
      <color rgb="FFFF0000"/>
      <name val="Arial"/>
      <family val="2"/>
    </font>
    <font>
      <i/>
      <sz val="10"/>
      <name val="MS Sans Serif"/>
      <family val="2"/>
    </font>
    <font>
      <b/>
      <sz val="16"/>
      <name val="Futura Lt BT"/>
      <family val="2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C000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328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20" fillId="4" borderId="0" applyNumberFormat="0" applyBorder="0" applyAlignment="0" applyProtection="0"/>
    <xf numFmtId="0" fontId="17" fillId="20" borderId="1" applyNumberFormat="0" applyAlignment="0" applyProtection="0"/>
    <xf numFmtId="0" fontId="18" fillId="21" borderId="2" applyNumberFormat="0" applyAlignment="0" applyProtection="0"/>
    <xf numFmtId="0" fontId="22" fillId="0" borderId="3" applyNumberFormat="0" applyFill="0" applyAlignment="0" applyProtection="0"/>
    <xf numFmtId="166" fontId="39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21" fillId="7" borderId="1" applyNumberFormat="0" applyAlignment="0" applyProtection="0"/>
    <xf numFmtId="168" fontId="5" fillId="0" borderId="0" applyFont="0" applyFill="0" applyBorder="0" applyAlignment="0" applyProtection="0"/>
    <xf numFmtId="0" fontId="16" fillId="3" borderId="0" applyNumberFormat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5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7" fillId="0" borderId="0"/>
    <xf numFmtId="0" fontId="4" fillId="22" borderId="7" applyNumberFormat="0" applyFont="0" applyAlignment="0" applyProtection="0"/>
    <xf numFmtId="9" fontId="5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23" fillId="20" borderId="8" applyNumberFormat="0" applyAlignment="0" applyProtection="0"/>
    <xf numFmtId="0" fontId="2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1" fillId="0" borderId="6" applyNumberFormat="0" applyFill="0" applyAlignment="0" applyProtection="0"/>
    <xf numFmtId="164" fontId="3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75" fontId="5" fillId="0" borderId="0" applyFill="0" applyBorder="0" applyAlignment="0" applyProtection="0"/>
    <xf numFmtId="175" fontId="5" fillId="0" borderId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9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" fillId="0" borderId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22" borderId="7" applyNumberFormat="0" applyFont="0" applyAlignment="0" applyProtection="0"/>
  </cellStyleXfs>
  <cellXfs count="298">
    <xf numFmtId="0" fontId="0" fillId="0" borderId="0" xfId="0"/>
    <xf numFmtId="171" fontId="8" fillId="0" borderId="0" xfId="0" applyNumberFormat="1" applyFont="1" applyBorder="1" applyAlignment="1" applyProtection="1">
      <alignment horizontal="right"/>
    </xf>
    <xf numFmtId="40" fontId="9" fillId="0" borderId="0" xfId="0" applyNumberFormat="1" applyFont="1" applyFill="1" applyBorder="1" applyAlignment="1" applyProtection="1">
      <alignment horizontal="center" vertical="center"/>
    </xf>
    <xf numFmtId="171" fontId="8" fillId="0" borderId="0" xfId="0" applyNumberFormat="1" applyFont="1" applyBorder="1" applyAlignment="1" applyProtection="1">
      <alignment horizontal="center"/>
    </xf>
    <xf numFmtId="169" fontId="8" fillId="0" borderId="0" xfId="0" applyNumberFormat="1" applyFont="1" applyBorder="1" applyProtection="1"/>
    <xf numFmtId="170" fontId="8" fillId="0" borderId="0" xfId="0" applyNumberFormat="1" applyFont="1" applyBorder="1" applyProtection="1"/>
    <xf numFmtId="0" fontId="10" fillId="0" borderId="0" xfId="0" applyFont="1" applyBorder="1" applyProtection="1"/>
    <xf numFmtId="171" fontId="8" fillId="0" borderId="0" xfId="0" applyNumberFormat="1" applyFont="1" applyFill="1" applyBorder="1" applyAlignment="1" applyProtection="1">
      <alignment horizontal="center"/>
    </xf>
    <xf numFmtId="169" fontId="8" fillId="0" borderId="0" xfId="0" applyNumberFormat="1" applyFont="1" applyFill="1" applyBorder="1" applyProtection="1"/>
    <xf numFmtId="170" fontId="8" fillId="0" borderId="0" xfId="0" applyNumberFormat="1" applyFont="1" applyFill="1" applyBorder="1" applyProtection="1"/>
    <xf numFmtId="171" fontId="8" fillId="0" borderId="0" xfId="0" applyNumberFormat="1" applyFont="1" applyFill="1" applyBorder="1" applyProtection="1"/>
    <xf numFmtId="172" fontId="8" fillId="0" borderId="0" xfId="0" applyNumberFormat="1" applyFont="1" applyFill="1" applyBorder="1" applyAlignment="1" applyProtection="1">
      <alignment horizontal="right"/>
    </xf>
    <xf numFmtId="0" fontId="13" fillId="0" borderId="0" xfId="0" applyFont="1" applyFill="1" applyBorder="1" applyAlignment="1">
      <alignment horizontal="center"/>
    </xf>
    <xf numFmtId="171" fontId="8" fillId="0" borderId="0" xfId="0" quotePrefix="1" applyNumberFormat="1" applyFont="1" applyBorder="1" applyAlignment="1" applyProtection="1">
      <alignment horizontal="left" wrapText="1"/>
    </xf>
    <xf numFmtId="0" fontId="26" fillId="0" borderId="0" xfId="0" applyFont="1" applyAlignment="1" applyProtection="1">
      <alignment horizontal="center"/>
    </xf>
    <xf numFmtId="0" fontId="26" fillId="0" borderId="0" xfId="0" applyFont="1" applyProtection="1"/>
    <xf numFmtId="0" fontId="28" fillId="0" borderId="0" xfId="0" applyFont="1" applyAlignment="1" applyProtection="1">
      <alignment horizontal="center"/>
    </xf>
    <xf numFmtId="0" fontId="28" fillId="0" borderId="0" xfId="0" applyFont="1" applyProtection="1"/>
    <xf numFmtId="0" fontId="29" fillId="0" borderId="0" xfId="0" applyFont="1" applyProtection="1"/>
    <xf numFmtId="169" fontId="29" fillId="0" borderId="0" xfId="0" applyNumberFormat="1" applyFont="1" applyAlignment="1" applyProtection="1"/>
    <xf numFmtId="0" fontId="28" fillId="0" borderId="11" xfId="0" applyFont="1" applyBorder="1" applyAlignment="1" applyProtection="1">
      <alignment vertical="center"/>
    </xf>
    <xf numFmtId="0" fontId="26" fillId="0" borderId="11" xfId="0" applyFont="1" applyBorder="1" applyAlignment="1" applyProtection="1">
      <alignment vertical="center"/>
    </xf>
    <xf numFmtId="169" fontId="28" fillId="0" borderId="12" xfId="0" applyNumberFormat="1" applyFont="1" applyBorder="1" applyAlignment="1" applyProtection="1">
      <alignment vertical="center"/>
    </xf>
    <xf numFmtId="0" fontId="25" fillId="0" borderId="0" xfId="0" applyFont="1" applyBorder="1" applyProtection="1"/>
    <xf numFmtId="169" fontId="26" fillId="0" borderId="0" xfId="0" applyNumberFormat="1" applyFont="1" applyProtection="1"/>
    <xf numFmtId="0" fontId="28" fillId="0" borderId="0" xfId="0" applyFont="1" applyFill="1" applyBorder="1" applyProtection="1"/>
    <xf numFmtId="169" fontId="28" fillId="0" borderId="0" xfId="0" applyNumberFormat="1" applyFont="1" applyProtection="1"/>
    <xf numFmtId="0" fontId="25" fillId="0" borderId="0" xfId="0" applyFont="1" applyAlignment="1" applyProtection="1">
      <alignment vertical="center" wrapText="1"/>
    </xf>
    <xf numFmtId="169" fontId="28" fillId="0" borderId="0" xfId="0" applyNumberFormat="1" applyFont="1" applyBorder="1" applyAlignment="1" applyProtection="1">
      <alignment vertical="center"/>
    </xf>
    <xf numFmtId="0" fontId="14" fillId="0" borderId="0" xfId="0" applyFont="1" applyBorder="1" applyProtection="1"/>
    <xf numFmtId="0" fontId="11" fillId="0" borderId="0" xfId="0" applyFont="1" applyProtection="1"/>
    <xf numFmtId="171" fontId="9" fillId="0" borderId="0" xfId="0" applyNumberFormat="1" applyFont="1" applyBorder="1" applyAlignment="1" applyProtection="1">
      <alignment horizontal="left" wrapText="1"/>
    </xf>
    <xf numFmtId="171" fontId="9" fillId="0" borderId="0" xfId="0" applyNumberFormat="1" applyFont="1" applyFill="1" applyBorder="1" applyAlignment="1" applyProtection="1">
      <alignment horizontal="center"/>
    </xf>
    <xf numFmtId="0" fontId="37" fillId="0" borderId="0" xfId="0" applyFont="1" applyBorder="1" applyAlignment="1" applyProtection="1">
      <alignment wrapText="1"/>
    </xf>
    <xf numFmtId="0" fontId="37" fillId="0" borderId="0" xfId="0" applyFont="1" applyBorder="1" applyProtection="1"/>
    <xf numFmtId="0" fontId="8" fillId="0" borderId="0" xfId="0" applyFont="1" applyBorder="1" applyProtection="1"/>
    <xf numFmtId="0" fontId="8" fillId="0" borderId="0" xfId="0" applyFont="1"/>
    <xf numFmtId="0" fontId="8" fillId="0" borderId="0" xfId="0" applyFont="1" applyAlignment="1">
      <alignment wrapText="1"/>
    </xf>
    <xf numFmtId="0" fontId="8" fillId="0" borderId="0" xfId="0" applyFont="1" applyBorder="1" applyAlignment="1" applyProtection="1">
      <alignment wrapText="1"/>
    </xf>
    <xf numFmtId="4" fontId="38" fillId="0" borderId="0" xfId="0" applyNumberFormat="1" applyFont="1" applyFill="1" applyBorder="1" applyAlignment="1" applyProtection="1">
      <alignment horizontal="right" wrapText="1"/>
    </xf>
    <xf numFmtId="0" fontId="36" fillId="0" borderId="0" xfId="0" applyFont="1"/>
    <xf numFmtId="171" fontId="9" fillId="0" borderId="0" xfId="0" applyNumberFormat="1" applyFont="1" applyBorder="1" applyAlignment="1" applyProtection="1">
      <alignment horizontal="center"/>
    </xf>
    <xf numFmtId="0" fontId="9" fillId="0" borderId="0" xfId="0" applyFont="1"/>
    <xf numFmtId="169" fontId="36" fillId="0" borderId="0" xfId="0" applyNumberFormat="1" applyFont="1" applyBorder="1" applyProtection="1"/>
    <xf numFmtId="169" fontId="11" fillId="0" borderId="0" xfId="0" applyNumberFormat="1" applyFont="1" applyAlignment="1" applyProtection="1"/>
    <xf numFmtId="9" fontId="26" fillId="0" borderId="0" xfId="0" applyNumberFormat="1" applyFont="1" applyProtection="1"/>
    <xf numFmtId="166" fontId="26" fillId="0" borderId="0" xfId="23" applyFont="1" applyProtection="1"/>
    <xf numFmtId="169" fontId="8" fillId="23" borderId="0" xfId="123" applyNumberFormat="1" applyFont="1" applyFill="1" applyBorder="1" applyProtection="1">
      <protection locked="0"/>
    </xf>
    <xf numFmtId="49" fontId="8" fillId="0" borderId="0" xfId="0" applyNumberFormat="1" applyFont="1" applyFill="1" applyBorder="1" applyAlignment="1" applyProtection="1">
      <alignment wrapText="1"/>
    </xf>
    <xf numFmtId="171" fontId="8" fillId="0" borderId="0" xfId="0" applyNumberFormat="1" applyFont="1" applyFill="1" applyBorder="1" applyAlignment="1" applyProtection="1">
      <alignment horizontal="right"/>
    </xf>
    <xf numFmtId="169" fontId="8" fillId="0" borderId="0" xfId="0" applyNumberFormat="1" applyFont="1" applyFill="1" applyBorder="1" applyProtection="1">
      <protection locked="0"/>
    </xf>
    <xf numFmtId="171" fontId="8" fillId="24" borderId="0" xfId="0" applyNumberFormat="1" applyFont="1" applyFill="1" applyBorder="1" applyAlignment="1" applyProtection="1">
      <alignment horizontal="center"/>
    </xf>
    <xf numFmtId="169" fontId="8" fillId="24" borderId="0" xfId="0" applyNumberFormat="1" applyFont="1" applyFill="1" applyBorder="1" applyProtection="1"/>
    <xf numFmtId="0" fontId="35" fillId="0" borderId="0" xfId="0" applyFont="1"/>
    <xf numFmtId="0" fontId="5" fillId="0" borderId="0" xfId="0" applyFont="1"/>
    <xf numFmtId="171" fontId="9" fillId="0" borderId="0" xfId="0" applyNumberFormat="1" applyFont="1" applyFill="1" applyBorder="1" applyAlignment="1" applyProtection="1">
      <alignment horizontal="right"/>
    </xf>
    <xf numFmtId="173" fontId="14" fillId="0" borderId="0" xfId="366" applyNumberFormat="1" applyFont="1" applyAlignment="1" applyProtection="1">
      <alignment horizontal="center"/>
    </xf>
    <xf numFmtId="174" fontId="6" fillId="0" borderId="15" xfId="0" applyNumberFormat="1" applyFont="1" applyFill="1" applyBorder="1" applyAlignment="1" applyProtection="1">
      <alignment vertical="top"/>
    </xf>
    <xf numFmtId="170" fontId="40" fillId="0" borderId="0" xfId="0" applyNumberFormat="1" applyFont="1" applyFill="1" applyBorder="1" applyProtection="1"/>
    <xf numFmtId="170" fontId="9" fillId="0" borderId="0" xfId="0" applyNumberFormat="1" applyFont="1" applyFill="1" applyBorder="1" applyProtection="1"/>
    <xf numFmtId="171" fontId="9" fillId="0" borderId="0" xfId="0" applyNumberFormat="1" applyFont="1" applyFill="1" applyBorder="1" applyProtection="1"/>
    <xf numFmtId="169" fontId="9" fillId="0" borderId="13" xfId="0" applyNumberFormat="1" applyFont="1" applyFill="1" applyBorder="1" applyProtection="1">
      <protection locked="0"/>
    </xf>
    <xf numFmtId="170" fontId="9" fillId="0" borderId="13" xfId="0" applyNumberFormat="1" applyFont="1" applyFill="1" applyBorder="1" applyProtection="1"/>
    <xf numFmtId="172" fontId="44" fillId="0" borderId="15" xfId="0" applyNumberFormat="1" applyFont="1" applyFill="1" applyBorder="1" applyAlignment="1" applyProtection="1">
      <alignment horizontal="center" vertical="top"/>
    </xf>
    <xf numFmtId="0" fontId="26" fillId="0" borderId="16" xfId="0" applyFont="1" applyBorder="1" applyAlignment="1" applyProtection="1">
      <alignment horizontal="center" vertical="center"/>
    </xf>
    <xf numFmtId="171" fontId="42" fillId="0" borderId="0" xfId="0" applyNumberFormat="1" applyFont="1" applyBorder="1" applyAlignment="1" applyProtection="1">
      <alignment horizontal="left" wrapText="1"/>
    </xf>
    <xf numFmtId="171" fontId="9" fillId="0" borderId="0" xfId="0" applyNumberFormat="1" applyFont="1" applyBorder="1" applyAlignment="1" applyProtection="1">
      <alignment horizontal="right"/>
    </xf>
    <xf numFmtId="169" fontId="8" fillId="24" borderId="0" xfId="0" applyNumberFormat="1" applyFont="1" applyFill="1" applyBorder="1" applyProtection="1">
      <protection locked="0"/>
    </xf>
    <xf numFmtId="170" fontId="8" fillId="24" borderId="0" xfId="0" applyNumberFormat="1" applyFont="1" applyFill="1" applyBorder="1" applyProtection="1"/>
    <xf numFmtId="169" fontId="8" fillId="0" borderId="0" xfId="123" applyNumberFormat="1" applyFont="1" applyBorder="1" applyProtection="1"/>
    <xf numFmtId="0" fontId="41" fillId="0" borderId="0" xfId="0" applyFont="1"/>
    <xf numFmtId="171" fontId="9" fillId="24" borderId="0" xfId="0" applyNumberFormat="1" applyFont="1" applyFill="1" applyBorder="1" applyAlignment="1" applyProtection="1">
      <alignment horizontal="center"/>
    </xf>
    <xf numFmtId="0" fontId="8" fillId="0" borderId="0" xfId="0" applyFont="1" applyFill="1" applyBorder="1" applyProtection="1"/>
    <xf numFmtId="0" fontId="8" fillId="0" borderId="0" xfId="0" applyFont="1" applyFill="1"/>
    <xf numFmtId="167" fontId="8" fillId="0" borderId="0" xfId="107" applyFont="1" applyFill="1"/>
    <xf numFmtId="0" fontId="8" fillId="0" borderId="0" xfId="0" applyFont="1" applyFill="1" applyAlignment="1">
      <alignment wrapText="1"/>
    </xf>
    <xf numFmtId="0" fontId="10" fillId="0" borderId="0" xfId="0" applyFont="1"/>
    <xf numFmtId="0" fontId="10" fillId="0" borderId="0" xfId="0" applyFont="1" applyBorder="1" applyAlignment="1" applyProtection="1">
      <alignment wrapText="1"/>
    </xf>
    <xf numFmtId="169" fontId="10" fillId="0" borderId="0" xfId="0" applyNumberFormat="1" applyFont="1" applyBorder="1" applyProtection="1"/>
    <xf numFmtId="171" fontId="8" fillId="0" borderId="0" xfId="0" applyNumberFormat="1" applyFont="1" applyFill="1" applyBorder="1" applyAlignment="1" applyProtection="1">
      <alignment horizontal="left" vertical="top" wrapText="1"/>
    </xf>
    <xf numFmtId="171" fontId="8" fillId="0" borderId="0" xfId="123" applyNumberFormat="1" applyFont="1" applyBorder="1" applyAlignment="1" applyProtection="1">
      <alignment horizontal="center"/>
    </xf>
    <xf numFmtId="170" fontId="8" fillId="0" borderId="0" xfId="123" applyNumberFormat="1" applyFont="1" applyBorder="1" applyProtection="1"/>
    <xf numFmtId="171" fontId="8" fillId="0" borderId="0" xfId="123" applyNumberFormat="1" applyFont="1" applyFill="1" applyBorder="1" applyAlignment="1" applyProtection="1">
      <alignment horizontal="center"/>
    </xf>
    <xf numFmtId="169" fontId="8" fillId="0" borderId="0" xfId="123" applyNumberFormat="1" applyFont="1" applyFill="1" applyBorder="1" applyProtection="1"/>
    <xf numFmtId="170" fontId="8" fillId="0" borderId="0" xfId="123" applyNumberFormat="1" applyFont="1" applyFill="1" applyBorder="1" applyProtection="1"/>
    <xf numFmtId="172" fontId="8" fillId="0" borderId="0" xfId="123" applyNumberFormat="1" applyFont="1" applyFill="1" applyBorder="1" applyAlignment="1" applyProtection="1">
      <alignment horizontal="right"/>
    </xf>
    <xf numFmtId="169" fontId="8" fillId="0" borderId="0" xfId="123" applyNumberFormat="1" applyFont="1" applyFill="1" applyBorder="1" applyProtection="1">
      <protection locked="0"/>
    </xf>
    <xf numFmtId="170" fontId="8" fillId="24" borderId="0" xfId="123" applyNumberFormat="1" applyFont="1" applyFill="1" applyBorder="1" applyProtection="1"/>
    <xf numFmtId="171" fontId="9" fillId="0" borderId="0" xfId="123" applyNumberFormat="1" applyFont="1" applyFill="1" applyBorder="1" applyAlignment="1" applyProtection="1">
      <alignment horizontal="center"/>
    </xf>
    <xf numFmtId="0" fontId="8" fillId="0" borderId="0" xfId="123" applyFont="1" applyBorder="1" applyProtection="1"/>
    <xf numFmtId="0" fontId="8" fillId="0" borderId="0" xfId="123" applyFont="1"/>
    <xf numFmtId="171" fontId="9" fillId="0" borderId="0" xfId="123" applyNumberFormat="1" applyFont="1" applyBorder="1" applyAlignment="1" applyProtection="1">
      <alignment horizontal="center"/>
    </xf>
    <xf numFmtId="171" fontId="8" fillId="24" borderId="0" xfId="123" applyNumberFormat="1" applyFont="1" applyFill="1" applyBorder="1" applyAlignment="1" applyProtection="1">
      <alignment horizontal="center"/>
    </xf>
    <xf numFmtId="169" fontId="8" fillId="24" borderId="0" xfId="123" applyNumberFormat="1" applyFont="1" applyFill="1" applyBorder="1" applyProtection="1">
      <protection locked="0"/>
    </xf>
    <xf numFmtId="169" fontId="8" fillId="24" borderId="0" xfId="123" applyNumberFormat="1" applyFont="1" applyFill="1" applyBorder="1" applyProtection="1">
      <protection locked="0"/>
    </xf>
    <xf numFmtId="171" fontId="8" fillId="24" borderId="0" xfId="123" applyNumberFormat="1" applyFont="1" applyFill="1" applyBorder="1" applyAlignment="1" applyProtection="1">
      <alignment horizontal="center"/>
    </xf>
    <xf numFmtId="170" fontId="8" fillId="24" borderId="0" xfId="123" applyNumberFormat="1" applyFont="1" applyFill="1" applyBorder="1" applyProtection="1"/>
    <xf numFmtId="171" fontId="42" fillId="0" borderId="0" xfId="0" applyNumberFormat="1" applyFont="1" applyFill="1" applyBorder="1" applyAlignment="1" applyProtection="1">
      <alignment horizontal="right"/>
    </xf>
    <xf numFmtId="171" fontId="8" fillId="0" borderId="0" xfId="123" applyNumberFormat="1" applyFont="1" applyFill="1" applyBorder="1" applyAlignment="1" applyProtection="1">
      <alignment horizontal="right"/>
    </xf>
    <xf numFmtId="0" fontId="0" fillId="0" borderId="0" xfId="0" applyBorder="1" applyProtection="1"/>
    <xf numFmtId="0" fontId="0" fillId="0" borderId="0" xfId="0" applyBorder="1" applyAlignment="1" applyProtection="1">
      <alignment wrapText="1"/>
    </xf>
    <xf numFmtId="0" fontId="0" fillId="0" borderId="0" xfId="0" applyProtection="1"/>
    <xf numFmtId="49" fontId="8" fillId="0" borderId="0" xfId="0" applyNumberFormat="1" applyFont="1" applyFill="1" applyBorder="1" applyProtection="1"/>
    <xf numFmtId="169" fontId="8" fillId="23" borderId="0" xfId="0" applyNumberFormat="1" applyFont="1" applyFill="1" applyBorder="1" applyProtection="1">
      <protection locked="0"/>
    </xf>
    <xf numFmtId="171" fontId="8" fillId="24" borderId="0" xfId="0" applyNumberFormat="1" applyFont="1" applyFill="1" applyBorder="1" applyAlignment="1" applyProtection="1">
      <alignment horizontal="right"/>
    </xf>
    <xf numFmtId="49" fontId="8" fillId="24" borderId="0" xfId="0" applyNumberFormat="1" applyFont="1" applyFill="1" applyBorder="1" applyProtection="1"/>
    <xf numFmtId="0" fontId="0" fillId="0" borderId="0" xfId="0" applyFill="1"/>
    <xf numFmtId="0" fontId="0" fillId="25" borderId="0" xfId="0" applyFill="1"/>
    <xf numFmtId="174" fontId="6" fillId="0" borderId="0" xfId="0" applyNumberFormat="1" applyFont="1" applyFill="1" applyBorder="1" applyAlignment="1" applyProtection="1">
      <alignment vertical="top"/>
    </xf>
    <xf numFmtId="0" fontId="10" fillId="0" borderId="0" xfId="0" applyFont="1" applyFill="1" applyBorder="1" applyProtection="1"/>
    <xf numFmtId="171" fontId="8" fillId="0" borderId="0" xfId="123" applyNumberFormat="1" applyFont="1" applyFill="1" applyBorder="1" applyProtection="1"/>
    <xf numFmtId="0" fontId="0" fillId="24" borderId="0" xfId="0" applyFill="1" applyProtection="1"/>
    <xf numFmtId="169" fontId="8" fillId="0" borderId="0" xfId="0" applyNumberFormat="1" applyFont="1" applyBorder="1" applyProtection="1">
      <protection locked="0"/>
    </xf>
    <xf numFmtId="171" fontId="8" fillId="24" borderId="0" xfId="0" applyNumberFormat="1" applyFont="1" applyFill="1" applyBorder="1" applyProtection="1"/>
    <xf numFmtId="0" fontId="10" fillId="24" borderId="0" xfId="0" applyFont="1" applyFill="1" applyBorder="1" applyProtection="1"/>
    <xf numFmtId="0" fontId="5" fillId="0" borderId="0" xfId="123" applyFont="1"/>
    <xf numFmtId="171" fontId="8" fillId="24" borderId="0" xfId="123" applyNumberFormat="1" applyFont="1" applyFill="1" applyBorder="1" applyAlignment="1" applyProtection="1">
      <alignment horizontal="right"/>
    </xf>
    <xf numFmtId="49" fontId="8" fillId="0" borderId="0" xfId="123" applyNumberFormat="1" applyFont="1" applyFill="1" applyBorder="1" applyProtection="1"/>
    <xf numFmtId="169" fontId="8" fillId="24" borderId="0" xfId="123" applyNumberFormat="1" applyFont="1" applyFill="1" applyBorder="1" applyProtection="1"/>
    <xf numFmtId="174" fontId="6" fillId="0" borderId="15" xfId="123" applyNumberFormat="1" applyFont="1" applyFill="1" applyBorder="1" applyAlignment="1" applyProtection="1">
      <alignment vertical="top"/>
    </xf>
    <xf numFmtId="171" fontId="8" fillId="0" borderId="0" xfId="123" applyNumberFormat="1" applyFont="1" applyBorder="1" applyAlignment="1" applyProtection="1">
      <alignment horizontal="right"/>
    </xf>
    <xf numFmtId="171" fontId="9" fillId="0" borderId="0" xfId="123" applyNumberFormat="1" applyFont="1" applyBorder="1" applyAlignment="1" applyProtection="1">
      <alignment horizontal="right"/>
    </xf>
    <xf numFmtId="171" fontId="9" fillId="0" borderId="0" xfId="123" applyNumberFormat="1" applyFont="1" applyBorder="1" applyAlignment="1" applyProtection="1">
      <alignment horizontal="left" wrapText="1"/>
    </xf>
    <xf numFmtId="40" fontId="9" fillId="0" borderId="0" xfId="123" applyNumberFormat="1" applyFont="1" applyFill="1" applyBorder="1" applyAlignment="1" applyProtection="1">
      <alignment horizontal="center" vertical="center"/>
    </xf>
    <xf numFmtId="0" fontId="10" fillId="0" borderId="0" xfId="123" applyFont="1" applyBorder="1" applyProtection="1"/>
    <xf numFmtId="0" fontId="5" fillId="0" borderId="0" xfId="123"/>
    <xf numFmtId="0" fontId="5" fillId="0" borderId="0" xfId="123" applyBorder="1" applyProtection="1"/>
    <xf numFmtId="0" fontId="5" fillId="0" borderId="0" xfId="123" applyBorder="1" applyAlignment="1" applyProtection="1">
      <alignment wrapText="1"/>
    </xf>
    <xf numFmtId="171" fontId="8" fillId="0" borderId="0" xfId="123" quotePrefix="1" applyNumberFormat="1" applyFont="1" applyBorder="1" applyAlignment="1" applyProtection="1">
      <alignment horizontal="left" wrapText="1"/>
    </xf>
    <xf numFmtId="0" fontId="45" fillId="0" borderId="0" xfId="123" applyFont="1" applyBorder="1" applyProtection="1"/>
    <xf numFmtId="171" fontId="40" fillId="0" borderId="0" xfId="123" applyNumberFormat="1" applyFont="1" applyBorder="1" applyAlignment="1" applyProtection="1">
      <alignment horizontal="right"/>
    </xf>
    <xf numFmtId="171" fontId="40" fillId="0" borderId="0" xfId="123" applyNumberFormat="1" applyFont="1" applyBorder="1" applyAlignment="1" applyProtection="1">
      <alignment horizontal="left" wrapText="1"/>
    </xf>
    <xf numFmtId="171" fontId="8" fillId="0" borderId="0" xfId="123" applyNumberFormat="1" applyFont="1" applyFill="1" applyBorder="1" applyAlignment="1" applyProtection="1">
      <alignment wrapText="1"/>
    </xf>
    <xf numFmtId="0" fontId="46" fillId="0" borderId="0" xfId="123" applyFont="1" applyBorder="1" applyProtection="1"/>
    <xf numFmtId="0" fontId="46" fillId="0" borderId="0" xfId="123" applyFont="1" applyBorder="1" applyAlignment="1" applyProtection="1">
      <alignment wrapText="1"/>
    </xf>
    <xf numFmtId="169" fontId="5" fillId="0" borderId="0" xfId="123" applyNumberFormat="1" applyBorder="1" applyProtection="1"/>
    <xf numFmtId="0" fontId="5" fillId="0" borderId="0" xfId="124"/>
    <xf numFmtId="0" fontId="5" fillId="0" borderId="0" xfId="124" applyBorder="1" applyProtection="1"/>
    <xf numFmtId="0" fontId="5" fillId="0" borderId="0" xfId="124" applyBorder="1" applyAlignment="1" applyProtection="1">
      <alignment wrapText="1"/>
    </xf>
    <xf numFmtId="40" fontId="9" fillId="26" borderId="10" xfId="124" applyNumberFormat="1" applyFont="1" applyFill="1" applyBorder="1" applyAlignment="1" applyProtection="1">
      <alignment horizontal="center" vertical="center" wrapText="1"/>
    </xf>
    <xf numFmtId="171" fontId="8" fillId="0" borderId="0" xfId="124" applyNumberFormat="1" applyFont="1" applyBorder="1" applyAlignment="1" applyProtection="1">
      <alignment horizontal="right"/>
    </xf>
    <xf numFmtId="171" fontId="8" fillId="0" borderId="0" xfId="124" quotePrefix="1" applyNumberFormat="1" applyFont="1" applyBorder="1" applyAlignment="1" applyProtection="1">
      <alignment horizontal="left" wrapText="1"/>
    </xf>
    <xf numFmtId="40" fontId="9" fillId="0" borderId="0" xfId="124" applyNumberFormat="1" applyFont="1" applyFill="1" applyBorder="1" applyAlignment="1" applyProtection="1">
      <alignment horizontal="center" vertical="center"/>
    </xf>
    <xf numFmtId="171" fontId="8" fillId="0" borderId="0" xfId="124" applyNumberFormat="1" applyFont="1" applyBorder="1" applyAlignment="1" applyProtection="1">
      <alignment horizontal="center"/>
    </xf>
    <xf numFmtId="169" fontId="8" fillId="0" borderId="0" xfId="124" applyNumberFormat="1" applyFont="1" applyBorder="1" applyProtection="1"/>
    <xf numFmtId="170" fontId="8" fillId="0" borderId="0" xfId="124" applyNumberFormat="1" applyFont="1" applyBorder="1" applyProtection="1"/>
    <xf numFmtId="0" fontId="45" fillId="0" borderId="0" xfId="124" applyFont="1" applyBorder="1" applyProtection="1"/>
    <xf numFmtId="171" fontId="40" fillId="0" borderId="0" xfId="124" applyNumberFormat="1" applyFont="1" applyBorder="1" applyAlignment="1" applyProtection="1">
      <alignment horizontal="left" wrapText="1"/>
    </xf>
    <xf numFmtId="171" fontId="8" fillId="0" borderId="0" xfId="124" applyNumberFormat="1" applyFont="1" applyFill="1" applyBorder="1" applyAlignment="1" applyProtection="1">
      <alignment horizontal="center"/>
    </xf>
    <xf numFmtId="169" fontId="8" fillId="0" borderId="0" xfId="124" applyNumberFormat="1" applyFont="1" applyFill="1" applyBorder="1" applyProtection="1">
      <protection locked="0"/>
    </xf>
    <xf numFmtId="170" fontId="8" fillId="0" borderId="0" xfId="124" applyNumberFormat="1" applyFont="1" applyFill="1" applyBorder="1" applyProtection="1"/>
    <xf numFmtId="169" fontId="8" fillId="0" borderId="0" xfId="124" applyNumberFormat="1" applyFont="1" applyFill="1" applyBorder="1" applyProtection="1"/>
    <xf numFmtId="171" fontId="41" fillId="0" borderId="0" xfId="124" applyNumberFormat="1" applyFont="1" applyBorder="1" applyAlignment="1" applyProtection="1">
      <alignment horizontal="left"/>
    </xf>
    <xf numFmtId="171" fontId="8" fillId="0" borderId="0" xfId="124" applyNumberFormat="1" applyFont="1" applyFill="1" applyBorder="1" applyAlignment="1" applyProtection="1">
      <alignment horizontal="right"/>
    </xf>
    <xf numFmtId="171" fontId="8" fillId="0" borderId="0" xfId="123" applyNumberFormat="1" applyFont="1" applyBorder="1" applyAlignment="1" applyProtection="1">
      <alignment horizontal="left"/>
    </xf>
    <xf numFmtId="0" fontId="5" fillId="0" borderId="0" xfId="124" applyFill="1"/>
    <xf numFmtId="0" fontId="5" fillId="0" borderId="0" xfId="124" applyFill="1" applyProtection="1"/>
    <xf numFmtId="172" fontId="8" fillId="0" borderId="0" xfId="124" applyNumberFormat="1" applyFont="1" applyFill="1" applyBorder="1" applyAlignment="1" applyProtection="1">
      <alignment horizontal="right"/>
    </xf>
    <xf numFmtId="0" fontId="5" fillId="0" borderId="0" xfId="124" applyProtection="1"/>
    <xf numFmtId="171" fontId="8" fillId="0" borderId="0" xfId="124" applyNumberFormat="1" applyFont="1" applyFill="1" applyBorder="1" applyProtection="1"/>
    <xf numFmtId="169" fontId="40" fillId="0" borderId="0" xfId="124" applyNumberFormat="1" applyFont="1" applyFill="1" applyBorder="1" applyProtection="1"/>
    <xf numFmtId="171" fontId="8" fillId="0" borderId="0" xfId="124" applyNumberFormat="1" applyFont="1" applyFill="1" applyBorder="1" applyAlignment="1" applyProtection="1">
      <alignment wrapText="1"/>
    </xf>
    <xf numFmtId="171" fontId="40" fillId="0" borderId="0" xfId="124" applyNumberFormat="1" applyFont="1" applyFill="1" applyBorder="1" applyAlignment="1" applyProtection="1">
      <alignment horizontal="left" wrapText="1"/>
    </xf>
    <xf numFmtId="0" fontId="5" fillId="0" borderId="0" xfId="124" applyFill="1" applyBorder="1"/>
    <xf numFmtId="171" fontId="41" fillId="0" borderId="0" xfId="124" applyNumberFormat="1" applyFont="1" applyFill="1" applyBorder="1" applyAlignment="1" applyProtection="1">
      <alignment horizontal="left"/>
    </xf>
    <xf numFmtId="0" fontId="45" fillId="0" borderId="0" xfId="124" applyFont="1" applyFill="1" applyBorder="1" applyProtection="1"/>
    <xf numFmtId="0" fontId="48" fillId="0" borderId="0" xfId="124" applyFont="1"/>
    <xf numFmtId="171" fontId="41" fillId="0" borderId="0" xfId="124" applyNumberFormat="1" applyFont="1" applyFill="1" applyBorder="1" applyAlignment="1" applyProtection="1">
      <alignment wrapText="1"/>
    </xf>
    <xf numFmtId="0" fontId="5" fillId="0" borderId="0" xfId="124" applyFill="1" applyBorder="1" applyAlignment="1" applyProtection="1">
      <alignment wrapText="1"/>
    </xf>
    <xf numFmtId="0" fontId="5" fillId="0" borderId="0" xfId="124" applyFill="1" applyBorder="1" applyProtection="1"/>
    <xf numFmtId="0" fontId="46" fillId="0" borderId="0" xfId="124" applyFont="1" applyFill="1" applyBorder="1" applyProtection="1"/>
    <xf numFmtId="169" fontId="5" fillId="0" borderId="0" xfId="124" applyNumberFormat="1" applyFill="1" applyBorder="1" applyProtection="1"/>
    <xf numFmtId="169" fontId="5" fillId="0" borderId="0" xfId="124" applyNumberFormat="1" applyBorder="1" applyProtection="1"/>
    <xf numFmtId="0" fontId="46" fillId="0" borderId="0" xfId="124" applyFont="1" applyBorder="1" applyProtection="1"/>
    <xf numFmtId="0" fontId="46" fillId="0" borderId="0" xfId="124" applyFont="1" applyBorder="1" applyAlignment="1" applyProtection="1">
      <alignment wrapText="1"/>
    </xf>
    <xf numFmtId="171" fontId="8" fillId="0" borderId="0" xfId="123" applyNumberFormat="1" applyFont="1" applyBorder="1" applyAlignment="1" applyProtection="1">
      <alignment horizontal="left" wrapText="1"/>
    </xf>
    <xf numFmtId="40" fontId="8" fillId="0" borderId="0" xfId="123" applyNumberFormat="1" applyFont="1" applyFill="1" applyBorder="1" applyAlignment="1" applyProtection="1">
      <alignment horizontal="center" vertical="center"/>
    </xf>
    <xf numFmtId="169" fontId="5" fillId="0" borderId="0" xfId="123" applyNumberFormat="1"/>
    <xf numFmtId="171" fontId="9" fillId="0" borderId="0" xfId="123" applyNumberFormat="1" applyFont="1" applyFill="1" applyBorder="1" applyAlignment="1" applyProtection="1">
      <alignment horizontal="right"/>
    </xf>
    <xf numFmtId="170" fontId="40" fillId="0" borderId="0" xfId="123" applyNumberFormat="1" applyFont="1" applyFill="1" applyBorder="1" applyProtection="1"/>
    <xf numFmtId="170" fontId="9" fillId="0" borderId="0" xfId="123" applyNumberFormat="1" applyFont="1" applyFill="1" applyBorder="1" applyProtection="1"/>
    <xf numFmtId="171" fontId="9" fillId="0" borderId="0" xfId="123" applyNumberFormat="1" applyFont="1" applyFill="1" applyBorder="1" applyProtection="1"/>
    <xf numFmtId="0" fontId="35" fillId="0" borderId="0" xfId="123" applyFont="1"/>
    <xf numFmtId="171" fontId="9" fillId="0" borderId="0" xfId="123" applyNumberFormat="1" applyFont="1" applyBorder="1" applyAlignment="1" applyProtection="1"/>
    <xf numFmtId="169" fontId="9" fillId="0" borderId="13" xfId="123" applyNumberFormat="1" applyFont="1" applyFill="1" applyBorder="1" applyProtection="1">
      <protection locked="0"/>
    </xf>
    <xf numFmtId="170" fontId="9" fillId="0" borderId="13" xfId="123" applyNumberFormat="1" applyFont="1" applyFill="1" applyBorder="1" applyProtection="1"/>
    <xf numFmtId="170" fontId="8" fillId="0" borderId="13" xfId="123" applyNumberFormat="1" applyFont="1" applyFill="1" applyBorder="1" applyProtection="1"/>
    <xf numFmtId="0" fontId="45" fillId="0" borderId="0" xfId="0" applyFont="1" applyBorder="1" applyProtection="1"/>
    <xf numFmtId="171" fontId="40" fillId="0" borderId="0" xfId="0" applyNumberFormat="1" applyFont="1" applyBorder="1" applyAlignment="1" applyProtection="1">
      <alignment horizontal="right"/>
    </xf>
    <xf numFmtId="171" fontId="8" fillId="0" borderId="0" xfId="0" applyNumberFormat="1" applyFont="1" applyFill="1" applyBorder="1" applyAlignment="1" applyProtection="1">
      <alignment wrapText="1"/>
    </xf>
    <xf numFmtId="49" fontId="8" fillId="24" borderId="0" xfId="0" applyNumberFormat="1" applyFont="1" applyFill="1" applyBorder="1" applyAlignment="1" applyProtection="1">
      <alignment wrapText="1"/>
    </xf>
    <xf numFmtId="0" fontId="0" fillId="24" borderId="0" xfId="0" applyFill="1"/>
    <xf numFmtId="0" fontId="5" fillId="0" borderId="0" xfId="0" applyFont="1" applyBorder="1" applyAlignment="1" applyProtection="1">
      <alignment horizontal="center"/>
    </xf>
    <xf numFmtId="169" fontId="5" fillId="0" borderId="0" xfId="0" applyNumberFormat="1" applyFont="1" applyBorder="1" applyProtection="1"/>
    <xf numFmtId="170" fontId="5" fillId="0" borderId="0" xfId="0" applyNumberFormat="1" applyFont="1" applyBorder="1" applyProtection="1"/>
    <xf numFmtId="4" fontId="8" fillId="0" borderId="0" xfId="0" applyNumberFormat="1" applyFont="1" applyBorder="1" applyProtection="1"/>
    <xf numFmtId="40" fontId="8" fillId="0" borderId="0" xfId="0" applyNumberFormat="1" applyFont="1" applyFill="1" applyBorder="1" applyAlignment="1" applyProtection="1">
      <alignment horizontal="center" vertical="center"/>
    </xf>
    <xf numFmtId="0" fontId="5" fillId="0" borderId="0" xfId="0" applyFont="1" applyFill="1"/>
    <xf numFmtId="0" fontId="5" fillId="25" borderId="0" xfId="0" applyFont="1" applyFill="1"/>
    <xf numFmtId="169" fontId="8" fillId="0" borderId="13" xfId="0" applyNumberFormat="1" applyFont="1" applyFill="1" applyBorder="1" applyProtection="1">
      <protection locked="0"/>
    </xf>
    <xf numFmtId="170" fontId="8" fillId="0" borderId="13" xfId="0" applyNumberFormat="1" applyFont="1" applyFill="1" applyBorder="1" applyProtection="1"/>
    <xf numFmtId="0" fontId="5" fillId="0" borderId="0" xfId="0" applyFont="1" applyBorder="1" applyProtection="1"/>
    <xf numFmtId="0" fontId="5" fillId="0" borderId="0" xfId="0" applyFont="1" applyBorder="1" applyAlignment="1" applyProtection="1">
      <alignment wrapText="1"/>
    </xf>
    <xf numFmtId="0" fontId="6" fillId="0" borderId="15" xfId="123" applyNumberFormat="1" applyFont="1" applyFill="1" applyBorder="1" applyAlignment="1" applyProtection="1">
      <alignment vertical="top"/>
    </xf>
    <xf numFmtId="2" fontId="6" fillId="0" borderId="15" xfId="123" applyNumberFormat="1" applyFont="1" applyFill="1" applyBorder="1" applyAlignment="1" applyProtection="1">
      <alignment vertical="top"/>
    </xf>
    <xf numFmtId="0" fontId="0" fillId="0" borderId="0" xfId="0" applyBorder="1" applyAlignment="1" applyProtection="1">
      <alignment horizontal="center"/>
    </xf>
    <xf numFmtId="169" fontId="0" fillId="0" borderId="0" xfId="0" applyNumberFormat="1" applyBorder="1" applyProtection="1"/>
    <xf numFmtId="170" fontId="0" fillId="0" borderId="0" xfId="0" applyNumberFormat="1" applyBorder="1" applyProtection="1"/>
    <xf numFmtId="0" fontId="0" fillId="0" borderId="0" xfId="0" applyFill="1" applyBorder="1" applyAlignment="1" applyProtection="1">
      <alignment horizontal="center"/>
    </xf>
    <xf numFmtId="169" fontId="0" fillId="0" borderId="0" xfId="0" applyNumberFormat="1" applyFill="1" applyBorder="1" applyProtection="1"/>
    <xf numFmtId="170" fontId="0" fillId="0" borderId="0" xfId="0" applyNumberFormat="1" applyFill="1" applyBorder="1" applyProtection="1"/>
    <xf numFmtId="4" fontId="8" fillId="0" borderId="0" xfId="0" applyNumberFormat="1" applyFont="1" applyFill="1" applyBorder="1" applyProtection="1"/>
    <xf numFmtId="0" fontId="0" fillId="0" borderId="0" xfId="0" applyAlignment="1">
      <alignment horizontal="center"/>
    </xf>
    <xf numFmtId="0" fontId="8" fillId="0" borderId="0" xfId="0" applyFont="1" applyAlignment="1">
      <alignment horizontal="left"/>
    </xf>
    <xf numFmtId="0" fontId="0" fillId="0" borderId="0" xfId="0" applyFill="1" applyAlignment="1">
      <alignment horizontal="center"/>
    </xf>
    <xf numFmtId="172" fontId="8" fillId="24" borderId="0" xfId="0" applyNumberFormat="1" applyFont="1" applyFill="1" applyBorder="1" applyAlignment="1" applyProtection="1">
      <alignment horizontal="right"/>
    </xf>
    <xf numFmtId="0" fontId="8" fillId="0" borderId="0" xfId="0" applyFont="1" applyFill="1" applyAlignment="1">
      <alignment horizontal="left"/>
    </xf>
    <xf numFmtId="0" fontId="47" fillId="0" borderId="0" xfId="0" applyFont="1" applyFill="1" applyAlignment="1">
      <alignment horizontal="left"/>
    </xf>
    <xf numFmtId="171" fontId="9" fillId="0" borderId="0" xfId="0" applyNumberFormat="1" applyFont="1" applyBorder="1" applyAlignment="1" applyProtection="1"/>
    <xf numFmtId="40" fontId="8" fillId="0" borderId="0" xfId="0" applyNumberFormat="1" applyFont="1" applyFill="1" applyBorder="1" applyAlignment="1" applyProtection="1">
      <alignment horizontal="center"/>
    </xf>
    <xf numFmtId="171" fontId="8" fillId="0" borderId="0" xfId="0" applyNumberFormat="1" applyFont="1" applyFill="1" applyBorder="1" applyAlignment="1" applyProtection="1">
      <alignment horizontal="left" vertical="top"/>
    </xf>
    <xf numFmtId="174" fontId="8" fillId="0" borderId="0" xfId="0" applyNumberFormat="1" applyFont="1" applyFill="1" applyBorder="1" applyAlignment="1" applyProtection="1">
      <alignment horizontal="center" vertical="top"/>
    </xf>
    <xf numFmtId="171" fontId="8" fillId="0" borderId="0" xfId="0" applyNumberFormat="1" applyFont="1" applyFill="1" applyBorder="1" applyAlignment="1" applyProtection="1">
      <alignment vertical="top"/>
    </xf>
    <xf numFmtId="171" fontId="40" fillId="0" borderId="0" xfId="0" applyNumberFormat="1" applyFont="1" applyFill="1" applyBorder="1" applyAlignment="1" applyProtection="1">
      <alignment vertical="top"/>
    </xf>
    <xf numFmtId="171" fontId="40" fillId="0" borderId="0" xfId="0" applyNumberFormat="1" applyFont="1" applyBorder="1" applyAlignment="1" applyProtection="1">
      <alignment horizontal="left" wrapText="1"/>
    </xf>
    <xf numFmtId="0" fontId="9" fillId="0" borderId="0" xfId="0" applyFont="1" applyFill="1" applyBorder="1" applyAlignment="1" applyProtection="1">
      <alignment horizontal="center" vertical="center" wrapText="1"/>
    </xf>
    <xf numFmtId="171" fontId="41" fillId="0" borderId="0" xfId="123" applyNumberFormat="1" applyFont="1" applyBorder="1" applyAlignment="1" applyProtection="1">
      <alignment horizontal="left" vertical="top" wrapText="1"/>
    </xf>
    <xf numFmtId="171" fontId="41" fillId="0" borderId="0" xfId="123" applyNumberFormat="1" applyFont="1" applyBorder="1" applyAlignment="1" applyProtection="1">
      <alignment vertical="top"/>
    </xf>
    <xf numFmtId="0" fontId="9" fillId="27" borderId="9" xfId="123" applyFont="1" applyFill="1" applyBorder="1" applyAlignment="1" applyProtection="1">
      <alignment horizontal="center" vertical="center" wrapText="1"/>
    </xf>
    <xf numFmtId="0" fontId="9" fillId="27" borderId="10" xfId="123" applyFont="1" applyFill="1" applyBorder="1" applyAlignment="1" applyProtection="1">
      <alignment horizontal="center" vertical="center" wrapText="1"/>
    </xf>
    <xf numFmtId="0" fontId="9" fillId="27" borderId="14" xfId="123" applyFont="1" applyFill="1" applyBorder="1" applyAlignment="1" applyProtection="1">
      <alignment horizontal="center" vertical="center" wrapText="1"/>
    </xf>
    <xf numFmtId="0" fontId="5" fillId="27" borderId="0" xfId="123" applyFill="1"/>
    <xf numFmtId="0" fontId="9" fillId="27" borderId="9" xfId="0" applyFont="1" applyFill="1" applyBorder="1" applyAlignment="1" applyProtection="1">
      <alignment horizontal="center" vertical="center" wrapText="1"/>
    </xf>
    <xf numFmtId="0" fontId="9" fillId="27" borderId="10" xfId="0" applyFont="1" applyFill="1" applyBorder="1" applyAlignment="1" applyProtection="1">
      <alignment horizontal="center" vertical="center" wrapText="1"/>
    </xf>
    <xf numFmtId="0" fontId="9" fillId="27" borderId="14" xfId="0" applyFont="1" applyFill="1" applyBorder="1" applyAlignment="1" applyProtection="1">
      <alignment horizontal="center" vertical="center" wrapText="1"/>
    </xf>
    <xf numFmtId="0" fontId="0" fillId="27" borderId="0" xfId="0" applyFill="1"/>
    <xf numFmtId="171" fontId="42" fillId="24" borderId="0" xfId="0" applyNumberFormat="1" applyFont="1" applyFill="1" applyBorder="1" applyAlignment="1" applyProtection="1">
      <alignment horizontal="left"/>
    </xf>
    <xf numFmtId="171" fontId="40" fillId="0" borderId="0" xfId="124" applyNumberFormat="1" applyFont="1" applyFill="1" applyBorder="1" applyAlignment="1" applyProtection="1">
      <alignment horizontal="right"/>
    </xf>
    <xf numFmtId="171" fontId="50" fillId="0" borderId="0" xfId="0" applyNumberFormat="1" applyFont="1" applyFill="1" applyBorder="1" applyAlignment="1" applyProtection="1">
      <alignment horizontal="right"/>
    </xf>
    <xf numFmtId="171" fontId="50" fillId="0" borderId="0" xfId="0" applyNumberFormat="1" applyFont="1" applyFill="1" applyBorder="1" applyAlignment="1" applyProtection="1">
      <alignment horizontal="left" wrapText="1"/>
    </xf>
    <xf numFmtId="40" fontId="50" fillId="0" borderId="0" xfId="0" applyNumberFormat="1" applyFont="1" applyFill="1" applyBorder="1" applyAlignment="1" applyProtection="1">
      <alignment horizontal="center" vertical="center"/>
    </xf>
    <xf numFmtId="171" fontId="51" fillId="0" borderId="0" xfId="0" applyNumberFormat="1" applyFont="1" applyFill="1" applyBorder="1" applyAlignment="1" applyProtection="1">
      <alignment horizontal="center"/>
    </xf>
    <xf numFmtId="169" fontId="51" fillId="0" borderId="0" xfId="0" applyNumberFormat="1" applyFont="1" applyFill="1" applyBorder="1" applyProtection="1"/>
    <xf numFmtId="170" fontId="51" fillId="0" borderId="0" xfId="0" applyNumberFormat="1" applyFont="1" applyFill="1" applyBorder="1" applyProtection="1"/>
    <xf numFmtId="0" fontId="52" fillId="0" borderId="0" xfId="0" applyFont="1" applyFill="1" applyBorder="1" applyProtection="1"/>
    <xf numFmtId="0" fontId="53" fillId="0" borderId="0" xfId="0" applyFont="1" applyFill="1"/>
    <xf numFmtId="171" fontId="40" fillId="0" borderId="0" xfId="124" applyNumberFormat="1" applyFont="1" applyBorder="1" applyAlignment="1" applyProtection="1">
      <alignment horizontal="right"/>
    </xf>
    <xf numFmtId="171" fontId="40" fillId="0" borderId="0" xfId="124" applyNumberFormat="1" applyFont="1" applyBorder="1" applyAlignment="1" applyProtection="1">
      <alignment horizontal="left"/>
    </xf>
    <xf numFmtId="171" fontId="42" fillId="0" borderId="0" xfId="124" applyNumberFormat="1" applyFont="1" applyBorder="1" applyAlignment="1" applyProtection="1">
      <alignment horizontal="left"/>
    </xf>
    <xf numFmtId="171" fontId="8" fillId="24" borderId="0" xfId="124" applyNumberFormat="1" applyFont="1" applyFill="1" applyBorder="1" applyAlignment="1" applyProtection="1">
      <alignment horizontal="center"/>
    </xf>
    <xf numFmtId="0" fontId="5" fillId="24" borderId="0" xfId="124" applyFill="1"/>
    <xf numFmtId="171" fontId="8" fillId="0" borderId="0" xfId="124" applyNumberFormat="1" applyFont="1" applyFill="1" applyBorder="1" applyAlignment="1" applyProtection="1">
      <alignment horizontal="right" vertical="top"/>
    </xf>
    <xf numFmtId="171" fontId="41" fillId="0" borderId="0" xfId="124" applyNumberFormat="1" applyFont="1" applyBorder="1" applyAlignment="1" applyProtection="1">
      <alignment horizontal="left" wrapText="1"/>
    </xf>
    <xf numFmtId="171" fontId="40" fillId="0" borderId="0" xfId="123" applyNumberFormat="1" applyFont="1" applyFill="1" applyBorder="1" applyAlignment="1" applyProtection="1">
      <alignment horizontal="right"/>
    </xf>
    <xf numFmtId="0" fontId="5" fillId="0" borderId="0" xfId="123" applyFill="1"/>
    <xf numFmtId="169" fontId="41" fillId="0" borderId="0" xfId="123" applyNumberFormat="1" applyFont="1" applyFill="1" applyBorder="1" applyProtection="1"/>
    <xf numFmtId="0" fontId="44" fillId="27" borderId="9" xfId="0" applyFont="1" applyFill="1" applyBorder="1" applyAlignment="1" applyProtection="1">
      <alignment horizontal="center" vertical="center" wrapText="1"/>
    </xf>
    <xf numFmtId="173" fontId="14" fillId="27" borderId="0" xfId="366" applyNumberFormat="1" applyFont="1" applyFill="1" applyAlignment="1" applyProtection="1">
      <alignment horizontal="center"/>
      <protection locked="0"/>
    </xf>
    <xf numFmtId="169" fontId="5" fillId="0" borderId="0" xfId="0" applyNumberFormat="1" applyFont="1" applyFill="1" applyBorder="1" applyProtection="1"/>
    <xf numFmtId="9" fontId="48" fillId="0" borderId="15" xfId="366" applyFont="1" applyBorder="1" applyAlignment="1">
      <alignment horizontal="center"/>
    </xf>
    <xf numFmtId="0" fontId="48" fillId="0" borderId="0" xfId="0" applyFont="1"/>
    <xf numFmtId="169" fontId="48" fillId="0" borderId="0" xfId="0" applyNumberFormat="1" applyFont="1"/>
    <xf numFmtId="0" fontId="0" fillId="0" borderId="0" xfId="0" applyBorder="1"/>
    <xf numFmtId="9" fontId="48" fillId="0" borderId="0" xfId="366" applyFont="1" applyBorder="1" applyAlignment="1">
      <alignment horizontal="center"/>
    </xf>
    <xf numFmtId="171" fontId="41" fillId="0" borderId="0" xfId="0" applyNumberFormat="1" applyFont="1" applyFill="1" applyBorder="1" applyProtection="1"/>
    <xf numFmtId="49" fontId="9" fillId="0" borderId="0" xfId="123" applyNumberFormat="1" applyFont="1" applyFill="1" applyBorder="1" applyAlignment="1" applyProtection="1">
      <alignment wrapText="1"/>
    </xf>
    <xf numFmtId="174" fontId="6" fillId="0" borderId="0" xfId="123" applyNumberFormat="1" applyFont="1" applyFill="1" applyBorder="1" applyAlignment="1" applyProtection="1">
      <alignment vertical="top"/>
    </xf>
    <xf numFmtId="171" fontId="8" fillId="24" borderId="0" xfId="0" applyNumberFormat="1" applyFont="1" applyFill="1" applyBorder="1" applyAlignment="1" applyProtection="1">
      <alignment wrapText="1"/>
    </xf>
    <xf numFmtId="9" fontId="48" fillId="24" borderId="15" xfId="366" applyFont="1" applyFill="1" applyBorder="1" applyAlignment="1">
      <alignment horizontal="center"/>
    </xf>
    <xf numFmtId="169" fontId="48" fillId="24" borderId="0" xfId="0" applyNumberFormat="1" applyFont="1" applyFill="1"/>
    <xf numFmtId="9" fontId="48" fillId="24" borderId="0" xfId="366" applyFont="1" applyFill="1" applyBorder="1" applyAlignment="1">
      <alignment horizontal="center"/>
    </xf>
    <xf numFmtId="169" fontId="8" fillId="0" borderId="13" xfId="123" applyNumberFormat="1" applyFont="1" applyFill="1" applyBorder="1" applyProtection="1">
      <protection locked="0"/>
    </xf>
    <xf numFmtId="40" fontId="9" fillId="24" borderId="0" xfId="0" applyNumberFormat="1" applyFont="1" applyFill="1" applyBorder="1" applyAlignment="1" applyProtection="1">
      <alignment horizontal="center" vertical="center"/>
    </xf>
    <xf numFmtId="171" fontId="8" fillId="0" borderId="0" xfId="0" applyNumberFormat="1" applyFont="1" applyBorder="1" applyAlignment="1" applyProtection="1">
      <alignment horizontal="left"/>
    </xf>
    <xf numFmtId="171" fontId="8" fillId="0" borderId="0" xfId="0" applyNumberFormat="1" applyFont="1" applyBorder="1" applyAlignment="1" applyProtection="1">
      <alignment horizontal="left" wrapText="1"/>
    </xf>
    <xf numFmtId="171" fontId="8" fillId="0" borderId="0" xfId="0" applyNumberFormat="1" applyFont="1" applyBorder="1" applyAlignment="1" applyProtection="1">
      <alignment horizontal="left" vertical="center" wrapText="1"/>
    </xf>
    <xf numFmtId="171" fontId="8" fillId="0" borderId="0" xfId="0" applyNumberFormat="1" applyFont="1" applyFill="1" applyBorder="1" applyAlignment="1" applyProtection="1">
      <alignment horizontal="center" vertical="center"/>
    </xf>
    <xf numFmtId="171" fontId="8" fillId="0" borderId="0" xfId="0" applyNumberFormat="1" applyFont="1" applyBorder="1" applyAlignment="1" applyProtection="1">
      <alignment horizontal="center" vertical="center"/>
    </xf>
    <xf numFmtId="169" fontId="8" fillId="23" borderId="0" xfId="0" applyNumberFormat="1" applyFont="1" applyFill="1" applyBorder="1" applyAlignment="1" applyProtection="1">
      <alignment vertical="center"/>
      <protection locked="0"/>
    </xf>
    <xf numFmtId="170" fontId="8" fillId="0" borderId="0" xfId="0" applyNumberFormat="1" applyFont="1" applyFill="1" applyBorder="1" applyAlignment="1" applyProtection="1">
      <alignment vertical="center"/>
    </xf>
    <xf numFmtId="169" fontId="8" fillId="0" borderId="0" xfId="0" applyNumberFormat="1" applyFont="1" applyFill="1" applyBorder="1" applyAlignment="1" applyProtection="1">
      <alignment vertical="center"/>
    </xf>
    <xf numFmtId="171" fontId="8" fillId="0" borderId="0" xfId="0" applyNumberFormat="1" applyFont="1" applyFill="1" applyBorder="1" applyAlignment="1" applyProtection="1">
      <alignment horizontal="left" wrapText="1"/>
    </xf>
    <xf numFmtId="174" fontId="8" fillId="0" borderId="0" xfId="0" applyNumberFormat="1" applyFont="1" applyFill="1" applyBorder="1" applyAlignment="1" applyProtection="1">
      <alignment horizontal="right"/>
    </xf>
    <xf numFmtId="171" fontId="9" fillId="24" borderId="0" xfId="0" applyNumberFormat="1" applyFont="1" applyFill="1" applyBorder="1" applyAlignment="1" applyProtection="1">
      <alignment horizontal="right"/>
    </xf>
    <xf numFmtId="171" fontId="9" fillId="24" borderId="0" xfId="0" applyNumberFormat="1" applyFont="1" applyFill="1" applyBorder="1" applyAlignment="1" applyProtection="1">
      <alignment horizontal="left" wrapText="1"/>
    </xf>
    <xf numFmtId="171" fontId="9" fillId="0" borderId="0" xfId="0" applyNumberFormat="1" applyFont="1" applyFill="1" applyBorder="1" applyAlignment="1" applyProtection="1">
      <alignment horizontal="left" wrapText="1"/>
    </xf>
    <xf numFmtId="0" fontId="0" fillId="0" borderId="0" xfId="0" applyFill="1" applyProtection="1"/>
    <xf numFmtId="0" fontId="27" fillId="27" borderId="16" xfId="0" applyFont="1" applyFill="1" applyBorder="1" applyAlignment="1" applyProtection="1">
      <alignment horizontal="center" vertical="center" wrapText="1"/>
    </xf>
    <xf numFmtId="0" fontId="27" fillId="27" borderId="11" xfId="0" applyFont="1" applyFill="1" applyBorder="1" applyAlignment="1" applyProtection="1">
      <alignment horizontal="center" vertical="center" wrapText="1"/>
    </xf>
    <xf numFmtId="0" fontId="27" fillId="27" borderId="12" xfId="0" applyFont="1" applyFill="1" applyBorder="1" applyAlignment="1" applyProtection="1">
      <alignment horizontal="center" vertical="center" wrapText="1"/>
    </xf>
    <xf numFmtId="0" fontId="44" fillId="27" borderId="16" xfId="0" applyFont="1" applyFill="1" applyBorder="1" applyAlignment="1" applyProtection="1">
      <alignment horizontal="center" vertical="center" wrapText="1"/>
    </xf>
    <xf numFmtId="0" fontId="44" fillId="27" borderId="17" xfId="0" applyFont="1" applyFill="1" applyBorder="1" applyAlignment="1" applyProtection="1">
      <alignment horizontal="center" vertical="center" wrapText="1"/>
    </xf>
    <xf numFmtId="0" fontId="26" fillId="0" borderId="0" xfId="0" applyFont="1" applyAlignment="1" applyProtection="1">
      <alignment horizontal="left" vertical="top" wrapText="1"/>
    </xf>
    <xf numFmtId="0" fontId="12" fillId="0" borderId="0" xfId="0" applyFont="1" applyBorder="1" applyAlignment="1" applyProtection="1">
      <alignment horizontal="center"/>
    </xf>
    <xf numFmtId="0" fontId="55" fillId="0" borderId="0" xfId="0" applyFont="1" applyBorder="1" applyAlignment="1" applyProtection="1">
      <alignment horizontal="center"/>
    </xf>
    <xf numFmtId="0" fontId="48" fillId="0" borderId="0" xfId="0" applyFont="1" applyBorder="1" applyAlignment="1" applyProtection="1">
      <alignment horizontal="center" vertical="center"/>
    </xf>
    <xf numFmtId="171" fontId="40" fillId="0" borderId="0" xfId="124" applyNumberFormat="1" applyFont="1" applyFill="1" applyBorder="1" applyAlignment="1" applyProtection="1">
      <alignment horizontal="right"/>
    </xf>
    <xf numFmtId="171" fontId="40" fillId="0" borderId="0" xfId="124" applyNumberFormat="1" applyFont="1" applyFill="1" applyBorder="1" applyAlignment="1" applyProtection="1">
      <alignment horizontal="center" vertical="center" wrapText="1"/>
    </xf>
  </cellXfs>
  <cellStyles count="1328">
    <cellStyle name="20% - Énfasis1" xfId="1" xr:uid="{00000000-0005-0000-0000-000000000000}"/>
    <cellStyle name="20% - Énfasis2" xfId="2" xr:uid="{00000000-0005-0000-0000-000001000000}"/>
    <cellStyle name="20% - Énfasis3" xfId="3" xr:uid="{00000000-0005-0000-0000-000002000000}"/>
    <cellStyle name="20% - Énfasis4" xfId="4" xr:uid="{00000000-0005-0000-0000-000003000000}"/>
    <cellStyle name="20% - Énfasis5" xfId="5" xr:uid="{00000000-0005-0000-0000-000004000000}"/>
    <cellStyle name="20% - Énfasis6" xfId="6" xr:uid="{00000000-0005-0000-0000-000005000000}"/>
    <cellStyle name="40% - Énfasis1" xfId="7" xr:uid="{00000000-0005-0000-0000-000006000000}"/>
    <cellStyle name="40% - Énfasis2" xfId="8" xr:uid="{00000000-0005-0000-0000-000007000000}"/>
    <cellStyle name="40% - Énfasis3" xfId="9" xr:uid="{00000000-0005-0000-0000-000008000000}"/>
    <cellStyle name="40% - Énfasis4" xfId="10" xr:uid="{00000000-0005-0000-0000-000009000000}"/>
    <cellStyle name="40% - Énfasis5" xfId="11" xr:uid="{00000000-0005-0000-0000-00000A000000}"/>
    <cellStyle name="40% - Énfasis6" xfId="12" xr:uid="{00000000-0005-0000-0000-00000B000000}"/>
    <cellStyle name="60% - Énfasis1" xfId="13" xr:uid="{00000000-0005-0000-0000-00000C000000}"/>
    <cellStyle name="60% - Énfasis2" xfId="14" xr:uid="{00000000-0005-0000-0000-00000D000000}"/>
    <cellStyle name="60% - Énfasis3" xfId="15" xr:uid="{00000000-0005-0000-0000-00000E000000}"/>
    <cellStyle name="60% - Énfasis4" xfId="16" xr:uid="{00000000-0005-0000-0000-00000F000000}"/>
    <cellStyle name="60% - Énfasis5" xfId="17" xr:uid="{00000000-0005-0000-0000-000010000000}"/>
    <cellStyle name="60% - Énfasis6" xfId="18" xr:uid="{00000000-0005-0000-0000-000011000000}"/>
    <cellStyle name="Buena" xfId="19" xr:uid="{00000000-0005-0000-0000-000012000000}"/>
    <cellStyle name="Cálculo" xfId="20" xr:uid="{00000000-0005-0000-0000-000013000000}"/>
    <cellStyle name="Celda de comprobación" xfId="21" xr:uid="{00000000-0005-0000-0000-000014000000}"/>
    <cellStyle name="Celda vinculada" xfId="22" xr:uid="{00000000-0005-0000-0000-000015000000}"/>
    <cellStyle name="Comma" xfId="23" builtinId="3"/>
    <cellStyle name="Comma [0] 2" xfId="533" xr:uid="{00000000-0005-0000-0000-000016000000}"/>
    <cellStyle name="Comma 10" xfId="534" xr:uid="{00000000-0005-0000-0000-000017000000}"/>
    <cellStyle name="Comma 11" xfId="535" xr:uid="{00000000-0005-0000-0000-000018000000}"/>
    <cellStyle name="Comma 12" xfId="536" xr:uid="{00000000-0005-0000-0000-000019000000}"/>
    <cellStyle name="Comma 13" xfId="537" xr:uid="{00000000-0005-0000-0000-00001A000000}"/>
    <cellStyle name="Comma 14" xfId="538" xr:uid="{00000000-0005-0000-0000-00001B000000}"/>
    <cellStyle name="Comma 15" xfId="539" xr:uid="{00000000-0005-0000-0000-00001C000000}"/>
    <cellStyle name="Comma 16" xfId="540" xr:uid="{00000000-0005-0000-0000-00001D000000}"/>
    <cellStyle name="Comma 17" xfId="541" xr:uid="{00000000-0005-0000-0000-00001E000000}"/>
    <cellStyle name="Comma 18" xfId="542" xr:uid="{00000000-0005-0000-0000-00001F000000}"/>
    <cellStyle name="Comma 19" xfId="543" xr:uid="{00000000-0005-0000-0000-000020000000}"/>
    <cellStyle name="Comma 2" xfId="24" xr:uid="{00000000-0005-0000-0000-000021000000}"/>
    <cellStyle name="Comma 2 2" xfId="25" xr:uid="{00000000-0005-0000-0000-000022000000}"/>
    <cellStyle name="Comma 2 2 2" xfId="26" xr:uid="{00000000-0005-0000-0000-000023000000}"/>
    <cellStyle name="Comma 20" xfId="544" xr:uid="{00000000-0005-0000-0000-000024000000}"/>
    <cellStyle name="Comma 21" xfId="545" xr:uid="{00000000-0005-0000-0000-000025000000}"/>
    <cellStyle name="Comma 22" xfId="1243" xr:uid="{00000000-0005-0000-0000-000026000000}"/>
    <cellStyle name="Comma 3" xfId="27" xr:uid="{00000000-0005-0000-0000-000027000000}"/>
    <cellStyle name="Comma 3 2" xfId="1244" xr:uid="{00000000-0005-0000-0000-000028000000}"/>
    <cellStyle name="Comma 3 2 2" xfId="1245" xr:uid="{00000000-0005-0000-0000-000029000000}"/>
    <cellStyle name="Comma 3 2 2 2" xfId="1246" xr:uid="{00000000-0005-0000-0000-00002A000000}"/>
    <cellStyle name="Comma 3 2 2 2 2" xfId="1247" xr:uid="{00000000-0005-0000-0000-00002B000000}"/>
    <cellStyle name="Comma 3 2 2 2 3" xfId="1248" xr:uid="{00000000-0005-0000-0000-00002C000000}"/>
    <cellStyle name="Comma 3 2 2 3" xfId="1249" xr:uid="{00000000-0005-0000-0000-00002D000000}"/>
    <cellStyle name="Comma 3 2 2 4" xfId="1250" xr:uid="{00000000-0005-0000-0000-00002E000000}"/>
    <cellStyle name="Comma 3 2 3" xfId="1251" xr:uid="{00000000-0005-0000-0000-00002F000000}"/>
    <cellStyle name="Comma 3 2 3 2" xfId="1252" xr:uid="{00000000-0005-0000-0000-000030000000}"/>
    <cellStyle name="Comma 3 2 3 2 2" xfId="1253" xr:uid="{00000000-0005-0000-0000-000031000000}"/>
    <cellStyle name="Comma 3 2 3 2 3" xfId="1254" xr:uid="{00000000-0005-0000-0000-000032000000}"/>
    <cellStyle name="Comma 3 2 3 3" xfId="1255" xr:uid="{00000000-0005-0000-0000-000033000000}"/>
    <cellStyle name="Comma 3 2 3 4" xfId="1256" xr:uid="{00000000-0005-0000-0000-000034000000}"/>
    <cellStyle name="Comma 3 2 4" xfId="1257" xr:uid="{00000000-0005-0000-0000-000035000000}"/>
    <cellStyle name="Comma 3 2 4 2" xfId="1258" xr:uid="{00000000-0005-0000-0000-000036000000}"/>
    <cellStyle name="Comma 3 2 4 3" xfId="1259" xr:uid="{00000000-0005-0000-0000-000037000000}"/>
    <cellStyle name="Comma 3 2 5" xfId="1260" xr:uid="{00000000-0005-0000-0000-000038000000}"/>
    <cellStyle name="Comma 3 2 6" xfId="1261" xr:uid="{00000000-0005-0000-0000-000039000000}"/>
    <cellStyle name="Comma 3 3" xfId="1262" xr:uid="{00000000-0005-0000-0000-00003A000000}"/>
    <cellStyle name="Comma 3 3 2" xfId="1263" xr:uid="{00000000-0005-0000-0000-00003B000000}"/>
    <cellStyle name="Comma 3 3 2 2" xfId="1264" xr:uid="{00000000-0005-0000-0000-00003C000000}"/>
    <cellStyle name="Comma 3 3 2 3" xfId="1265" xr:uid="{00000000-0005-0000-0000-00003D000000}"/>
    <cellStyle name="Comma 3 4" xfId="1266" xr:uid="{00000000-0005-0000-0000-00003E000000}"/>
    <cellStyle name="Comma 3 4 2" xfId="1267" xr:uid="{00000000-0005-0000-0000-00003F000000}"/>
    <cellStyle name="Comma 3 4 2 2" xfId="1268" xr:uid="{00000000-0005-0000-0000-000040000000}"/>
    <cellStyle name="Comma 3 4 2 3" xfId="1269" xr:uid="{00000000-0005-0000-0000-000041000000}"/>
    <cellStyle name="Comma 3 4 3" xfId="1270" xr:uid="{00000000-0005-0000-0000-000042000000}"/>
    <cellStyle name="Comma 3 4 4" xfId="1271" xr:uid="{00000000-0005-0000-0000-000043000000}"/>
    <cellStyle name="Comma 3 5" xfId="1272" xr:uid="{00000000-0005-0000-0000-000044000000}"/>
    <cellStyle name="Comma 3 5 2" xfId="1273" xr:uid="{00000000-0005-0000-0000-000045000000}"/>
    <cellStyle name="Comma 3 5 3" xfId="1274" xr:uid="{00000000-0005-0000-0000-000046000000}"/>
    <cellStyle name="Comma 4" xfId="28" xr:uid="{00000000-0005-0000-0000-000047000000}"/>
    <cellStyle name="Comma 4 10" xfId="29" xr:uid="{00000000-0005-0000-0000-000048000000}"/>
    <cellStyle name="Comma 4 10 2" xfId="30" xr:uid="{00000000-0005-0000-0000-000049000000}"/>
    <cellStyle name="Comma 4 10 2 2" xfId="546" xr:uid="{00000000-0005-0000-0000-00004A000000}"/>
    <cellStyle name="Comma 4 10 3" xfId="547" xr:uid="{00000000-0005-0000-0000-00004B000000}"/>
    <cellStyle name="Comma 4 11" xfId="31" xr:uid="{00000000-0005-0000-0000-00004C000000}"/>
    <cellStyle name="Comma 4 11 2" xfId="548" xr:uid="{00000000-0005-0000-0000-00004D000000}"/>
    <cellStyle name="Comma 4 12" xfId="32" xr:uid="{00000000-0005-0000-0000-00004E000000}"/>
    <cellStyle name="Comma 4 12 2" xfId="549" xr:uid="{00000000-0005-0000-0000-00004F000000}"/>
    <cellStyle name="Comma 4 13" xfId="550" xr:uid="{00000000-0005-0000-0000-000050000000}"/>
    <cellStyle name="Comma 4 14" xfId="551" xr:uid="{00000000-0005-0000-0000-000051000000}"/>
    <cellStyle name="Comma 4 15" xfId="552" xr:uid="{00000000-0005-0000-0000-000052000000}"/>
    <cellStyle name="Comma 4 2" xfId="33" xr:uid="{00000000-0005-0000-0000-000053000000}"/>
    <cellStyle name="Comma 4 2 10" xfId="34" xr:uid="{00000000-0005-0000-0000-000054000000}"/>
    <cellStyle name="Comma 4 2 10 2" xfId="553" xr:uid="{00000000-0005-0000-0000-000055000000}"/>
    <cellStyle name="Comma 4 2 11" xfId="554" xr:uid="{00000000-0005-0000-0000-000056000000}"/>
    <cellStyle name="Comma 4 2 12" xfId="555" xr:uid="{00000000-0005-0000-0000-000057000000}"/>
    <cellStyle name="Comma 4 2 13" xfId="556" xr:uid="{00000000-0005-0000-0000-000058000000}"/>
    <cellStyle name="Comma 4 2 2" xfId="35" xr:uid="{00000000-0005-0000-0000-000059000000}"/>
    <cellStyle name="Comma 4 2 2 2" xfId="36" xr:uid="{00000000-0005-0000-0000-00005A000000}"/>
    <cellStyle name="Comma 4 2 2 2 2" xfId="37" xr:uid="{00000000-0005-0000-0000-00005B000000}"/>
    <cellStyle name="Comma 4 2 2 2 2 2" xfId="38" xr:uid="{00000000-0005-0000-0000-00005C000000}"/>
    <cellStyle name="Comma 4 2 2 2 2 2 2" xfId="557" xr:uid="{00000000-0005-0000-0000-00005D000000}"/>
    <cellStyle name="Comma 4 2 2 2 2 3" xfId="558" xr:uid="{00000000-0005-0000-0000-00005E000000}"/>
    <cellStyle name="Comma 4 2 2 2 3" xfId="39" xr:uid="{00000000-0005-0000-0000-00005F000000}"/>
    <cellStyle name="Comma 4 2 2 2 3 2" xfId="559" xr:uid="{00000000-0005-0000-0000-000060000000}"/>
    <cellStyle name="Comma 4 2 2 2 4" xfId="40" xr:uid="{00000000-0005-0000-0000-000061000000}"/>
    <cellStyle name="Comma 4 2 2 2 4 2" xfId="560" xr:uid="{00000000-0005-0000-0000-000062000000}"/>
    <cellStyle name="Comma 4 2 2 2 5" xfId="561" xr:uid="{00000000-0005-0000-0000-000063000000}"/>
    <cellStyle name="Comma 4 2 2 2 6" xfId="562" xr:uid="{00000000-0005-0000-0000-000064000000}"/>
    <cellStyle name="Comma 4 2 2 2 7" xfId="563" xr:uid="{00000000-0005-0000-0000-000065000000}"/>
    <cellStyle name="Comma 4 2 2 3" xfId="41" xr:uid="{00000000-0005-0000-0000-000066000000}"/>
    <cellStyle name="Comma 4 2 2 3 2" xfId="42" xr:uid="{00000000-0005-0000-0000-000067000000}"/>
    <cellStyle name="Comma 4 2 2 3 2 2" xfId="564" xr:uid="{00000000-0005-0000-0000-000068000000}"/>
    <cellStyle name="Comma 4 2 2 3 3" xfId="565" xr:uid="{00000000-0005-0000-0000-000069000000}"/>
    <cellStyle name="Comma 4 2 2 4" xfId="43" xr:uid="{00000000-0005-0000-0000-00006A000000}"/>
    <cellStyle name="Comma 4 2 2 4 2" xfId="566" xr:uid="{00000000-0005-0000-0000-00006B000000}"/>
    <cellStyle name="Comma 4 2 2 5" xfId="44" xr:uid="{00000000-0005-0000-0000-00006C000000}"/>
    <cellStyle name="Comma 4 2 2 5 2" xfId="567" xr:uid="{00000000-0005-0000-0000-00006D000000}"/>
    <cellStyle name="Comma 4 2 2 6" xfId="568" xr:uid="{00000000-0005-0000-0000-00006E000000}"/>
    <cellStyle name="Comma 4 2 2 7" xfId="569" xr:uid="{00000000-0005-0000-0000-00006F000000}"/>
    <cellStyle name="Comma 4 2 2 8" xfId="570" xr:uid="{00000000-0005-0000-0000-000070000000}"/>
    <cellStyle name="Comma 4 2 3" xfId="45" xr:uid="{00000000-0005-0000-0000-000071000000}"/>
    <cellStyle name="Comma 4 2 3 2" xfId="46" xr:uid="{00000000-0005-0000-0000-000072000000}"/>
    <cellStyle name="Comma 4 2 3 2 2" xfId="47" xr:uid="{00000000-0005-0000-0000-000073000000}"/>
    <cellStyle name="Comma 4 2 3 2 2 2" xfId="571" xr:uid="{00000000-0005-0000-0000-000074000000}"/>
    <cellStyle name="Comma 4 2 3 2 3" xfId="572" xr:uid="{00000000-0005-0000-0000-000075000000}"/>
    <cellStyle name="Comma 4 2 3 3" xfId="48" xr:uid="{00000000-0005-0000-0000-000076000000}"/>
    <cellStyle name="Comma 4 2 3 3 2" xfId="573" xr:uid="{00000000-0005-0000-0000-000077000000}"/>
    <cellStyle name="Comma 4 2 3 4" xfId="49" xr:uid="{00000000-0005-0000-0000-000078000000}"/>
    <cellStyle name="Comma 4 2 3 4 2" xfId="574" xr:uid="{00000000-0005-0000-0000-000079000000}"/>
    <cellStyle name="Comma 4 2 3 5" xfId="575" xr:uid="{00000000-0005-0000-0000-00007A000000}"/>
    <cellStyle name="Comma 4 2 3 6" xfId="576" xr:uid="{00000000-0005-0000-0000-00007B000000}"/>
    <cellStyle name="Comma 4 2 3 7" xfId="577" xr:uid="{00000000-0005-0000-0000-00007C000000}"/>
    <cellStyle name="Comma 4 2 4" xfId="50" xr:uid="{00000000-0005-0000-0000-00007D000000}"/>
    <cellStyle name="Comma 4 2 4 2" xfId="51" xr:uid="{00000000-0005-0000-0000-00007E000000}"/>
    <cellStyle name="Comma 4 2 4 2 2" xfId="52" xr:uid="{00000000-0005-0000-0000-00007F000000}"/>
    <cellStyle name="Comma 4 2 4 2 2 2" xfId="578" xr:uid="{00000000-0005-0000-0000-000080000000}"/>
    <cellStyle name="Comma 4 2 4 2 3" xfId="579" xr:uid="{00000000-0005-0000-0000-000081000000}"/>
    <cellStyle name="Comma 4 2 4 3" xfId="53" xr:uid="{00000000-0005-0000-0000-000082000000}"/>
    <cellStyle name="Comma 4 2 4 3 2" xfId="580" xr:uid="{00000000-0005-0000-0000-000083000000}"/>
    <cellStyle name="Comma 4 2 4 4" xfId="54" xr:uid="{00000000-0005-0000-0000-000084000000}"/>
    <cellStyle name="Comma 4 2 4 4 2" xfId="581" xr:uid="{00000000-0005-0000-0000-000085000000}"/>
    <cellStyle name="Comma 4 2 4 5" xfId="582" xr:uid="{00000000-0005-0000-0000-000086000000}"/>
    <cellStyle name="Comma 4 2 4 6" xfId="583" xr:uid="{00000000-0005-0000-0000-000087000000}"/>
    <cellStyle name="Comma 4 2 4 7" xfId="584" xr:uid="{00000000-0005-0000-0000-000088000000}"/>
    <cellStyle name="Comma 4 2 5" xfId="55" xr:uid="{00000000-0005-0000-0000-000089000000}"/>
    <cellStyle name="Comma 4 2 5 2" xfId="56" xr:uid="{00000000-0005-0000-0000-00008A000000}"/>
    <cellStyle name="Comma 4 2 5 2 2" xfId="57" xr:uid="{00000000-0005-0000-0000-00008B000000}"/>
    <cellStyle name="Comma 4 2 5 2 2 2" xfId="585" xr:uid="{00000000-0005-0000-0000-00008C000000}"/>
    <cellStyle name="Comma 4 2 5 2 3" xfId="586" xr:uid="{00000000-0005-0000-0000-00008D000000}"/>
    <cellStyle name="Comma 4 2 5 3" xfId="58" xr:uid="{00000000-0005-0000-0000-00008E000000}"/>
    <cellStyle name="Comma 4 2 5 3 2" xfId="587" xr:uid="{00000000-0005-0000-0000-00008F000000}"/>
    <cellStyle name="Comma 4 2 5 4" xfId="59" xr:uid="{00000000-0005-0000-0000-000090000000}"/>
    <cellStyle name="Comma 4 2 5 4 2" xfId="588" xr:uid="{00000000-0005-0000-0000-000091000000}"/>
    <cellStyle name="Comma 4 2 5 5" xfId="589" xr:uid="{00000000-0005-0000-0000-000092000000}"/>
    <cellStyle name="Comma 4 2 5 6" xfId="590" xr:uid="{00000000-0005-0000-0000-000093000000}"/>
    <cellStyle name="Comma 4 2 5 7" xfId="591" xr:uid="{00000000-0005-0000-0000-000094000000}"/>
    <cellStyle name="Comma 4 2 6" xfId="60" xr:uid="{00000000-0005-0000-0000-000095000000}"/>
    <cellStyle name="Comma 4 2 6 2" xfId="61" xr:uid="{00000000-0005-0000-0000-000096000000}"/>
    <cellStyle name="Comma 4 2 6 2 2" xfId="62" xr:uid="{00000000-0005-0000-0000-000097000000}"/>
    <cellStyle name="Comma 4 2 6 2 2 2" xfId="592" xr:uid="{00000000-0005-0000-0000-000098000000}"/>
    <cellStyle name="Comma 4 2 6 2 3" xfId="593" xr:uid="{00000000-0005-0000-0000-000099000000}"/>
    <cellStyle name="Comma 4 2 6 3" xfId="63" xr:uid="{00000000-0005-0000-0000-00009A000000}"/>
    <cellStyle name="Comma 4 2 6 3 2" xfId="594" xr:uid="{00000000-0005-0000-0000-00009B000000}"/>
    <cellStyle name="Comma 4 2 6 4" xfId="64" xr:uid="{00000000-0005-0000-0000-00009C000000}"/>
    <cellStyle name="Comma 4 2 6 4 2" xfId="595" xr:uid="{00000000-0005-0000-0000-00009D000000}"/>
    <cellStyle name="Comma 4 2 6 5" xfId="596" xr:uid="{00000000-0005-0000-0000-00009E000000}"/>
    <cellStyle name="Comma 4 2 6 6" xfId="597" xr:uid="{00000000-0005-0000-0000-00009F000000}"/>
    <cellStyle name="Comma 4 2 6 7" xfId="598" xr:uid="{00000000-0005-0000-0000-0000A0000000}"/>
    <cellStyle name="Comma 4 2 7" xfId="65" xr:uid="{00000000-0005-0000-0000-0000A1000000}"/>
    <cellStyle name="Comma 4 2 7 2" xfId="66" xr:uid="{00000000-0005-0000-0000-0000A2000000}"/>
    <cellStyle name="Comma 4 2 7 2 2" xfId="599" xr:uid="{00000000-0005-0000-0000-0000A3000000}"/>
    <cellStyle name="Comma 4 2 7 3" xfId="600" xr:uid="{00000000-0005-0000-0000-0000A4000000}"/>
    <cellStyle name="Comma 4 2 8" xfId="67" xr:uid="{00000000-0005-0000-0000-0000A5000000}"/>
    <cellStyle name="Comma 4 2 8 2" xfId="68" xr:uid="{00000000-0005-0000-0000-0000A6000000}"/>
    <cellStyle name="Comma 4 2 8 2 2" xfId="601" xr:uid="{00000000-0005-0000-0000-0000A7000000}"/>
    <cellStyle name="Comma 4 2 8 3" xfId="602" xr:uid="{00000000-0005-0000-0000-0000A8000000}"/>
    <cellStyle name="Comma 4 2 9" xfId="69" xr:uid="{00000000-0005-0000-0000-0000A9000000}"/>
    <cellStyle name="Comma 4 2 9 2" xfId="603" xr:uid="{00000000-0005-0000-0000-0000AA000000}"/>
    <cellStyle name="Comma 4 3" xfId="70" xr:uid="{00000000-0005-0000-0000-0000AB000000}"/>
    <cellStyle name="Comma 4 3 2" xfId="71" xr:uid="{00000000-0005-0000-0000-0000AC000000}"/>
    <cellStyle name="Comma 4 3 2 2" xfId="72" xr:uid="{00000000-0005-0000-0000-0000AD000000}"/>
    <cellStyle name="Comma 4 3 2 2 2" xfId="73" xr:uid="{00000000-0005-0000-0000-0000AE000000}"/>
    <cellStyle name="Comma 4 3 2 2 2 2" xfId="604" xr:uid="{00000000-0005-0000-0000-0000AF000000}"/>
    <cellStyle name="Comma 4 3 2 2 3" xfId="605" xr:uid="{00000000-0005-0000-0000-0000B0000000}"/>
    <cellStyle name="Comma 4 3 2 3" xfId="74" xr:uid="{00000000-0005-0000-0000-0000B1000000}"/>
    <cellStyle name="Comma 4 3 2 3 2" xfId="606" xr:uid="{00000000-0005-0000-0000-0000B2000000}"/>
    <cellStyle name="Comma 4 3 2 4" xfId="75" xr:uid="{00000000-0005-0000-0000-0000B3000000}"/>
    <cellStyle name="Comma 4 3 2 4 2" xfId="607" xr:uid="{00000000-0005-0000-0000-0000B4000000}"/>
    <cellStyle name="Comma 4 3 2 5" xfId="608" xr:uid="{00000000-0005-0000-0000-0000B5000000}"/>
    <cellStyle name="Comma 4 3 2 6" xfId="609" xr:uid="{00000000-0005-0000-0000-0000B6000000}"/>
    <cellStyle name="Comma 4 3 2 7" xfId="610" xr:uid="{00000000-0005-0000-0000-0000B7000000}"/>
    <cellStyle name="Comma 4 3 3" xfId="76" xr:uid="{00000000-0005-0000-0000-0000B8000000}"/>
    <cellStyle name="Comma 4 3 3 2" xfId="77" xr:uid="{00000000-0005-0000-0000-0000B9000000}"/>
    <cellStyle name="Comma 4 3 3 2 2" xfId="611" xr:uid="{00000000-0005-0000-0000-0000BA000000}"/>
    <cellStyle name="Comma 4 3 3 3" xfId="612" xr:uid="{00000000-0005-0000-0000-0000BB000000}"/>
    <cellStyle name="Comma 4 3 4" xfId="78" xr:uid="{00000000-0005-0000-0000-0000BC000000}"/>
    <cellStyle name="Comma 4 3 4 2" xfId="613" xr:uid="{00000000-0005-0000-0000-0000BD000000}"/>
    <cellStyle name="Comma 4 3 4 3" xfId="614" xr:uid="{00000000-0005-0000-0000-0000BE000000}"/>
    <cellStyle name="Comma 4 3 5" xfId="79" xr:uid="{00000000-0005-0000-0000-0000BF000000}"/>
    <cellStyle name="Comma 4 3 5 2" xfId="615" xr:uid="{00000000-0005-0000-0000-0000C0000000}"/>
    <cellStyle name="Comma 4 3 6" xfId="616" xr:uid="{00000000-0005-0000-0000-0000C1000000}"/>
    <cellStyle name="Comma 4 3 7" xfId="617" xr:uid="{00000000-0005-0000-0000-0000C2000000}"/>
    <cellStyle name="Comma 4 3 8" xfId="618" xr:uid="{00000000-0005-0000-0000-0000C3000000}"/>
    <cellStyle name="Comma 4 4" xfId="80" xr:uid="{00000000-0005-0000-0000-0000C4000000}"/>
    <cellStyle name="Comma 4 4 2" xfId="81" xr:uid="{00000000-0005-0000-0000-0000C5000000}"/>
    <cellStyle name="Comma 4 4 2 2" xfId="82" xr:uid="{00000000-0005-0000-0000-0000C6000000}"/>
    <cellStyle name="Comma 4 4 2 2 2" xfId="619" xr:uid="{00000000-0005-0000-0000-0000C7000000}"/>
    <cellStyle name="Comma 4 4 2 3" xfId="620" xr:uid="{00000000-0005-0000-0000-0000C8000000}"/>
    <cellStyle name="Comma 4 4 3" xfId="83" xr:uid="{00000000-0005-0000-0000-0000C9000000}"/>
    <cellStyle name="Comma 4 4 3 2" xfId="621" xr:uid="{00000000-0005-0000-0000-0000CA000000}"/>
    <cellStyle name="Comma 4 4 4" xfId="84" xr:uid="{00000000-0005-0000-0000-0000CB000000}"/>
    <cellStyle name="Comma 4 4 4 2" xfId="622" xr:uid="{00000000-0005-0000-0000-0000CC000000}"/>
    <cellStyle name="Comma 4 4 5" xfId="623" xr:uid="{00000000-0005-0000-0000-0000CD000000}"/>
    <cellStyle name="Comma 4 4 6" xfId="624" xr:uid="{00000000-0005-0000-0000-0000CE000000}"/>
    <cellStyle name="Comma 4 4 7" xfId="625" xr:uid="{00000000-0005-0000-0000-0000CF000000}"/>
    <cellStyle name="Comma 4 5" xfId="85" xr:uid="{00000000-0005-0000-0000-0000D0000000}"/>
    <cellStyle name="Comma 4 5 2" xfId="86" xr:uid="{00000000-0005-0000-0000-0000D1000000}"/>
    <cellStyle name="Comma 4 5 2 2" xfId="87" xr:uid="{00000000-0005-0000-0000-0000D2000000}"/>
    <cellStyle name="Comma 4 5 2 2 2" xfId="626" xr:uid="{00000000-0005-0000-0000-0000D3000000}"/>
    <cellStyle name="Comma 4 5 2 3" xfId="627" xr:uid="{00000000-0005-0000-0000-0000D4000000}"/>
    <cellStyle name="Comma 4 5 3" xfId="88" xr:uid="{00000000-0005-0000-0000-0000D5000000}"/>
    <cellStyle name="Comma 4 5 3 2" xfId="628" xr:uid="{00000000-0005-0000-0000-0000D6000000}"/>
    <cellStyle name="Comma 4 5 4" xfId="89" xr:uid="{00000000-0005-0000-0000-0000D7000000}"/>
    <cellStyle name="Comma 4 5 4 2" xfId="629" xr:uid="{00000000-0005-0000-0000-0000D8000000}"/>
    <cellStyle name="Comma 4 5 5" xfId="630" xr:uid="{00000000-0005-0000-0000-0000D9000000}"/>
    <cellStyle name="Comma 4 5 6" xfId="631" xr:uid="{00000000-0005-0000-0000-0000DA000000}"/>
    <cellStyle name="Comma 4 5 7" xfId="632" xr:uid="{00000000-0005-0000-0000-0000DB000000}"/>
    <cellStyle name="Comma 4 6" xfId="90" xr:uid="{00000000-0005-0000-0000-0000DC000000}"/>
    <cellStyle name="Comma 4 6 2" xfId="91" xr:uid="{00000000-0005-0000-0000-0000DD000000}"/>
    <cellStyle name="Comma 4 6 2 2" xfId="92" xr:uid="{00000000-0005-0000-0000-0000DE000000}"/>
    <cellStyle name="Comma 4 6 2 2 2" xfId="633" xr:uid="{00000000-0005-0000-0000-0000DF000000}"/>
    <cellStyle name="Comma 4 6 2 3" xfId="634" xr:uid="{00000000-0005-0000-0000-0000E0000000}"/>
    <cellStyle name="Comma 4 6 3" xfId="93" xr:uid="{00000000-0005-0000-0000-0000E1000000}"/>
    <cellStyle name="Comma 4 6 3 2" xfId="635" xr:uid="{00000000-0005-0000-0000-0000E2000000}"/>
    <cellStyle name="Comma 4 6 4" xfId="94" xr:uid="{00000000-0005-0000-0000-0000E3000000}"/>
    <cellStyle name="Comma 4 6 4 2" xfId="636" xr:uid="{00000000-0005-0000-0000-0000E4000000}"/>
    <cellStyle name="Comma 4 6 5" xfId="637" xr:uid="{00000000-0005-0000-0000-0000E5000000}"/>
    <cellStyle name="Comma 4 6 6" xfId="638" xr:uid="{00000000-0005-0000-0000-0000E6000000}"/>
    <cellStyle name="Comma 4 6 7" xfId="639" xr:uid="{00000000-0005-0000-0000-0000E7000000}"/>
    <cellStyle name="Comma 4 6 8" xfId="640" xr:uid="{00000000-0005-0000-0000-0000E8000000}"/>
    <cellStyle name="Comma 4 7" xfId="95" xr:uid="{00000000-0005-0000-0000-0000E9000000}"/>
    <cellStyle name="Comma 4 7 2" xfId="96" xr:uid="{00000000-0005-0000-0000-0000EA000000}"/>
    <cellStyle name="Comma 4 7 2 2" xfId="97" xr:uid="{00000000-0005-0000-0000-0000EB000000}"/>
    <cellStyle name="Comma 4 7 2 2 2" xfId="641" xr:uid="{00000000-0005-0000-0000-0000EC000000}"/>
    <cellStyle name="Comma 4 7 2 3" xfId="642" xr:uid="{00000000-0005-0000-0000-0000ED000000}"/>
    <cellStyle name="Comma 4 7 3" xfId="98" xr:uid="{00000000-0005-0000-0000-0000EE000000}"/>
    <cellStyle name="Comma 4 7 3 2" xfId="643" xr:uid="{00000000-0005-0000-0000-0000EF000000}"/>
    <cellStyle name="Comma 4 7 4" xfId="99" xr:uid="{00000000-0005-0000-0000-0000F0000000}"/>
    <cellStyle name="Comma 4 7 4 2" xfId="644" xr:uid="{00000000-0005-0000-0000-0000F1000000}"/>
    <cellStyle name="Comma 4 7 5" xfId="645" xr:uid="{00000000-0005-0000-0000-0000F2000000}"/>
    <cellStyle name="Comma 4 7 6" xfId="646" xr:uid="{00000000-0005-0000-0000-0000F3000000}"/>
    <cellStyle name="Comma 4 7 7" xfId="647" xr:uid="{00000000-0005-0000-0000-0000F4000000}"/>
    <cellStyle name="Comma 4 8" xfId="100" xr:uid="{00000000-0005-0000-0000-0000F5000000}"/>
    <cellStyle name="Comma 4 8 2" xfId="101" xr:uid="{00000000-0005-0000-0000-0000F6000000}"/>
    <cellStyle name="Comma 4 8 2 2" xfId="102" xr:uid="{00000000-0005-0000-0000-0000F7000000}"/>
    <cellStyle name="Comma 4 8 2 2 2" xfId="648" xr:uid="{00000000-0005-0000-0000-0000F8000000}"/>
    <cellStyle name="Comma 4 8 2 3" xfId="649" xr:uid="{00000000-0005-0000-0000-0000F9000000}"/>
    <cellStyle name="Comma 4 8 3" xfId="103" xr:uid="{00000000-0005-0000-0000-0000FA000000}"/>
    <cellStyle name="Comma 4 8 3 2" xfId="650" xr:uid="{00000000-0005-0000-0000-0000FB000000}"/>
    <cellStyle name="Comma 4 8 4" xfId="104" xr:uid="{00000000-0005-0000-0000-0000FC000000}"/>
    <cellStyle name="Comma 4 8 4 2" xfId="651" xr:uid="{00000000-0005-0000-0000-0000FD000000}"/>
    <cellStyle name="Comma 4 8 5" xfId="652" xr:uid="{00000000-0005-0000-0000-0000FE000000}"/>
    <cellStyle name="Comma 4 8 6" xfId="653" xr:uid="{00000000-0005-0000-0000-0000FF000000}"/>
    <cellStyle name="Comma 4 8 7" xfId="654" xr:uid="{00000000-0005-0000-0000-000000010000}"/>
    <cellStyle name="Comma 4 9" xfId="105" xr:uid="{00000000-0005-0000-0000-000001010000}"/>
    <cellStyle name="Comma 4 9 2" xfId="106" xr:uid="{00000000-0005-0000-0000-000002010000}"/>
    <cellStyle name="Comma 4 9 2 2" xfId="655" xr:uid="{00000000-0005-0000-0000-000003010000}"/>
    <cellStyle name="Comma 4 9 3" xfId="656" xr:uid="{00000000-0005-0000-0000-000004010000}"/>
    <cellStyle name="Comma 5" xfId="657" xr:uid="{00000000-0005-0000-0000-000005010000}"/>
    <cellStyle name="Comma 6" xfId="658" xr:uid="{00000000-0005-0000-0000-000006010000}"/>
    <cellStyle name="Comma 7" xfId="659" xr:uid="{00000000-0005-0000-0000-000007010000}"/>
    <cellStyle name="Comma 8" xfId="660" xr:uid="{00000000-0005-0000-0000-000008010000}"/>
    <cellStyle name="Comma 9" xfId="661" xr:uid="{00000000-0005-0000-0000-000009010000}"/>
    <cellStyle name="Currency 2" xfId="107" xr:uid="{00000000-0005-0000-0000-00000A010000}"/>
    <cellStyle name="Currency 2 10" xfId="1275" xr:uid="{00000000-0005-0000-0000-00000B010000}"/>
    <cellStyle name="Currency 2 10 2" xfId="1276" xr:uid="{00000000-0005-0000-0000-00000C010000}"/>
    <cellStyle name="Currency 2 11" xfId="1277" xr:uid="{00000000-0005-0000-0000-00000D010000}"/>
    <cellStyle name="Currency 2 11 2" xfId="1278" xr:uid="{00000000-0005-0000-0000-00000E010000}"/>
    <cellStyle name="Currency 2 12" xfId="1279" xr:uid="{00000000-0005-0000-0000-00000F010000}"/>
    <cellStyle name="Currency 2 12 2" xfId="1280" xr:uid="{00000000-0005-0000-0000-000010010000}"/>
    <cellStyle name="Currency 2 13" xfId="1281" xr:uid="{00000000-0005-0000-0000-000011010000}"/>
    <cellStyle name="Currency 2 13 2" xfId="1282" xr:uid="{00000000-0005-0000-0000-000012010000}"/>
    <cellStyle name="Currency 2 14" xfId="1283" xr:uid="{00000000-0005-0000-0000-000013010000}"/>
    <cellStyle name="Currency 2 14 2" xfId="1284" xr:uid="{00000000-0005-0000-0000-000014010000}"/>
    <cellStyle name="Currency 2 14 2 2" xfId="1285" xr:uid="{00000000-0005-0000-0000-000015010000}"/>
    <cellStyle name="Currency 2 14 2 2 2" xfId="1286" xr:uid="{00000000-0005-0000-0000-000016010000}"/>
    <cellStyle name="Currency 2 14 2 2 3" xfId="1287" xr:uid="{00000000-0005-0000-0000-000017010000}"/>
    <cellStyle name="Currency 2 14 2 3" xfId="1288" xr:uid="{00000000-0005-0000-0000-000018010000}"/>
    <cellStyle name="Currency 2 14 2 4" xfId="1289" xr:uid="{00000000-0005-0000-0000-000019010000}"/>
    <cellStyle name="Currency 2 14 3" xfId="1290" xr:uid="{00000000-0005-0000-0000-00001A010000}"/>
    <cellStyle name="Currency 2 14 3 2" xfId="1291" xr:uid="{00000000-0005-0000-0000-00001B010000}"/>
    <cellStyle name="Currency 2 14 3 2 2" xfId="1292" xr:uid="{00000000-0005-0000-0000-00001C010000}"/>
    <cellStyle name="Currency 2 14 3 2 3" xfId="1293" xr:uid="{00000000-0005-0000-0000-00001D010000}"/>
    <cellStyle name="Currency 2 14 3 3" xfId="1294" xr:uid="{00000000-0005-0000-0000-00001E010000}"/>
    <cellStyle name="Currency 2 14 3 4" xfId="1295" xr:uid="{00000000-0005-0000-0000-00001F010000}"/>
    <cellStyle name="Currency 2 14 4" xfId="1296" xr:uid="{00000000-0005-0000-0000-000020010000}"/>
    <cellStyle name="Currency 2 14 4 2" xfId="1297" xr:uid="{00000000-0005-0000-0000-000021010000}"/>
    <cellStyle name="Currency 2 14 4 3" xfId="1298" xr:uid="{00000000-0005-0000-0000-000022010000}"/>
    <cellStyle name="Currency 2 14 5" xfId="1299" xr:uid="{00000000-0005-0000-0000-000023010000}"/>
    <cellStyle name="Currency 2 14 6" xfId="1300" xr:uid="{00000000-0005-0000-0000-000024010000}"/>
    <cellStyle name="Currency 2 2" xfId="662" xr:uid="{00000000-0005-0000-0000-000025010000}"/>
    <cellStyle name="Currency 2 2 2" xfId="1301" xr:uid="{00000000-0005-0000-0000-000026010000}"/>
    <cellStyle name="Currency 2 3" xfId="1302" xr:uid="{00000000-0005-0000-0000-000027010000}"/>
    <cellStyle name="Currency 2 3 2" xfId="1303" xr:uid="{00000000-0005-0000-0000-000028010000}"/>
    <cellStyle name="Currency 2 4" xfId="1304" xr:uid="{00000000-0005-0000-0000-000029010000}"/>
    <cellStyle name="Currency 2 4 2" xfId="1305" xr:uid="{00000000-0005-0000-0000-00002A010000}"/>
    <cellStyle name="Currency 2 5" xfId="1306" xr:uid="{00000000-0005-0000-0000-00002B010000}"/>
    <cellStyle name="Currency 2 5 2" xfId="1307" xr:uid="{00000000-0005-0000-0000-00002C010000}"/>
    <cellStyle name="Currency 2 6" xfId="1308" xr:uid="{00000000-0005-0000-0000-00002D010000}"/>
    <cellStyle name="Currency 2 6 2" xfId="1309" xr:uid="{00000000-0005-0000-0000-00002E010000}"/>
    <cellStyle name="Currency 2 7" xfId="1310" xr:uid="{00000000-0005-0000-0000-00002F010000}"/>
    <cellStyle name="Currency 2 7 2" xfId="1311" xr:uid="{00000000-0005-0000-0000-000030010000}"/>
    <cellStyle name="Currency 2 8" xfId="1312" xr:uid="{00000000-0005-0000-0000-000031010000}"/>
    <cellStyle name="Currency 2 8 2" xfId="1313" xr:uid="{00000000-0005-0000-0000-000032010000}"/>
    <cellStyle name="Currency 2 9" xfId="1314" xr:uid="{00000000-0005-0000-0000-000033010000}"/>
    <cellStyle name="Currency 2 9 2" xfId="1315" xr:uid="{00000000-0005-0000-0000-000034010000}"/>
    <cellStyle name="Currency 5" xfId="108" xr:uid="{00000000-0005-0000-0000-000035010000}"/>
    <cellStyle name="Encabezado 4" xfId="109" xr:uid="{00000000-0005-0000-0000-000036010000}"/>
    <cellStyle name="Énfasis1" xfId="110" xr:uid="{00000000-0005-0000-0000-000037010000}"/>
    <cellStyle name="Énfasis2" xfId="111" xr:uid="{00000000-0005-0000-0000-000038010000}"/>
    <cellStyle name="Énfasis3" xfId="112" xr:uid="{00000000-0005-0000-0000-000039010000}"/>
    <cellStyle name="Énfasis4" xfId="113" xr:uid="{00000000-0005-0000-0000-00003A010000}"/>
    <cellStyle name="Énfasis5" xfId="114" xr:uid="{00000000-0005-0000-0000-00003B010000}"/>
    <cellStyle name="Énfasis6" xfId="115" xr:uid="{00000000-0005-0000-0000-00003C010000}"/>
    <cellStyle name="Entrada" xfId="116" xr:uid="{00000000-0005-0000-0000-00003D010000}"/>
    <cellStyle name="Euro" xfId="117" xr:uid="{00000000-0005-0000-0000-00003E010000}"/>
    <cellStyle name="Incorrecto" xfId="118" xr:uid="{00000000-0005-0000-0000-00003F010000}"/>
    <cellStyle name="Millares 2" xfId="119" xr:uid="{00000000-0005-0000-0000-000041010000}"/>
    <cellStyle name="Millares 3" xfId="120" xr:uid="{00000000-0005-0000-0000-000042010000}"/>
    <cellStyle name="Moneda 2" xfId="121" xr:uid="{00000000-0005-0000-0000-000043010000}"/>
    <cellStyle name="Moneda 3" xfId="122" xr:uid="{00000000-0005-0000-0000-000044010000}"/>
    <cellStyle name="NivelFila_2_PRO-COST" xfId="1316" xr:uid="{00000000-0005-0000-0000-000045010000}"/>
    <cellStyle name="Normal" xfId="0" builtinId="0"/>
    <cellStyle name="Normal 10" xfId="123" xr:uid="{00000000-0005-0000-0000-000047010000}"/>
    <cellStyle name="Normal 17" xfId="1317" xr:uid="{00000000-0005-0000-0000-000048010000}"/>
    <cellStyle name="Normal 18" xfId="1318" xr:uid="{00000000-0005-0000-0000-000049010000}"/>
    <cellStyle name="Normal 2" xfId="124" xr:uid="{00000000-0005-0000-0000-00004A010000}"/>
    <cellStyle name="Normal 2 2" xfId="125" xr:uid="{00000000-0005-0000-0000-00004B010000}"/>
    <cellStyle name="Normal 2 3" xfId="126" xr:uid="{00000000-0005-0000-0000-00004C010000}"/>
    <cellStyle name="Normal 2 3 10" xfId="127" xr:uid="{00000000-0005-0000-0000-00004D010000}"/>
    <cellStyle name="Normal 2 3 10 2" xfId="128" xr:uid="{00000000-0005-0000-0000-00004E010000}"/>
    <cellStyle name="Normal 2 3 10 2 2" xfId="663" xr:uid="{00000000-0005-0000-0000-00004F010000}"/>
    <cellStyle name="Normal 2 3 10 3" xfId="664" xr:uid="{00000000-0005-0000-0000-000050010000}"/>
    <cellStyle name="Normal 2 3 11" xfId="129" xr:uid="{00000000-0005-0000-0000-000051010000}"/>
    <cellStyle name="Normal 2 3 11 2" xfId="665" xr:uid="{00000000-0005-0000-0000-000052010000}"/>
    <cellStyle name="Normal 2 3 12" xfId="130" xr:uid="{00000000-0005-0000-0000-000053010000}"/>
    <cellStyle name="Normal 2 3 12 2" xfId="666" xr:uid="{00000000-0005-0000-0000-000054010000}"/>
    <cellStyle name="Normal 2 3 13" xfId="667" xr:uid="{00000000-0005-0000-0000-000055010000}"/>
    <cellStyle name="Normal 2 3 14" xfId="668" xr:uid="{00000000-0005-0000-0000-000056010000}"/>
    <cellStyle name="Normal 2 3 15" xfId="669" xr:uid="{00000000-0005-0000-0000-000057010000}"/>
    <cellStyle name="Normal 2 3 2" xfId="131" xr:uid="{00000000-0005-0000-0000-000058010000}"/>
    <cellStyle name="Normal 2 3 2 10" xfId="132" xr:uid="{00000000-0005-0000-0000-000059010000}"/>
    <cellStyle name="Normal 2 3 2 10 2" xfId="670" xr:uid="{00000000-0005-0000-0000-00005A010000}"/>
    <cellStyle name="Normal 2 3 2 11" xfId="671" xr:uid="{00000000-0005-0000-0000-00005B010000}"/>
    <cellStyle name="Normal 2 3 2 12" xfId="672" xr:uid="{00000000-0005-0000-0000-00005C010000}"/>
    <cellStyle name="Normal 2 3 2 13" xfId="673" xr:uid="{00000000-0005-0000-0000-00005D010000}"/>
    <cellStyle name="Normal 2 3 2 2" xfId="133" xr:uid="{00000000-0005-0000-0000-00005E010000}"/>
    <cellStyle name="Normal 2 3 2 2 2" xfId="134" xr:uid="{00000000-0005-0000-0000-00005F010000}"/>
    <cellStyle name="Normal 2 3 2 2 2 2" xfId="135" xr:uid="{00000000-0005-0000-0000-000060010000}"/>
    <cellStyle name="Normal 2 3 2 2 2 2 2" xfId="136" xr:uid="{00000000-0005-0000-0000-000061010000}"/>
    <cellStyle name="Normal 2 3 2 2 2 2 2 2" xfId="674" xr:uid="{00000000-0005-0000-0000-000062010000}"/>
    <cellStyle name="Normal 2 3 2 2 2 2 3" xfId="675" xr:uid="{00000000-0005-0000-0000-000063010000}"/>
    <cellStyle name="Normal 2 3 2 2 2 3" xfId="137" xr:uid="{00000000-0005-0000-0000-000064010000}"/>
    <cellStyle name="Normal 2 3 2 2 2 3 2" xfId="676" xr:uid="{00000000-0005-0000-0000-000065010000}"/>
    <cellStyle name="Normal 2 3 2 2 2 4" xfId="138" xr:uid="{00000000-0005-0000-0000-000066010000}"/>
    <cellStyle name="Normal 2 3 2 2 2 4 2" xfId="677" xr:uid="{00000000-0005-0000-0000-000067010000}"/>
    <cellStyle name="Normal 2 3 2 2 2 5" xfId="678" xr:uid="{00000000-0005-0000-0000-000068010000}"/>
    <cellStyle name="Normal 2 3 2 2 2 6" xfId="679" xr:uid="{00000000-0005-0000-0000-000069010000}"/>
    <cellStyle name="Normal 2 3 2 2 2 7" xfId="680" xr:uid="{00000000-0005-0000-0000-00006A010000}"/>
    <cellStyle name="Normal 2 3 2 2 3" xfId="139" xr:uid="{00000000-0005-0000-0000-00006B010000}"/>
    <cellStyle name="Normal 2 3 2 2 3 2" xfId="140" xr:uid="{00000000-0005-0000-0000-00006C010000}"/>
    <cellStyle name="Normal 2 3 2 2 3 2 2" xfId="681" xr:uid="{00000000-0005-0000-0000-00006D010000}"/>
    <cellStyle name="Normal 2 3 2 2 3 3" xfId="682" xr:uid="{00000000-0005-0000-0000-00006E010000}"/>
    <cellStyle name="Normal 2 3 2 2 4" xfId="141" xr:uid="{00000000-0005-0000-0000-00006F010000}"/>
    <cellStyle name="Normal 2 3 2 2 4 2" xfId="683" xr:uid="{00000000-0005-0000-0000-000070010000}"/>
    <cellStyle name="Normal 2 3 2 2 5" xfId="142" xr:uid="{00000000-0005-0000-0000-000071010000}"/>
    <cellStyle name="Normal 2 3 2 2 5 2" xfId="684" xr:uid="{00000000-0005-0000-0000-000072010000}"/>
    <cellStyle name="Normal 2 3 2 2 6" xfId="685" xr:uid="{00000000-0005-0000-0000-000073010000}"/>
    <cellStyle name="Normal 2 3 2 2 7" xfId="686" xr:uid="{00000000-0005-0000-0000-000074010000}"/>
    <cellStyle name="Normal 2 3 2 2 8" xfId="687" xr:uid="{00000000-0005-0000-0000-000075010000}"/>
    <cellStyle name="Normal 2 3 2 3" xfId="143" xr:uid="{00000000-0005-0000-0000-000076010000}"/>
    <cellStyle name="Normal 2 3 2 3 2" xfId="144" xr:uid="{00000000-0005-0000-0000-000077010000}"/>
    <cellStyle name="Normal 2 3 2 3 2 2" xfId="145" xr:uid="{00000000-0005-0000-0000-000078010000}"/>
    <cellStyle name="Normal 2 3 2 3 2 2 2" xfId="688" xr:uid="{00000000-0005-0000-0000-000079010000}"/>
    <cellStyle name="Normal 2 3 2 3 2 3" xfId="689" xr:uid="{00000000-0005-0000-0000-00007A010000}"/>
    <cellStyle name="Normal 2 3 2 3 3" xfId="146" xr:uid="{00000000-0005-0000-0000-00007B010000}"/>
    <cellStyle name="Normal 2 3 2 3 3 2" xfId="690" xr:uid="{00000000-0005-0000-0000-00007C010000}"/>
    <cellStyle name="Normal 2 3 2 3 4" xfId="147" xr:uid="{00000000-0005-0000-0000-00007D010000}"/>
    <cellStyle name="Normal 2 3 2 3 4 2" xfId="691" xr:uid="{00000000-0005-0000-0000-00007E010000}"/>
    <cellStyle name="Normal 2 3 2 3 5" xfId="692" xr:uid="{00000000-0005-0000-0000-00007F010000}"/>
    <cellStyle name="Normal 2 3 2 3 6" xfId="693" xr:uid="{00000000-0005-0000-0000-000080010000}"/>
    <cellStyle name="Normal 2 3 2 3 7" xfId="694" xr:uid="{00000000-0005-0000-0000-000081010000}"/>
    <cellStyle name="Normal 2 3 2 4" xfId="148" xr:uid="{00000000-0005-0000-0000-000082010000}"/>
    <cellStyle name="Normal 2 3 2 4 2" xfId="149" xr:uid="{00000000-0005-0000-0000-000083010000}"/>
    <cellStyle name="Normal 2 3 2 4 2 2" xfId="150" xr:uid="{00000000-0005-0000-0000-000084010000}"/>
    <cellStyle name="Normal 2 3 2 4 2 2 2" xfId="695" xr:uid="{00000000-0005-0000-0000-000085010000}"/>
    <cellStyle name="Normal 2 3 2 4 2 3" xfId="696" xr:uid="{00000000-0005-0000-0000-000086010000}"/>
    <cellStyle name="Normal 2 3 2 4 3" xfId="151" xr:uid="{00000000-0005-0000-0000-000087010000}"/>
    <cellStyle name="Normal 2 3 2 4 3 2" xfId="697" xr:uid="{00000000-0005-0000-0000-000088010000}"/>
    <cellStyle name="Normal 2 3 2 4 4" xfId="152" xr:uid="{00000000-0005-0000-0000-000089010000}"/>
    <cellStyle name="Normal 2 3 2 4 4 2" xfId="698" xr:uid="{00000000-0005-0000-0000-00008A010000}"/>
    <cellStyle name="Normal 2 3 2 4 5" xfId="699" xr:uid="{00000000-0005-0000-0000-00008B010000}"/>
    <cellStyle name="Normal 2 3 2 4 6" xfId="700" xr:uid="{00000000-0005-0000-0000-00008C010000}"/>
    <cellStyle name="Normal 2 3 2 4 7" xfId="701" xr:uid="{00000000-0005-0000-0000-00008D010000}"/>
    <cellStyle name="Normal 2 3 2 5" xfId="153" xr:uid="{00000000-0005-0000-0000-00008E010000}"/>
    <cellStyle name="Normal 2 3 2 5 2" xfId="154" xr:uid="{00000000-0005-0000-0000-00008F010000}"/>
    <cellStyle name="Normal 2 3 2 5 2 2" xfId="155" xr:uid="{00000000-0005-0000-0000-000090010000}"/>
    <cellStyle name="Normal 2 3 2 5 2 2 2" xfId="702" xr:uid="{00000000-0005-0000-0000-000091010000}"/>
    <cellStyle name="Normal 2 3 2 5 2 3" xfId="703" xr:uid="{00000000-0005-0000-0000-000092010000}"/>
    <cellStyle name="Normal 2 3 2 5 3" xfId="156" xr:uid="{00000000-0005-0000-0000-000093010000}"/>
    <cellStyle name="Normal 2 3 2 5 3 2" xfId="704" xr:uid="{00000000-0005-0000-0000-000094010000}"/>
    <cellStyle name="Normal 2 3 2 5 4" xfId="157" xr:uid="{00000000-0005-0000-0000-000095010000}"/>
    <cellStyle name="Normal 2 3 2 5 4 2" xfId="705" xr:uid="{00000000-0005-0000-0000-000096010000}"/>
    <cellStyle name="Normal 2 3 2 5 5" xfId="706" xr:uid="{00000000-0005-0000-0000-000097010000}"/>
    <cellStyle name="Normal 2 3 2 5 6" xfId="707" xr:uid="{00000000-0005-0000-0000-000098010000}"/>
    <cellStyle name="Normal 2 3 2 5 7" xfId="708" xr:uid="{00000000-0005-0000-0000-000099010000}"/>
    <cellStyle name="Normal 2 3 2 6" xfId="158" xr:uid="{00000000-0005-0000-0000-00009A010000}"/>
    <cellStyle name="Normal 2 3 2 6 2" xfId="159" xr:uid="{00000000-0005-0000-0000-00009B010000}"/>
    <cellStyle name="Normal 2 3 2 6 2 2" xfId="160" xr:uid="{00000000-0005-0000-0000-00009C010000}"/>
    <cellStyle name="Normal 2 3 2 6 2 2 2" xfId="709" xr:uid="{00000000-0005-0000-0000-00009D010000}"/>
    <cellStyle name="Normal 2 3 2 6 2 3" xfId="710" xr:uid="{00000000-0005-0000-0000-00009E010000}"/>
    <cellStyle name="Normal 2 3 2 6 3" xfId="161" xr:uid="{00000000-0005-0000-0000-00009F010000}"/>
    <cellStyle name="Normal 2 3 2 6 3 2" xfId="711" xr:uid="{00000000-0005-0000-0000-0000A0010000}"/>
    <cellStyle name="Normal 2 3 2 6 4" xfId="162" xr:uid="{00000000-0005-0000-0000-0000A1010000}"/>
    <cellStyle name="Normal 2 3 2 6 4 2" xfId="712" xr:uid="{00000000-0005-0000-0000-0000A2010000}"/>
    <cellStyle name="Normal 2 3 2 6 5" xfId="713" xr:uid="{00000000-0005-0000-0000-0000A3010000}"/>
    <cellStyle name="Normal 2 3 2 6 6" xfId="714" xr:uid="{00000000-0005-0000-0000-0000A4010000}"/>
    <cellStyle name="Normal 2 3 2 6 7" xfId="715" xr:uid="{00000000-0005-0000-0000-0000A5010000}"/>
    <cellStyle name="Normal 2 3 2 7" xfId="163" xr:uid="{00000000-0005-0000-0000-0000A6010000}"/>
    <cellStyle name="Normal 2 3 2 7 2" xfId="164" xr:uid="{00000000-0005-0000-0000-0000A7010000}"/>
    <cellStyle name="Normal 2 3 2 7 2 2" xfId="716" xr:uid="{00000000-0005-0000-0000-0000A8010000}"/>
    <cellStyle name="Normal 2 3 2 7 3" xfId="717" xr:uid="{00000000-0005-0000-0000-0000A9010000}"/>
    <cellStyle name="Normal 2 3 2 8" xfId="165" xr:uid="{00000000-0005-0000-0000-0000AA010000}"/>
    <cellStyle name="Normal 2 3 2 8 2" xfId="166" xr:uid="{00000000-0005-0000-0000-0000AB010000}"/>
    <cellStyle name="Normal 2 3 2 8 2 2" xfId="718" xr:uid="{00000000-0005-0000-0000-0000AC010000}"/>
    <cellStyle name="Normal 2 3 2 8 3" xfId="719" xr:uid="{00000000-0005-0000-0000-0000AD010000}"/>
    <cellStyle name="Normal 2 3 2 9" xfId="167" xr:uid="{00000000-0005-0000-0000-0000AE010000}"/>
    <cellStyle name="Normal 2 3 2 9 2" xfId="720" xr:uid="{00000000-0005-0000-0000-0000AF010000}"/>
    <cellStyle name="Normal 2 3 3" xfId="168" xr:uid="{00000000-0005-0000-0000-0000B0010000}"/>
    <cellStyle name="Normal 2 3 3 2" xfId="169" xr:uid="{00000000-0005-0000-0000-0000B1010000}"/>
    <cellStyle name="Normal 2 3 3 2 2" xfId="170" xr:uid="{00000000-0005-0000-0000-0000B2010000}"/>
    <cellStyle name="Normal 2 3 3 2 2 2" xfId="171" xr:uid="{00000000-0005-0000-0000-0000B3010000}"/>
    <cellStyle name="Normal 2 3 3 2 2 2 2" xfId="721" xr:uid="{00000000-0005-0000-0000-0000B4010000}"/>
    <cellStyle name="Normal 2 3 3 2 2 3" xfId="722" xr:uid="{00000000-0005-0000-0000-0000B5010000}"/>
    <cellStyle name="Normal 2 3 3 2 3" xfId="172" xr:uid="{00000000-0005-0000-0000-0000B6010000}"/>
    <cellStyle name="Normal 2 3 3 2 3 2" xfId="723" xr:uid="{00000000-0005-0000-0000-0000B7010000}"/>
    <cellStyle name="Normal 2 3 3 2 4" xfId="173" xr:uid="{00000000-0005-0000-0000-0000B8010000}"/>
    <cellStyle name="Normal 2 3 3 2 4 2" xfId="724" xr:uid="{00000000-0005-0000-0000-0000B9010000}"/>
    <cellStyle name="Normal 2 3 3 2 5" xfId="725" xr:uid="{00000000-0005-0000-0000-0000BA010000}"/>
    <cellStyle name="Normal 2 3 3 2 6" xfId="726" xr:uid="{00000000-0005-0000-0000-0000BB010000}"/>
    <cellStyle name="Normal 2 3 3 2 7" xfId="727" xr:uid="{00000000-0005-0000-0000-0000BC010000}"/>
    <cellStyle name="Normal 2 3 3 3" xfId="174" xr:uid="{00000000-0005-0000-0000-0000BD010000}"/>
    <cellStyle name="Normal 2 3 3 3 2" xfId="175" xr:uid="{00000000-0005-0000-0000-0000BE010000}"/>
    <cellStyle name="Normal 2 3 3 3 2 2" xfId="728" xr:uid="{00000000-0005-0000-0000-0000BF010000}"/>
    <cellStyle name="Normal 2 3 3 3 3" xfId="729" xr:uid="{00000000-0005-0000-0000-0000C0010000}"/>
    <cellStyle name="Normal 2 3 3 4" xfId="176" xr:uid="{00000000-0005-0000-0000-0000C1010000}"/>
    <cellStyle name="Normal 2 3 3 4 2" xfId="730" xr:uid="{00000000-0005-0000-0000-0000C2010000}"/>
    <cellStyle name="Normal 2 3 3 4 3" xfId="731" xr:uid="{00000000-0005-0000-0000-0000C3010000}"/>
    <cellStyle name="Normal 2 3 3 5" xfId="177" xr:uid="{00000000-0005-0000-0000-0000C4010000}"/>
    <cellStyle name="Normal 2 3 3 5 2" xfId="732" xr:uid="{00000000-0005-0000-0000-0000C5010000}"/>
    <cellStyle name="Normal 2 3 3 6" xfId="733" xr:uid="{00000000-0005-0000-0000-0000C6010000}"/>
    <cellStyle name="Normal 2 3 3 7" xfId="734" xr:uid="{00000000-0005-0000-0000-0000C7010000}"/>
    <cellStyle name="Normal 2 3 3 8" xfId="735" xr:uid="{00000000-0005-0000-0000-0000C8010000}"/>
    <cellStyle name="Normal 2 3 4" xfId="178" xr:uid="{00000000-0005-0000-0000-0000C9010000}"/>
    <cellStyle name="Normal 2 3 4 2" xfId="179" xr:uid="{00000000-0005-0000-0000-0000CA010000}"/>
    <cellStyle name="Normal 2 3 4 2 2" xfId="180" xr:uid="{00000000-0005-0000-0000-0000CB010000}"/>
    <cellStyle name="Normal 2 3 4 2 2 2" xfId="736" xr:uid="{00000000-0005-0000-0000-0000CC010000}"/>
    <cellStyle name="Normal 2 3 4 2 3" xfId="737" xr:uid="{00000000-0005-0000-0000-0000CD010000}"/>
    <cellStyle name="Normal 2 3 4 3" xfId="181" xr:uid="{00000000-0005-0000-0000-0000CE010000}"/>
    <cellStyle name="Normal 2 3 4 3 2" xfId="738" xr:uid="{00000000-0005-0000-0000-0000CF010000}"/>
    <cellStyle name="Normal 2 3 4 4" xfId="182" xr:uid="{00000000-0005-0000-0000-0000D0010000}"/>
    <cellStyle name="Normal 2 3 4 4 2" xfId="739" xr:uid="{00000000-0005-0000-0000-0000D1010000}"/>
    <cellStyle name="Normal 2 3 4 5" xfId="740" xr:uid="{00000000-0005-0000-0000-0000D2010000}"/>
    <cellStyle name="Normal 2 3 4 6" xfId="741" xr:uid="{00000000-0005-0000-0000-0000D3010000}"/>
    <cellStyle name="Normal 2 3 4 7" xfId="742" xr:uid="{00000000-0005-0000-0000-0000D4010000}"/>
    <cellStyle name="Normal 2 3 5" xfId="183" xr:uid="{00000000-0005-0000-0000-0000D5010000}"/>
    <cellStyle name="Normal 2 3 5 2" xfId="184" xr:uid="{00000000-0005-0000-0000-0000D6010000}"/>
    <cellStyle name="Normal 2 3 5 2 2" xfId="185" xr:uid="{00000000-0005-0000-0000-0000D7010000}"/>
    <cellStyle name="Normal 2 3 5 2 2 2" xfId="743" xr:uid="{00000000-0005-0000-0000-0000D8010000}"/>
    <cellStyle name="Normal 2 3 5 2 3" xfId="744" xr:uid="{00000000-0005-0000-0000-0000D9010000}"/>
    <cellStyle name="Normal 2 3 5 3" xfId="186" xr:uid="{00000000-0005-0000-0000-0000DA010000}"/>
    <cellStyle name="Normal 2 3 5 3 2" xfId="745" xr:uid="{00000000-0005-0000-0000-0000DB010000}"/>
    <cellStyle name="Normal 2 3 5 4" xfId="187" xr:uid="{00000000-0005-0000-0000-0000DC010000}"/>
    <cellStyle name="Normal 2 3 5 4 2" xfId="746" xr:uid="{00000000-0005-0000-0000-0000DD010000}"/>
    <cellStyle name="Normal 2 3 5 5" xfId="747" xr:uid="{00000000-0005-0000-0000-0000DE010000}"/>
    <cellStyle name="Normal 2 3 5 6" xfId="748" xr:uid="{00000000-0005-0000-0000-0000DF010000}"/>
    <cellStyle name="Normal 2 3 5 7" xfId="749" xr:uid="{00000000-0005-0000-0000-0000E0010000}"/>
    <cellStyle name="Normal 2 3 6" xfId="188" xr:uid="{00000000-0005-0000-0000-0000E1010000}"/>
    <cellStyle name="Normal 2 3 6 2" xfId="189" xr:uid="{00000000-0005-0000-0000-0000E2010000}"/>
    <cellStyle name="Normal 2 3 6 2 2" xfId="190" xr:uid="{00000000-0005-0000-0000-0000E3010000}"/>
    <cellStyle name="Normal 2 3 6 2 2 2" xfId="750" xr:uid="{00000000-0005-0000-0000-0000E4010000}"/>
    <cellStyle name="Normal 2 3 6 2 3" xfId="751" xr:uid="{00000000-0005-0000-0000-0000E5010000}"/>
    <cellStyle name="Normal 2 3 6 3" xfId="191" xr:uid="{00000000-0005-0000-0000-0000E6010000}"/>
    <cellStyle name="Normal 2 3 6 3 2" xfId="752" xr:uid="{00000000-0005-0000-0000-0000E7010000}"/>
    <cellStyle name="Normal 2 3 6 4" xfId="192" xr:uid="{00000000-0005-0000-0000-0000E8010000}"/>
    <cellStyle name="Normal 2 3 6 4 2" xfId="753" xr:uid="{00000000-0005-0000-0000-0000E9010000}"/>
    <cellStyle name="Normal 2 3 6 5" xfId="754" xr:uid="{00000000-0005-0000-0000-0000EA010000}"/>
    <cellStyle name="Normal 2 3 6 6" xfId="755" xr:uid="{00000000-0005-0000-0000-0000EB010000}"/>
    <cellStyle name="Normal 2 3 6 7" xfId="756" xr:uid="{00000000-0005-0000-0000-0000EC010000}"/>
    <cellStyle name="Normal 2 3 7" xfId="193" xr:uid="{00000000-0005-0000-0000-0000ED010000}"/>
    <cellStyle name="Normal 2 3 7 2" xfId="194" xr:uid="{00000000-0005-0000-0000-0000EE010000}"/>
    <cellStyle name="Normal 2 3 7 2 2" xfId="195" xr:uid="{00000000-0005-0000-0000-0000EF010000}"/>
    <cellStyle name="Normal 2 3 7 2 2 2" xfId="757" xr:uid="{00000000-0005-0000-0000-0000F0010000}"/>
    <cellStyle name="Normal 2 3 7 2 3" xfId="758" xr:uid="{00000000-0005-0000-0000-0000F1010000}"/>
    <cellStyle name="Normal 2 3 7 3" xfId="196" xr:uid="{00000000-0005-0000-0000-0000F2010000}"/>
    <cellStyle name="Normal 2 3 7 3 2" xfId="759" xr:uid="{00000000-0005-0000-0000-0000F3010000}"/>
    <cellStyle name="Normal 2 3 7 4" xfId="197" xr:uid="{00000000-0005-0000-0000-0000F4010000}"/>
    <cellStyle name="Normal 2 3 7 4 2" xfId="760" xr:uid="{00000000-0005-0000-0000-0000F5010000}"/>
    <cellStyle name="Normal 2 3 7 5" xfId="761" xr:uid="{00000000-0005-0000-0000-0000F6010000}"/>
    <cellStyle name="Normal 2 3 7 6" xfId="762" xr:uid="{00000000-0005-0000-0000-0000F7010000}"/>
    <cellStyle name="Normal 2 3 7 7" xfId="763" xr:uid="{00000000-0005-0000-0000-0000F8010000}"/>
    <cellStyle name="Normal 2 3 8" xfId="198" xr:uid="{00000000-0005-0000-0000-0000F9010000}"/>
    <cellStyle name="Normal 2 3 8 2" xfId="199" xr:uid="{00000000-0005-0000-0000-0000FA010000}"/>
    <cellStyle name="Normal 2 3 8 2 2" xfId="200" xr:uid="{00000000-0005-0000-0000-0000FB010000}"/>
    <cellStyle name="Normal 2 3 8 2 2 2" xfId="764" xr:uid="{00000000-0005-0000-0000-0000FC010000}"/>
    <cellStyle name="Normal 2 3 8 2 3" xfId="765" xr:uid="{00000000-0005-0000-0000-0000FD010000}"/>
    <cellStyle name="Normal 2 3 8 3" xfId="201" xr:uid="{00000000-0005-0000-0000-0000FE010000}"/>
    <cellStyle name="Normal 2 3 8 3 2" xfId="766" xr:uid="{00000000-0005-0000-0000-0000FF010000}"/>
    <cellStyle name="Normal 2 3 8 4" xfId="202" xr:uid="{00000000-0005-0000-0000-000000020000}"/>
    <cellStyle name="Normal 2 3 8 4 2" xfId="767" xr:uid="{00000000-0005-0000-0000-000001020000}"/>
    <cellStyle name="Normal 2 3 8 5" xfId="768" xr:uid="{00000000-0005-0000-0000-000002020000}"/>
    <cellStyle name="Normal 2 3 8 6" xfId="769" xr:uid="{00000000-0005-0000-0000-000003020000}"/>
    <cellStyle name="Normal 2 3 8 7" xfId="770" xr:uid="{00000000-0005-0000-0000-000004020000}"/>
    <cellStyle name="Normal 2 3 9" xfId="203" xr:uid="{00000000-0005-0000-0000-000005020000}"/>
    <cellStyle name="Normal 2 3 9 2" xfId="204" xr:uid="{00000000-0005-0000-0000-000006020000}"/>
    <cellStyle name="Normal 2 3 9 2 2" xfId="771" xr:uid="{00000000-0005-0000-0000-000007020000}"/>
    <cellStyle name="Normal 2 3 9 3" xfId="772" xr:uid="{00000000-0005-0000-0000-000008020000}"/>
    <cellStyle name="Normal 22" xfId="773" xr:uid="{00000000-0005-0000-0000-000009020000}"/>
    <cellStyle name="Normal 28" xfId="1319" xr:uid="{00000000-0005-0000-0000-00000A020000}"/>
    <cellStyle name="Normal 29" xfId="1320" xr:uid="{00000000-0005-0000-0000-00000B020000}"/>
    <cellStyle name="Normal 3" xfId="205" xr:uid="{00000000-0005-0000-0000-00000C020000}"/>
    <cellStyle name="Normal 35" xfId="1321" xr:uid="{00000000-0005-0000-0000-00000D020000}"/>
    <cellStyle name="Normal 4" xfId="206" xr:uid="{00000000-0005-0000-0000-00000E020000}"/>
    <cellStyle name="Normal 4 10" xfId="207" xr:uid="{00000000-0005-0000-0000-00000F020000}"/>
    <cellStyle name="Normal 4 10 2" xfId="208" xr:uid="{00000000-0005-0000-0000-000010020000}"/>
    <cellStyle name="Normal 4 10 2 2" xfId="774" xr:uid="{00000000-0005-0000-0000-000011020000}"/>
    <cellStyle name="Normal 4 10 3" xfId="775" xr:uid="{00000000-0005-0000-0000-000012020000}"/>
    <cellStyle name="Normal 4 11" xfId="209" xr:uid="{00000000-0005-0000-0000-000013020000}"/>
    <cellStyle name="Normal 4 11 2" xfId="776" xr:uid="{00000000-0005-0000-0000-000014020000}"/>
    <cellStyle name="Normal 4 12" xfId="210" xr:uid="{00000000-0005-0000-0000-000015020000}"/>
    <cellStyle name="Normal 4 12 2" xfId="777" xr:uid="{00000000-0005-0000-0000-000016020000}"/>
    <cellStyle name="Normal 4 13" xfId="778" xr:uid="{00000000-0005-0000-0000-000017020000}"/>
    <cellStyle name="Normal 4 14" xfId="779" xr:uid="{00000000-0005-0000-0000-000018020000}"/>
    <cellStyle name="Normal 4 15" xfId="780" xr:uid="{00000000-0005-0000-0000-000019020000}"/>
    <cellStyle name="Normal 4 2" xfId="211" xr:uid="{00000000-0005-0000-0000-00001A020000}"/>
    <cellStyle name="Normal 4 2 10" xfId="212" xr:uid="{00000000-0005-0000-0000-00001B020000}"/>
    <cellStyle name="Normal 4 2 10 2" xfId="781" xr:uid="{00000000-0005-0000-0000-00001C020000}"/>
    <cellStyle name="Normal 4 2 11" xfId="782" xr:uid="{00000000-0005-0000-0000-00001D020000}"/>
    <cellStyle name="Normal 4 2 12" xfId="783" xr:uid="{00000000-0005-0000-0000-00001E020000}"/>
    <cellStyle name="Normal 4 2 13" xfId="784" xr:uid="{00000000-0005-0000-0000-00001F020000}"/>
    <cellStyle name="Normal 4 2 2" xfId="213" xr:uid="{00000000-0005-0000-0000-000020020000}"/>
    <cellStyle name="Normal 4 2 2 2" xfId="214" xr:uid="{00000000-0005-0000-0000-000021020000}"/>
    <cellStyle name="Normal 4 2 2 2 2" xfId="215" xr:uid="{00000000-0005-0000-0000-000022020000}"/>
    <cellStyle name="Normal 4 2 2 2 2 2" xfId="216" xr:uid="{00000000-0005-0000-0000-000023020000}"/>
    <cellStyle name="Normal 4 2 2 2 2 2 2" xfId="785" xr:uid="{00000000-0005-0000-0000-000024020000}"/>
    <cellStyle name="Normal 4 2 2 2 2 3" xfId="786" xr:uid="{00000000-0005-0000-0000-000025020000}"/>
    <cellStyle name="Normal 4 2 2 2 3" xfId="217" xr:uid="{00000000-0005-0000-0000-000026020000}"/>
    <cellStyle name="Normal 4 2 2 2 3 2" xfId="787" xr:uid="{00000000-0005-0000-0000-000027020000}"/>
    <cellStyle name="Normal 4 2 2 2 4" xfId="218" xr:uid="{00000000-0005-0000-0000-000028020000}"/>
    <cellStyle name="Normal 4 2 2 2 4 2" xfId="788" xr:uid="{00000000-0005-0000-0000-000029020000}"/>
    <cellStyle name="Normal 4 2 2 2 5" xfId="789" xr:uid="{00000000-0005-0000-0000-00002A020000}"/>
    <cellStyle name="Normal 4 2 2 2 6" xfId="790" xr:uid="{00000000-0005-0000-0000-00002B020000}"/>
    <cellStyle name="Normal 4 2 2 2 7" xfId="791" xr:uid="{00000000-0005-0000-0000-00002C020000}"/>
    <cellStyle name="Normal 4 2 2 3" xfId="219" xr:uid="{00000000-0005-0000-0000-00002D020000}"/>
    <cellStyle name="Normal 4 2 2 3 2" xfId="220" xr:uid="{00000000-0005-0000-0000-00002E020000}"/>
    <cellStyle name="Normal 4 2 2 3 2 2" xfId="792" xr:uid="{00000000-0005-0000-0000-00002F020000}"/>
    <cellStyle name="Normal 4 2 2 3 3" xfId="793" xr:uid="{00000000-0005-0000-0000-000030020000}"/>
    <cellStyle name="Normal 4 2 2 4" xfId="221" xr:uid="{00000000-0005-0000-0000-000031020000}"/>
    <cellStyle name="Normal 4 2 2 4 2" xfId="794" xr:uid="{00000000-0005-0000-0000-000032020000}"/>
    <cellStyle name="Normal 4 2 2 5" xfId="222" xr:uid="{00000000-0005-0000-0000-000033020000}"/>
    <cellStyle name="Normal 4 2 2 5 2" xfId="795" xr:uid="{00000000-0005-0000-0000-000034020000}"/>
    <cellStyle name="Normal 4 2 2 6" xfId="796" xr:uid="{00000000-0005-0000-0000-000035020000}"/>
    <cellStyle name="Normal 4 2 2 7" xfId="797" xr:uid="{00000000-0005-0000-0000-000036020000}"/>
    <cellStyle name="Normal 4 2 2 8" xfId="798" xr:uid="{00000000-0005-0000-0000-000037020000}"/>
    <cellStyle name="Normal 4 2 3" xfId="223" xr:uid="{00000000-0005-0000-0000-000038020000}"/>
    <cellStyle name="Normal 4 2 3 2" xfId="224" xr:uid="{00000000-0005-0000-0000-000039020000}"/>
    <cellStyle name="Normal 4 2 3 2 2" xfId="225" xr:uid="{00000000-0005-0000-0000-00003A020000}"/>
    <cellStyle name="Normal 4 2 3 2 2 2" xfId="799" xr:uid="{00000000-0005-0000-0000-00003B020000}"/>
    <cellStyle name="Normal 4 2 3 2 3" xfId="800" xr:uid="{00000000-0005-0000-0000-00003C020000}"/>
    <cellStyle name="Normal 4 2 3 3" xfId="226" xr:uid="{00000000-0005-0000-0000-00003D020000}"/>
    <cellStyle name="Normal 4 2 3 3 2" xfId="801" xr:uid="{00000000-0005-0000-0000-00003E020000}"/>
    <cellStyle name="Normal 4 2 3 4" xfId="227" xr:uid="{00000000-0005-0000-0000-00003F020000}"/>
    <cellStyle name="Normal 4 2 3 4 2" xfId="802" xr:uid="{00000000-0005-0000-0000-000040020000}"/>
    <cellStyle name="Normal 4 2 3 5" xfId="803" xr:uid="{00000000-0005-0000-0000-000041020000}"/>
    <cellStyle name="Normal 4 2 3 6" xfId="804" xr:uid="{00000000-0005-0000-0000-000042020000}"/>
    <cellStyle name="Normal 4 2 3 7" xfId="805" xr:uid="{00000000-0005-0000-0000-000043020000}"/>
    <cellStyle name="Normal 4 2 4" xfId="228" xr:uid="{00000000-0005-0000-0000-000044020000}"/>
    <cellStyle name="Normal 4 2 4 2" xfId="229" xr:uid="{00000000-0005-0000-0000-000045020000}"/>
    <cellStyle name="Normal 4 2 4 2 2" xfId="230" xr:uid="{00000000-0005-0000-0000-000046020000}"/>
    <cellStyle name="Normal 4 2 4 2 2 2" xfId="806" xr:uid="{00000000-0005-0000-0000-000047020000}"/>
    <cellStyle name="Normal 4 2 4 2 3" xfId="807" xr:uid="{00000000-0005-0000-0000-000048020000}"/>
    <cellStyle name="Normal 4 2 4 3" xfId="231" xr:uid="{00000000-0005-0000-0000-000049020000}"/>
    <cellStyle name="Normal 4 2 4 3 2" xfId="808" xr:uid="{00000000-0005-0000-0000-00004A020000}"/>
    <cellStyle name="Normal 4 2 4 4" xfId="232" xr:uid="{00000000-0005-0000-0000-00004B020000}"/>
    <cellStyle name="Normal 4 2 4 4 2" xfId="809" xr:uid="{00000000-0005-0000-0000-00004C020000}"/>
    <cellStyle name="Normal 4 2 4 5" xfId="810" xr:uid="{00000000-0005-0000-0000-00004D020000}"/>
    <cellStyle name="Normal 4 2 4 6" xfId="811" xr:uid="{00000000-0005-0000-0000-00004E020000}"/>
    <cellStyle name="Normal 4 2 4 7" xfId="812" xr:uid="{00000000-0005-0000-0000-00004F020000}"/>
    <cellStyle name="Normal 4 2 5" xfId="233" xr:uid="{00000000-0005-0000-0000-000050020000}"/>
    <cellStyle name="Normal 4 2 5 2" xfId="234" xr:uid="{00000000-0005-0000-0000-000051020000}"/>
    <cellStyle name="Normal 4 2 5 2 2" xfId="235" xr:uid="{00000000-0005-0000-0000-000052020000}"/>
    <cellStyle name="Normal 4 2 5 2 2 2" xfId="813" xr:uid="{00000000-0005-0000-0000-000053020000}"/>
    <cellStyle name="Normal 4 2 5 2 3" xfId="814" xr:uid="{00000000-0005-0000-0000-000054020000}"/>
    <cellStyle name="Normal 4 2 5 3" xfId="236" xr:uid="{00000000-0005-0000-0000-000055020000}"/>
    <cellStyle name="Normal 4 2 5 3 2" xfId="815" xr:uid="{00000000-0005-0000-0000-000056020000}"/>
    <cellStyle name="Normal 4 2 5 4" xfId="237" xr:uid="{00000000-0005-0000-0000-000057020000}"/>
    <cellStyle name="Normal 4 2 5 4 2" xfId="816" xr:uid="{00000000-0005-0000-0000-000058020000}"/>
    <cellStyle name="Normal 4 2 5 5" xfId="817" xr:uid="{00000000-0005-0000-0000-000059020000}"/>
    <cellStyle name="Normal 4 2 5 6" xfId="818" xr:uid="{00000000-0005-0000-0000-00005A020000}"/>
    <cellStyle name="Normal 4 2 5 7" xfId="819" xr:uid="{00000000-0005-0000-0000-00005B020000}"/>
    <cellStyle name="Normal 4 2 6" xfId="238" xr:uid="{00000000-0005-0000-0000-00005C020000}"/>
    <cellStyle name="Normal 4 2 6 2" xfId="239" xr:uid="{00000000-0005-0000-0000-00005D020000}"/>
    <cellStyle name="Normal 4 2 6 2 2" xfId="240" xr:uid="{00000000-0005-0000-0000-00005E020000}"/>
    <cellStyle name="Normal 4 2 6 2 2 2" xfId="820" xr:uid="{00000000-0005-0000-0000-00005F020000}"/>
    <cellStyle name="Normal 4 2 6 2 3" xfId="821" xr:uid="{00000000-0005-0000-0000-000060020000}"/>
    <cellStyle name="Normal 4 2 6 3" xfId="241" xr:uid="{00000000-0005-0000-0000-000061020000}"/>
    <cellStyle name="Normal 4 2 6 3 2" xfId="822" xr:uid="{00000000-0005-0000-0000-000062020000}"/>
    <cellStyle name="Normal 4 2 6 4" xfId="242" xr:uid="{00000000-0005-0000-0000-000063020000}"/>
    <cellStyle name="Normal 4 2 6 4 2" xfId="823" xr:uid="{00000000-0005-0000-0000-000064020000}"/>
    <cellStyle name="Normal 4 2 6 5" xfId="824" xr:uid="{00000000-0005-0000-0000-000065020000}"/>
    <cellStyle name="Normal 4 2 6 6" xfId="825" xr:uid="{00000000-0005-0000-0000-000066020000}"/>
    <cellStyle name="Normal 4 2 6 7" xfId="826" xr:uid="{00000000-0005-0000-0000-000067020000}"/>
    <cellStyle name="Normal 4 2 7" xfId="243" xr:uid="{00000000-0005-0000-0000-000068020000}"/>
    <cellStyle name="Normal 4 2 7 2" xfId="244" xr:uid="{00000000-0005-0000-0000-000069020000}"/>
    <cellStyle name="Normal 4 2 7 2 2" xfId="827" xr:uid="{00000000-0005-0000-0000-00006A020000}"/>
    <cellStyle name="Normal 4 2 7 3" xfId="828" xr:uid="{00000000-0005-0000-0000-00006B020000}"/>
    <cellStyle name="Normal 4 2 8" xfId="245" xr:uid="{00000000-0005-0000-0000-00006C020000}"/>
    <cellStyle name="Normal 4 2 8 2" xfId="246" xr:uid="{00000000-0005-0000-0000-00006D020000}"/>
    <cellStyle name="Normal 4 2 8 2 2" xfId="829" xr:uid="{00000000-0005-0000-0000-00006E020000}"/>
    <cellStyle name="Normal 4 2 8 3" xfId="830" xr:uid="{00000000-0005-0000-0000-00006F020000}"/>
    <cellStyle name="Normal 4 2 9" xfId="247" xr:uid="{00000000-0005-0000-0000-000070020000}"/>
    <cellStyle name="Normal 4 2 9 2" xfId="831" xr:uid="{00000000-0005-0000-0000-000071020000}"/>
    <cellStyle name="Normal 4 3" xfId="248" xr:uid="{00000000-0005-0000-0000-000072020000}"/>
    <cellStyle name="Normal 4 3 2" xfId="249" xr:uid="{00000000-0005-0000-0000-000073020000}"/>
    <cellStyle name="Normal 4 3 2 2" xfId="250" xr:uid="{00000000-0005-0000-0000-000074020000}"/>
    <cellStyle name="Normal 4 3 2 2 2" xfId="251" xr:uid="{00000000-0005-0000-0000-000075020000}"/>
    <cellStyle name="Normal 4 3 2 2 2 2" xfId="832" xr:uid="{00000000-0005-0000-0000-000076020000}"/>
    <cellStyle name="Normal 4 3 2 2 3" xfId="833" xr:uid="{00000000-0005-0000-0000-000077020000}"/>
    <cellStyle name="Normal 4 3 2 3" xfId="252" xr:uid="{00000000-0005-0000-0000-000078020000}"/>
    <cellStyle name="Normal 4 3 2 3 2" xfId="834" xr:uid="{00000000-0005-0000-0000-000079020000}"/>
    <cellStyle name="Normal 4 3 2 4" xfId="253" xr:uid="{00000000-0005-0000-0000-00007A020000}"/>
    <cellStyle name="Normal 4 3 2 4 2" xfId="835" xr:uid="{00000000-0005-0000-0000-00007B020000}"/>
    <cellStyle name="Normal 4 3 2 5" xfId="836" xr:uid="{00000000-0005-0000-0000-00007C020000}"/>
    <cellStyle name="Normal 4 3 2 6" xfId="837" xr:uid="{00000000-0005-0000-0000-00007D020000}"/>
    <cellStyle name="Normal 4 3 2 7" xfId="838" xr:uid="{00000000-0005-0000-0000-00007E020000}"/>
    <cellStyle name="Normal 4 3 3" xfId="254" xr:uid="{00000000-0005-0000-0000-00007F020000}"/>
    <cellStyle name="Normal 4 3 3 2" xfId="255" xr:uid="{00000000-0005-0000-0000-000080020000}"/>
    <cellStyle name="Normal 4 3 3 2 2" xfId="839" xr:uid="{00000000-0005-0000-0000-000081020000}"/>
    <cellStyle name="Normal 4 3 3 3" xfId="840" xr:uid="{00000000-0005-0000-0000-000082020000}"/>
    <cellStyle name="Normal 4 3 4" xfId="256" xr:uid="{00000000-0005-0000-0000-000083020000}"/>
    <cellStyle name="Normal 4 3 4 2" xfId="841" xr:uid="{00000000-0005-0000-0000-000084020000}"/>
    <cellStyle name="Normal 4 3 4 3" xfId="842" xr:uid="{00000000-0005-0000-0000-000085020000}"/>
    <cellStyle name="Normal 4 3 5" xfId="257" xr:uid="{00000000-0005-0000-0000-000086020000}"/>
    <cellStyle name="Normal 4 3 5 2" xfId="843" xr:uid="{00000000-0005-0000-0000-000087020000}"/>
    <cellStyle name="Normal 4 3 6" xfId="844" xr:uid="{00000000-0005-0000-0000-000088020000}"/>
    <cellStyle name="Normal 4 3 7" xfId="845" xr:uid="{00000000-0005-0000-0000-000089020000}"/>
    <cellStyle name="Normal 4 3 8" xfId="846" xr:uid="{00000000-0005-0000-0000-00008A020000}"/>
    <cellStyle name="Normal 4 4" xfId="258" xr:uid="{00000000-0005-0000-0000-00008B020000}"/>
    <cellStyle name="Normal 4 4 2" xfId="259" xr:uid="{00000000-0005-0000-0000-00008C020000}"/>
    <cellStyle name="Normal 4 4 2 2" xfId="260" xr:uid="{00000000-0005-0000-0000-00008D020000}"/>
    <cellStyle name="Normal 4 4 2 2 2" xfId="847" xr:uid="{00000000-0005-0000-0000-00008E020000}"/>
    <cellStyle name="Normal 4 4 2 3" xfId="848" xr:uid="{00000000-0005-0000-0000-00008F020000}"/>
    <cellStyle name="Normal 4 4 3" xfId="261" xr:uid="{00000000-0005-0000-0000-000090020000}"/>
    <cellStyle name="Normal 4 4 3 2" xfId="849" xr:uid="{00000000-0005-0000-0000-000091020000}"/>
    <cellStyle name="Normal 4 4 4" xfId="262" xr:uid="{00000000-0005-0000-0000-000092020000}"/>
    <cellStyle name="Normal 4 4 4 2" xfId="850" xr:uid="{00000000-0005-0000-0000-000093020000}"/>
    <cellStyle name="Normal 4 4 5" xfId="851" xr:uid="{00000000-0005-0000-0000-000094020000}"/>
    <cellStyle name="Normal 4 4 6" xfId="852" xr:uid="{00000000-0005-0000-0000-000095020000}"/>
    <cellStyle name="Normal 4 4 7" xfId="853" xr:uid="{00000000-0005-0000-0000-000096020000}"/>
    <cellStyle name="Normal 4 5" xfId="263" xr:uid="{00000000-0005-0000-0000-000097020000}"/>
    <cellStyle name="Normal 4 5 2" xfId="264" xr:uid="{00000000-0005-0000-0000-000098020000}"/>
    <cellStyle name="Normal 4 5 2 2" xfId="265" xr:uid="{00000000-0005-0000-0000-000099020000}"/>
    <cellStyle name="Normal 4 5 2 2 2" xfId="854" xr:uid="{00000000-0005-0000-0000-00009A020000}"/>
    <cellStyle name="Normal 4 5 2 3" xfId="855" xr:uid="{00000000-0005-0000-0000-00009B020000}"/>
    <cellStyle name="Normal 4 5 3" xfId="266" xr:uid="{00000000-0005-0000-0000-00009C020000}"/>
    <cellStyle name="Normal 4 5 3 2" xfId="856" xr:uid="{00000000-0005-0000-0000-00009D020000}"/>
    <cellStyle name="Normal 4 5 4" xfId="267" xr:uid="{00000000-0005-0000-0000-00009E020000}"/>
    <cellStyle name="Normal 4 5 4 2" xfId="857" xr:uid="{00000000-0005-0000-0000-00009F020000}"/>
    <cellStyle name="Normal 4 5 5" xfId="858" xr:uid="{00000000-0005-0000-0000-0000A0020000}"/>
    <cellStyle name="Normal 4 5 6" xfId="859" xr:uid="{00000000-0005-0000-0000-0000A1020000}"/>
    <cellStyle name="Normal 4 5 7" xfId="860" xr:uid="{00000000-0005-0000-0000-0000A2020000}"/>
    <cellStyle name="Normal 4 6" xfId="268" xr:uid="{00000000-0005-0000-0000-0000A3020000}"/>
    <cellStyle name="Normal 4 6 2" xfId="269" xr:uid="{00000000-0005-0000-0000-0000A4020000}"/>
    <cellStyle name="Normal 4 6 2 2" xfId="270" xr:uid="{00000000-0005-0000-0000-0000A5020000}"/>
    <cellStyle name="Normal 4 6 2 2 2" xfId="861" xr:uid="{00000000-0005-0000-0000-0000A6020000}"/>
    <cellStyle name="Normal 4 6 2 3" xfId="862" xr:uid="{00000000-0005-0000-0000-0000A7020000}"/>
    <cellStyle name="Normal 4 6 3" xfId="271" xr:uid="{00000000-0005-0000-0000-0000A8020000}"/>
    <cellStyle name="Normal 4 6 3 2" xfId="863" xr:uid="{00000000-0005-0000-0000-0000A9020000}"/>
    <cellStyle name="Normal 4 6 4" xfId="272" xr:uid="{00000000-0005-0000-0000-0000AA020000}"/>
    <cellStyle name="Normal 4 6 4 2" xfId="864" xr:uid="{00000000-0005-0000-0000-0000AB020000}"/>
    <cellStyle name="Normal 4 6 5" xfId="865" xr:uid="{00000000-0005-0000-0000-0000AC020000}"/>
    <cellStyle name="Normal 4 6 6" xfId="866" xr:uid="{00000000-0005-0000-0000-0000AD020000}"/>
    <cellStyle name="Normal 4 6 7" xfId="867" xr:uid="{00000000-0005-0000-0000-0000AE020000}"/>
    <cellStyle name="Normal 4 7" xfId="273" xr:uid="{00000000-0005-0000-0000-0000AF020000}"/>
    <cellStyle name="Normal 4 7 2" xfId="274" xr:uid="{00000000-0005-0000-0000-0000B0020000}"/>
    <cellStyle name="Normal 4 7 2 2" xfId="275" xr:uid="{00000000-0005-0000-0000-0000B1020000}"/>
    <cellStyle name="Normal 4 7 2 2 2" xfId="868" xr:uid="{00000000-0005-0000-0000-0000B2020000}"/>
    <cellStyle name="Normal 4 7 2 3" xfId="869" xr:uid="{00000000-0005-0000-0000-0000B3020000}"/>
    <cellStyle name="Normal 4 7 3" xfId="276" xr:uid="{00000000-0005-0000-0000-0000B4020000}"/>
    <cellStyle name="Normal 4 7 3 2" xfId="870" xr:uid="{00000000-0005-0000-0000-0000B5020000}"/>
    <cellStyle name="Normal 4 7 4" xfId="277" xr:uid="{00000000-0005-0000-0000-0000B6020000}"/>
    <cellStyle name="Normal 4 7 4 2" xfId="871" xr:uid="{00000000-0005-0000-0000-0000B7020000}"/>
    <cellStyle name="Normal 4 7 5" xfId="872" xr:uid="{00000000-0005-0000-0000-0000B8020000}"/>
    <cellStyle name="Normal 4 7 6" xfId="873" xr:uid="{00000000-0005-0000-0000-0000B9020000}"/>
    <cellStyle name="Normal 4 7 7" xfId="874" xr:uid="{00000000-0005-0000-0000-0000BA020000}"/>
    <cellStyle name="Normal 4 8" xfId="278" xr:uid="{00000000-0005-0000-0000-0000BB020000}"/>
    <cellStyle name="Normal 4 8 2" xfId="279" xr:uid="{00000000-0005-0000-0000-0000BC020000}"/>
    <cellStyle name="Normal 4 8 2 2" xfId="280" xr:uid="{00000000-0005-0000-0000-0000BD020000}"/>
    <cellStyle name="Normal 4 8 2 2 2" xfId="875" xr:uid="{00000000-0005-0000-0000-0000BE020000}"/>
    <cellStyle name="Normal 4 8 2 3" xfId="876" xr:uid="{00000000-0005-0000-0000-0000BF020000}"/>
    <cellStyle name="Normal 4 8 3" xfId="281" xr:uid="{00000000-0005-0000-0000-0000C0020000}"/>
    <cellStyle name="Normal 4 8 3 2" xfId="877" xr:uid="{00000000-0005-0000-0000-0000C1020000}"/>
    <cellStyle name="Normal 4 8 4" xfId="282" xr:uid="{00000000-0005-0000-0000-0000C2020000}"/>
    <cellStyle name="Normal 4 8 4 2" xfId="878" xr:uid="{00000000-0005-0000-0000-0000C3020000}"/>
    <cellStyle name="Normal 4 8 5" xfId="879" xr:uid="{00000000-0005-0000-0000-0000C4020000}"/>
    <cellStyle name="Normal 4 8 6" xfId="880" xr:uid="{00000000-0005-0000-0000-0000C5020000}"/>
    <cellStyle name="Normal 4 8 7" xfId="881" xr:uid="{00000000-0005-0000-0000-0000C6020000}"/>
    <cellStyle name="Normal 4 9" xfId="283" xr:uid="{00000000-0005-0000-0000-0000C7020000}"/>
    <cellStyle name="Normal 4 9 2" xfId="284" xr:uid="{00000000-0005-0000-0000-0000C8020000}"/>
    <cellStyle name="Normal 4 9 2 2" xfId="882" xr:uid="{00000000-0005-0000-0000-0000C9020000}"/>
    <cellStyle name="Normal 4 9 3" xfId="883" xr:uid="{00000000-0005-0000-0000-0000CA020000}"/>
    <cellStyle name="Normal 49" xfId="1322" xr:uid="{00000000-0005-0000-0000-0000CB020000}"/>
    <cellStyle name="Normal 5" xfId="285" xr:uid="{00000000-0005-0000-0000-0000CC020000}"/>
    <cellStyle name="Normal 5 10" xfId="286" xr:uid="{00000000-0005-0000-0000-0000CD020000}"/>
    <cellStyle name="Normal 5 10 2" xfId="287" xr:uid="{00000000-0005-0000-0000-0000CE020000}"/>
    <cellStyle name="Normal 5 10 2 2" xfId="884" xr:uid="{00000000-0005-0000-0000-0000CF020000}"/>
    <cellStyle name="Normal 5 10 3" xfId="885" xr:uid="{00000000-0005-0000-0000-0000D0020000}"/>
    <cellStyle name="Normal 5 11" xfId="288" xr:uid="{00000000-0005-0000-0000-0000D1020000}"/>
    <cellStyle name="Normal 5 11 2" xfId="886" xr:uid="{00000000-0005-0000-0000-0000D2020000}"/>
    <cellStyle name="Normal 5 12" xfId="289" xr:uid="{00000000-0005-0000-0000-0000D3020000}"/>
    <cellStyle name="Normal 5 12 2" xfId="887" xr:uid="{00000000-0005-0000-0000-0000D4020000}"/>
    <cellStyle name="Normal 5 13" xfId="888" xr:uid="{00000000-0005-0000-0000-0000D5020000}"/>
    <cellStyle name="Normal 5 14" xfId="889" xr:uid="{00000000-0005-0000-0000-0000D6020000}"/>
    <cellStyle name="Normal 5 15" xfId="890" xr:uid="{00000000-0005-0000-0000-0000D7020000}"/>
    <cellStyle name="Normal 5 2" xfId="290" xr:uid="{00000000-0005-0000-0000-0000D8020000}"/>
    <cellStyle name="Normal 5 2 10" xfId="291" xr:uid="{00000000-0005-0000-0000-0000D9020000}"/>
    <cellStyle name="Normal 5 2 10 2" xfId="891" xr:uid="{00000000-0005-0000-0000-0000DA020000}"/>
    <cellStyle name="Normal 5 2 11" xfId="892" xr:uid="{00000000-0005-0000-0000-0000DB020000}"/>
    <cellStyle name="Normal 5 2 12" xfId="893" xr:uid="{00000000-0005-0000-0000-0000DC020000}"/>
    <cellStyle name="Normal 5 2 13" xfId="894" xr:uid="{00000000-0005-0000-0000-0000DD020000}"/>
    <cellStyle name="Normal 5 2 2" xfId="292" xr:uid="{00000000-0005-0000-0000-0000DE020000}"/>
    <cellStyle name="Normal 5 2 2 2" xfId="293" xr:uid="{00000000-0005-0000-0000-0000DF020000}"/>
    <cellStyle name="Normal 5 2 2 2 2" xfId="294" xr:uid="{00000000-0005-0000-0000-0000E0020000}"/>
    <cellStyle name="Normal 5 2 2 2 2 2" xfId="295" xr:uid="{00000000-0005-0000-0000-0000E1020000}"/>
    <cellStyle name="Normal 5 2 2 2 2 2 2" xfId="895" xr:uid="{00000000-0005-0000-0000-0000E2020000}"/>
    <cellStyle name="Normal 5 2 2 2 2 3" xfId="896" xr:uid="{00000000-0005-0000-0000-0000E3020000}"/>
    <cellStyle name="Normal 5 2 2 2 3" xfId="296" xr:uid="{00000000-0005-0000-0000-0000E4020000}"/>
    <cellStyle name="Normal 5 2 2 2 3 2" xfId="897" xr:uid="{00000000-0005-0000-0000-0000E5020000}"/>
    <cellStyle name="Normal 5 2 2 2 4" xfId="297" xr:uid="{00000000-0005-0000-0000-0000E6020000}"/>
    <cellStyle name="Normal 5 2 2 2 4 2" xfId="898" xr:uid="{00000000-0005-0000-0000-0000E7020000}"/>
    <cellStyle name="Normal 5 2 2 2 5" xfId="899" xr:uid="{00000000-0005-0000-0000-0000E8020000}"/>
    <cellStyle name="Normal 5 2 2 2 6" xfId="900" xr:uid="{00000000-0005-0000-0000-0000E9020000}"/>
    <cellStyle name="Normal 5 2 2 2 7" xfId="901" xr:uid="{00000000-0005-0000-0000-0000EA020000}"/>
    <cellStyle name="Normal 5 2 2 3" xfId="298" xr:uid="{00000000-0005-0000-0000-0000EB020000}"/>
    <cellStyle name="Normal 5 2 2 3 2" xfId="299" xr:uid="{00000000-0005-0000-0000-0000EC020000}"/>
    <cellStyle name="Normal 5 2 2 3 2 2" xfId="902" xr:uid="{00000000-0005-0000-0000-0000ED020000}"/>
    <cellStyle name="Normal 5 2 2 3 3" xfId="903" xr:uid="{00000000-0005-0000-0000-0000EE020000}"/>
    <cellStyle name="Normal 5 2 2 4" xfId="300" xr:uid="{00000000-0005-0000-0000-0000EF020000}"/>
    <cellStyle name="Normal 5 2 2 4 2" xfId="904" xr:uid="{00000000-0005-0000-0000-0000F0020000}"/>
    <cellStyle name="Normal 5 2 2 5" xfId="301" xr:uid="{00000000-0005-0000-0000-0000F1020000}"/>
    <cellStyle name="Normal 5 2 2 5 2" xfId="905" xr:uid="{00000000-0005-0000-0000-0000F2020000}"/>
    <cellStyle name="Normal 5 2 2 6" xfId="906" xr:uid="{00000000-0005-0000-0000-0000F3020000}"/>
    <cellStyle name="Normal 5 2 2 7" xfId="907" xr:uid="{00000000-0005-0000-0000-0000F4020000}"/>
    <cellStyle name="Normal 5 2 2 8" xfId="908" xr:uid="{00000000-0005-0000-0000-0000F5020000}"/>
    <cellStyle name="Normal 5 2 3" xfId="302" xr:uid="{00000000-0005-0000-0000-0000F6020000}"/>
    <cellStyle name="Normal 5 2 3 2" xfId="303" xr:uid="{00000000-0005-0000-0000-0000F7020000}"/>
    <cellStyle name="Normal 5 2 3 2 2" xfId="304" xr:uid="{00000000-0005-0000-0000-0000F8020000}"/>
    <cellStyle name="Normal 5 2 3 2 2 2" xfId="909" xr:uid="{00000000-0005-0000-0000-0000F9020000}"/>
    <cellStyle name="Normal 5 2 3 2 3" xfId="910" xr:uid="{00000000-0005-0000-0000-0000FA020000}"/>
    <cellStyle name="Normal 5 2 3 3" xfId="305" xr:uid="{00000000-0005-0000-0000-0000FB020000}"/>
    <cellStyle name="Normal 5 2 3 3 2" xfId="911" xr:uid="{00000000-0005-0000-0000-0000FC020000}"/>
    <cellStyle name="Normal 5 2 3 4" xfId="306" xr:uid="{00000000-0005-0000-0000-0000FD020000}"/>
    <cellStyle name="Normal 5 2 3 4 2" xfId="912" xr:uid="{00000000-0005-0000-0000-0000FE020000}"/>
    <cellStyle name="Normal 5 2 3 5" xfId="913" xr:uid="{00000000-0005-0000-0000-0000FF020000}"/>
    <cellStyle name="Normal 5 2 3 6" xfId="914" xr:uid="{00000000-0005-0000-0000-000000030000}"/>
    <cellStyle name="Normal 5 2 3 7" xfId="915" xr:uid="{00000000-0005-0000-0000-000001030000}"/>
    <cellStyle name="Normal 5 2 4" xfId="307" xr:uid="{00000000-0005-0000-0000-000002030000}"/>
    <cellStyle name="Normal 5 2 4 2" xfId="308" xr:uid="{00000000-0005-0000-0000-000003030000}"/>
    <cellStyle name="Normal 5 2 4 2 2" xfId="309" xr:uid="{00000000-0005-0000-0000-000004030000}"/>
    <cellStyle name="Normal 5 2 4 2 2 2" xfId="916" xr:uid="{00000000-0005-0000-0000-000005030000}"/>
    <cellStyle name="Normal 5 2 4 2 3" xfId="917" xr:uid="{00000000-0005-0000-0000-000006030000}"/>
    <cellStyle name="Normal 5 2 4 3" xfId="310" xr:uid="{00000000-0005-0000-0000-000007030000}"/>
    <cellStyle name="Normal 5 2 4 3 2" xfId="918" xr:uid="{00000000-0005-0000-0000-000008030000}"/>
    <cellStyle name="Normal 5 2 4 4" xfId="311" xr:uid="{00000000-0005-0000-0000-000009030000}"/>
    <cellStyle name="Normal 5 2 4 4 2" xfId="919" xr:uid="{00000000-0005-0000-0000-00000A030000}"/>
    <cellStyle name="Normal 5 2 4 5" xfId="920" xr:uid="{00000000-0005-0000-0000-00000B030000}"/>
    <cellStyle name="Normal 5 2 4 6" xfId="921" xr:uid="{00000000-0005-0000-0000-00000C030000}"/>
    <cellStyle name="Normal 5 2 4 7" xfId="922" xr:uid="{00000000-0005-0000-0000-00000D030000}"/>
    <cellStyle name="Normal 5 2 5" xfId="312" xr:uid="{00000000-0005-0000-0000-00000E030000}"/>
    <cellStyle name="Normal 5 2 5 2" xfId="313" xr:uid="{00000000-0005-0000-0000-00000F030000}"/>
    <cellStyle name="Normal 5 2 5 2 2" xfId="314" xr:uid="{00000000-0005-0000-0000-000010030000}"/>
    <cellStyle name="Normal 5 2 5 2 2 2" xfId="923" xr:uid="{00000000-0005-0000-0000-000011030000}"/>
    <cellStyle name="Normal 5 2 5 2 3" xfId="924" xr:uid="{00000000-0005-0000-0000-000012030000}"/>
    <cellStyle name="Normal 5 2 5 3" xfId="315" xr:uid="{00000000-0005-0000-0000-000013030000}"/>
    <cellStyle name="Normal 5 2 5 3 2" xfId="925" xr:uid="{00000000-0005-0000-0000-000014030000}"/>
    <cellStyle name="Normal 5 2 5 4" xfId="316" xr:uid="{00000000-0005-0000-0000-000015030000}"/>
    <cellStyle name="Normal 5 2 5 4 2" xfId="926" xr:uid="{00000000-0005-0000-0000-000016030000}"/>
    <cellStyle name="Normal 5 2 5 5" xfId="927" xr:uid="{00000000-0005-0000-0000-000017030000}"/>
    <cellStyle name="Normal 5 2 5 6" xfId="928" xr:uid="{00000000-0005-0000-0000-000018030000}"/>
    <cellStyle name="Normal 5 2 5 7" xfId="929" xr:uid="{00000000-0005-0000-0000-000019030000}"/>
    <cellStyle name="Normal 5 2 6" xfId="317" xr:uid="{00000000-0005-0000-0000-00001A030000}"/>
    <cellStyle name="Normal 5 2 6 2" xfId="318" xr:uid="{00000000-0005-0000-0000-00001B030000}"/>
    <cellStyle name="Normal 5 2 6 2 2" xfId="319" xr:uid="{00000000-0005-0000-0000-00001C030000}"/>
    <cellStyle name="Normal 5 2 6 2 2 2" xfId="930" xr:uid="{00000000-0005-0000-0000-00001D030000}"/>
    <cellStyle name="Normal 5 2 6 2 3" xfId="931" xr:uid="{00000000-0005-0000-0000-00001E030000}"/>
    <cellStyle name="Normal 5 2 6 3" xfId="320" xr:uid="{00000000-0005-0000-0000-00001F030000}"/>
    <cellStyle name="Normal 5 2 6 3 2" xfId="932" xr:uid="{00000000-0005-0000-0000-000020030000}"/>
    <cellStyle name="Normal 5 2 6 4" xfId="321" xr:uid="{00000000-0005-0000-0000-000021030000}"/>
    <cellStyle name="Normal 5 2 6 4 2" xfId="933" xr:uid="{00000000-0005-0000-0000-000022030000}"/>
    <cellStyle name="Normal 5 2 6 5" xfId="934" xr:uid="{00000000-0005-0000-0000-000023030000}"/>
    <cellStyle name="Normal 5 2 6 6" xfId="935" xr:uid="{00000000-0005-0000-0000-000024030000}"/>
    <cellStyle name="Normal 5 2 6 7" xfId="936" xr:uid="{00000000-0005-0000-0000-000025030000}"/>
    <cellStyle name="Normal 5 2 7" xfId="322" xr:uid="{00000000-0005-0000-0000-000026030000}"/>
    <cellStyle name="Normal 5 2 7 2" xfId="323" xr:uid="{00000000-0005-0000-0000-000027030000}"/>
    <cellStyle name="Normal 5 2 7 2 2" xfId="937" xr:uid="{00000000-0005-0000-0000-000028030000}"/>
    <cellStyle name="Normal 5 2 7 3" xfId="938" xr:uid="{00000000-0005-0000-0000-000029030000}"/>
    <cellStyle name="Normal 5 2 8" xfId="324" xr:uid="{00000000-0005-0000-0000-00002A030000}"/>
    <cellStyle name="Normal 5 2 8 2" xfId="325" xr:uid="{00000000-0005-0000-0000-00002B030000}"/>
    <cellStyle name="Normal 5 2 8 2 2" xfId="939" xr:uid="{00000000-0005-0000-0000-00002C030000}"/>
    <cellStyle name="Normal 5 2 8 3" xfId="940" xr:uid="{00000000-0005-0000-0000-00002D030000}"/>
    <cellStyle name="Normal 5 2 9" xfId="326" xr:uid="{00000000-0005-0000-0000-00002E030000}"/>
    <cellStyle name="Normal 5 2 9 2" xfId="941" xr:uid="{00000000-0005-0000-0000-00002F030000}"/>
    <cellStyle name="Normal 5 3" xfId="327" xr:uid="{00000000-0005-0000-0000-000030030000}"/>
    <cellStyle name="Normal 5 3 2" xfId="328" xr:uid="{00000000-0005-0000-0000-000031030000}"/>
    <cellStyle name="Normal 5 3 2 2" xfId="329" xr:uid="{00000000-0005-0000-0000-000032030000}"/>
    <cellStyle name="Normal 5 3 2 2 2" xfId="330" xr:uid="{00000000-0005-0000-0000-000033030000}"/>
    <cellStyle name="Normal 5 3 2 2 2 2" xfId="942" xr:uid="{00000000-0005-0000-0000-000034030000}"/>
    <cellStyle name="Normal 5 3 2 2 3" xfId="943" xr:uid="{00000000-0005-0000-0000-000035030000}"/>
    <cellStyle name="Normal 5 3 2 3" xfId="331" xr:uid="{00000000-0005-0000-0000-000036030000}"/>
    <cellStyle name="Normal 5 3 2 3 2" xfId="944" xr:uid="{00000000-0005-0000-0000-000037030000}"/>
    <cellStyle name="Normal 5 3 2 4" xfId="332" xr:uid="{00000000-0005-0000-0000-000038030000}"/>
    <cellStyle name="Normal 5 3 2 4 2" xfId="945" xr:uid="{00000000-0005-0000-0000-000039030000}"/>
    <cellStyle name="Normal 5 3 2 5" xfId="946" xr:uid="{00000000-0005-0000-0000-00003A030000}"/>
    <cellStyle name="Normal 5 3 2 6" xfId="947" xr:uid="{00000000-0005-0000-0000-00003B030000}"/>
    <cellStyle name="Normal 5 3 2 7" xfId="948" xr:uid="{00000000-0005-0000-0000-00003C030000}"/>
    <cellStyle name="Normal 5 3 3" xfId="333" xr:uid="{00000000-0005-0000-0000-00003D030000}"/>
    <cellStyle name="Normal 5 3 3 2" xfId="334" xr:uid="{00000000-0005-0000-0000-00003E030000}"/>
    <cellStyle name="Normal 5 3 3 2 2" xfId="949" xr:uid="{00000000-0005-0000-0000-00003F030000}"/>
    <cellStyle name="Normal 5 3 3 3" xfId="950" xr:uid="{00000000-0005-0000-0000-000040030000}"/>
    <cellStyle name="Normal 5 3 4" xfId="335" xr:uid="{00000000-0005-0000-0000-000041030000}"/>
    <cellStyle name="Normal 5 3 4 2" xfId="951" xr:uid="{00000000-0005-0000-0000-000042030000}"/>
    <cellStyle name="Normal 5 3 4 3" xfId="952" xr:uid="{00000000-0005-0000-0000-000043030000}"/>
    <cellStyle name="Normal 5 3 5" xfId="336" xr:uid="{00000000-0005-0000-0000-000044030000}"/>
    <cellStyle name="Normal 5 3 5 2" xfId="953" xr:uid="{00000000-0005-0000-0000-000045030000}"/>
    <cellStyle name="Normal 5 3 6" xfId="954" xr:uid="{00000000-0005-0000-0000-000046030000}"/>
    <cellStyle name="Normal 5 3 7" xfId="955" xr:uid="{00000000-0005-0000-0000-000047030000}"/>
    <cellStyle name="Normal 5 3 8" xfId="956" xr:uid="{00000000-0005-0000-0000-000048030000}"/>
    <cellStyle name="Normal 5 4" xfId="337" xr:uid="{00000000-0005-0000-0000-000049030000}"/>
    <cellStyle name="Normal 5 4 2" xfId="338" xr:uid="{00000000-0005-0000-0000-00004A030000}"/>
    <cellStyle name="Normal 5 4 2 2" xfId="339" xr:uid="{00000000-0005-0000-0000-00004B030000}"/>
    <cellStyle name="Normal 5 4 2 2 2" xfId="957" xr:uid="{00000000-0005-0000-0000-00004C030000}"/>
    <cellStyle name="Normal 5 4 2 3" xfId="958" xr:uid="{00000000-0005-0000-0000-00004D030000}"/>
    <cellStyle name="Normal 5 4 3" xfId="340" xr:uid="{00000000-0005-0000-0000-00004E030000}"/>
    <cellStyle name="Normal 5 4 3 2" xfId="959" xr:uid="{00000000-0005-0000-0000-00004F030000}"/>
    <cellStyle name="Normal 5 4 4" xfId="341" xr:uid="{00000000-0005-0000-0000-000050030000}"/>
    <cellStyle name="Normal 5 4 4 2" xfId="960" xr:uid="{00000000-0005-0000-0000-000051030000}"/>
    <cellStyle name="Normal 5 4 5" xfId="961" xr:uid="{00000000-0005-0000-0000-000052030000}"/>
    <cellStyle name="Normal 5 4 6" xfId="962" xr:uid="{00000000-0005-0000-0000-000053030000}"/>
    <cellStyle name="Normal 5 4 7" xfId="963" xr:uid="{00000000-0005-0000-0000-000054030000}"/>
    <cellStyle name="Normal 5 5" xfId="342" xr:uid="{00000000-0005-0000-0000-000055030000}"/>
    <cellStyle name="Normal 5 5 2" xfId="343" xr:uid="{00000000-0005-0000-0000-000056030000}"/>
    <cellStyle name="Normal 5 5 2 2" xfId="344" xr:uid="{00000000-0005-0000-0000-000057030000}"/>
    <cellStyle name="Normal 5 5 2 2 2" xfId="964" xr:uid="{00000000-0005-0000-0000-000058030000}"/>
    <cellStyle name="Normal 5 5 2 3" xfId="965" xr:uid="{00000000-0005-0000-0000-000059030000}"/>
    <cellStyle name="Normal 5 5 3" xfId="345" xr:uid="{00000000-0005-0000-0000-00005A030000}"/>
    <cellStyle name="Normal 5 5 3 2" xfId="966" xr:uid="{00000000-0005-0000-0000-00005B030000}"/>
    <cellStyle name="Normal 5 5 4" xfId="346" xr:uid="{00000000-0005-0000-0000-00005C030000}"/>
    <cellStyle name="Normal 5 5 4 2" xfId="967" xr:uid="{00000000-0005-0000-0000-00005D030000}"/>
    <cellStyle name="Normal 5 5 5" xfId="968" xr:uid="{00000000-0005-0000-0000-00005E030000}"/>
    <cellStyle name="Normal 5 5 6" xfId="969" xr:uid="{00000000-0005-0000-0000-00005F030000}"/>
    <cellStyle name="Normal 5 5 7" xfId="970" xr:uid="{00000000-0005-0000-0000-000060030000}"/>
    <cellStyle name="Normal 5 6" xfId="347" xr:uid="{00000000-0005-0000-0000-000061030000}"/>
    <cellStyle name="Normal 5 6 2" xfId="348" xr:uid="{00000000-0005-0000-0000-000062030000}"/>
    <cellStyle name="Normal 5 6 2 2" xfId="349" xr:uid="{00000000-0005-0000-0000-000063030000}"/>
    <cellStyle name="Normal 5 6 2 2 2" xfId="971" xr:uid="{00000000-0005-0000-0000-000064030000}"/>
    <cellStyle name="Normal 5 6 2 3" xfId="972" xr:uid="{00000000-0005-0000-0000-000065030000}"/>
    <cellStyle name="Normal 5 6 3" xfId="350" xr:uid="{00000000-0005-0000-0000-000066030000}"/>
    <cellStyle name="Normal 5 6 3 2" xfId="973" xr:uid="{00000000-0005-0000-0000-000067030000}"/>
    <cellStyle name="Normal 5 6 4" xfId="351" xr:uid="{00000000-0005-0000-0000-000068030000}"/>
    <cellStyle name="Normal 5 6 4 2" xfId="974" xr:uid="{00000000-0005-0000-0000-000069030000}"/>
    <cellStyle name="Normal 5 6 5" xfId="975" xr:uid="{00000000-0005-0000-0000-00006A030000}"/>
    <cellStyle name="Normal 5 6 6" xfId="976" xr:uid="{00000000-0005-0000-0000-00006B030000}"/>
    <cellStyle name="Normal 5 6 7" xfId="977" xr:uid="{00000000-0005-0000-0000-00006C030000}"/>
    <cellStyle name="Normal 5 7" xfId="352" xr:uid="{00000000-0005-0000-0000-00006D030000}"/>
    <cellStyle name="Normal 5 7 2" xfId="353" xr:uid="{00000000-0005-0000-0000-00006E030000}"/>
    <cellStyle name="Normal 5 7 2 2" xfId="354" xr:uid="{00000000-0005-0000-0000-00006F030000}"/>
    <cellStyle name="Normal 5 7 2 2 2" xfId="978" xr:uid="{00000000-0005-0000-0000-000070030000}"/>
    <cellStyle name="Normal 5 7 2 3" xfId="979" xr:uid="{00000000-0005-0000-0000-000071030000}"/>
    <cellStyle name="Normal 5 7 3" xfId="355" xr:uid="{00000000-0005-0000-0000-000072030000}"/>
    <cellStyle name="Normal 5 7 3 2" xfId="980" xr:uid="{00000000-0005-0000-0000-000073030000}"/>
    <cellStyle name="Normal 5 7 4" xfId="356" xr:uid="{00000000-0005-0000-0000-000074030000}"/>
    <cellStyle name="Normal 5 7 4 2" xfId="981" xr:uid="{00000000-0005-0000-0000-000075030000}"/>
    <cellStyle name="Normal 5 7 5" xfId="982" xr:uid="{00000000-0005-0000-0000-000076030000}"/>
    <cellStyle name="Normal 5 7 6" xfId="983" xr:uid="{00000000-0005-0000-0000-000077030000}"/>
    <cellStyle name="Normal 5 7 7" xfId="984" xr:uid="{00000000-0005-0000-0000-000078030000}"/>
    <cellStyle name="Normal 5 8" xfId="357" xr:uid="{00000000-0005-0000-0000-000079030000}"/>
    <cellStyle name="Normal 5 8 2" xfId="358" xr:uid="{00000000-0005-0000-0000-00007A030000}"/>
    <cellStyle name="Normal 5 8 2 2" xfId="359" xr:uid="{00000000-0005-0000-0000-00007B030000}"/>
    <cellStyle name="Normal 5 8 2 2 2" xfId="985" xr:uid="{00000000-0005-0000-0000-00007C030000}"/>
    <cellStyle name="Normal 5 8 2 3" xfId="986" xr:uid="{00000000-0005-0000-0000-00007D030000}"/>
    <cellStyle name="Normal 5 8 3" xfId="360" xr:uid="{00000000-0005-0000-0000-00007E030000}"/>
    <cellStyle name="Normal 5 8 3 2" xfId="987" xr:uid="{00000000-0005-0000-0000-00007F030000}"/>
    <cellStyle name="Normal 5 8 4" xfId="361" xr:uid="{00000000-0005-0000-0000-000080030000}"/>
    <cellStyle name="Normal 5 8 4 2" xfId="988" xr:uid="{00000000-0005-0000-0000-000081030000}"/>
    <cellStyle name="Normal 5 8 5" xfId="989" xr:uid="{00000000-0005-0000-0000-000082030000}"/>
    <cellStyle name="Normal 5 8 6" xfId="990" xr:uid="{00000000-0005-0000-0000-000083030000}"/>
    <cellStyle name="Normal 5 8 7" xfId="991" xr:uid="{00000000-0005-0000-0000-000084030000}"/>
    <cellStyle name="Normal 5 9" xfId="362" xr:uid="{00000000-0005-0000-0000-000085030000}"/>
    <cellStyle name="Normal 5 9 2" xfId="363" xr:uid="{00000000-0005-0000-0000-000086030000}"/>
    <cellStyle name="Normal 5 9 2 2" xfId="992" xr:uid="{00000000-0005-0000-0000-000087030000}"/>
    <cellStyle name="Normal 5 9 3" xfId="993" xr:uid="{00000000-0005-0000-0000-000088030000}"/>
    <cellStyle name="Normal 57" xfId="1323" xr:uid="{00000000-0005-0000-0000-000089030000}"/>
    <cellStyle name="Normal 58" xfId="1324" xr:uid="{00000000-0005-0000-0000-00008A030000}"/>
    <cellStyle name="Normal 6" xfId="994" xr:uid="{00000000-0005-0000-0000-00008B030000}"/>
    <cellStyle name="Normal 6 2" xfId="995" xr:uid="{00000000-0005-0000-0000-00008C030000}"/>
    <cellStyle name="Normal 6 2 2" xfId="996" xr:uid="{00000000-0005-0000-0000-00008D030000}"/>
    <cellStyle name="Normal 6 2 2 2" xfId="997" xr:uid="{00000000-0005-0000-0000-00008E030000}"/>
    <cellStyle name="Normal 6 2 3" xfId="998" xr:uid="{00000000-0005-0000-0000-00008F030000}"/>
    <cellStyle name="Normal 6 2 3 2" xfId="999" xr:uid="{00000000-0005-0000-0000-000090030000}"/>
    <cellStyle name="Normal 6 2 4" xfId="1000" xr:uid="{00000000-0005-0000-0000-000091030000}"/>
    <cellStyle name="Normal 6 2 4 2" xfId="1001" xr:uid="{00000000-0005-0000-0000-000092030000}"/>
    <cellStyle name="Normal 6 2 5" xfId="1002" xr:uid="{00000000-0005-0000-0000-000093030000}"/>
    <cellStyle name="Normal 6 3" xfId="1003" xr:uid="{00000000-0005-0000-0000-000094030000}"/>
    <cellStyle name="Normal 6 3 2" xfId="1004" xr:uid="{00000000-0005-0000-0000-000095030000}"/>
    <cellStyle name="Normal 6 3 2 2" xfId="1005" xr:uid="{00000000-0005-0000-0000-000096030000}"/>
    <cellStyle name="Normal 6 3 3" xfId="1006" xr:uid="{00000000-0005-0000-0000-000097030000}"/>
    <cellStyle name="Normal 6 3 3 2" xfId="1007" xr:uid="{00000000-0005-0000-0000-000098030000}"/>
    <cellStyle name="Normal 6 3 4" xfId="1008" xr:uid="{00000000-0005-0000-0000-000099030000}"/>
    <cellStyle name="Normal 6 3 4 2" xfId="1009" xr:uid="{00000000-0005-0000-0000-00009A030000}"/>
    <cellStyle name="Normal 6 3 5" xfId="1010" xr:uid="{00000000-0005-0000-0000-00009B030000}"/>
    <cellStyle name="Normal 6 4" xfId="1011" xr:uid="{00000000-0005-0000-0000-00009C030000}"/>
    <cellStyle name="Normal 6 4 2" xfId="1012" xr:uid="{00000000-0005-0000-0000-00009D030000}"/>
    <cellStyle name="Normal 6 5" xfId="1013" xr:uid="{00000000-0005-0000-0000-00009E030000}"/>
    <cellStyle name="Normal 6 5 2" xfId="1014" xr:uid="{00000000-0005-0000-0000-00009F030000}"/>
    <cellStyle name="Normal 6 6" xfId="1015" xr:uid="{00000000-0005-0000-0000-0000A0030000}"/>
    <cellStyle name="Normal 6 6 2" xfId="1016" xr:uid="{00000000-0005-0000-0000-0000A1030000}"/>
    <cellStyle name="Normal 6 7" xfId="1017" xr:uid="{00000000-0005-0000-0000-0000A2030000}"/>
    <cellStyle name="Normal 6 8" xfId="1018" xr:uid="{00000000-0005-0000-0000-0000A3030000}"/>
    <cellStyle name="Normal 6 9" xfId="1019" xr:uid="{00000000-0005-0000-0000-0000A4030000}"/>
    <cellStyle name="Normal 63" xfId="1325" xr:uid="{00000000-0005-0000-0000-0000A5030000}"/>
    <cellStyle name="Normal 7" xfId="1242" xr:uid="{00000000-0005-0000-0000-0000A6030000}"/>
    <cellStyle name="Normal 82" xfId="1326" xr:uid="{00000000-0005-0000-0000-0000A7030000}"/>
    <cellStyle name="Normal,80 pts rojo, Texto chispeante" xfId="364" xr:uid="{00000000-0005-0000-0000-0000A8030000}"/>
    <cellStyle name="Notas" xfId="365" xr:uid="{00000000-0005-0000-0000-0000A9030000}"/>
    <cellStyle name="Notas 2" xfId="1327" xr:uid="{00000000-0005-0000-0000-0000AA030000}"/>
    <cellStyle name="Percent 2" xfId="366" xr:uid="{00000000-0005-0000-0000-0000AB030000}"/>
    <cellStyle name="Percent 3" xfId="367" xr:uid="{00000000-0005-0000-0000-0000AC030000}"/>
    <cellStyle name="Percent 3 10" xfId="368" xr:uid="{00000000-0005-0000-0000-0000AD030000}"/>
    <cellStyle name="Percent 3 10 2" xfId="369" xr:uid="{00000000-0005-0000-0000-0000AE030000}"/>
    <cellStyle name="Percent 3 10 2 2" xfId="1020" xr:uid="{00000000-0005-0000-0000-0000AF030000}"/>
    <cellStyle name="Percent 3 10 3" xfId="1021" xr:uid="{00000000-0005-0000-0000-0000B0030000}"/>
    <cellStyle name="Percent 3 11" xfId="370" xr:uid="{00000000-0005-0000-0000-0000B1030000}"/>
    <cellStyle name="Percent 3 11 2" xfId="1022" xr:uid="{00000000-0005-0000-0000-0000B2030000}"/>
    <cellStyle name="Percent 3 12" xfId="371" xr:uid="{00000000-0005-0000-0000-0000B3030000}"/>
    <cellStyle name="Percent 3 12 2" xfId="1023" xr:uid="{00000000-0005-0000-0000-0000B4030000}"/>
    <cellStyle name="Percent 3 13" xfId="1024" xr:uid="{00000000-0005-0000-0000-0000B5030000}"/>
    <cellStyle name="Percent 3 14" xfId="1025" xr:uid="{00000000-0005-0000-0000-0000B6030000}"/>
    <cellStyle name="Percent 3 15" xfId="1026" xr:uid="{00000000-0005-0000-0000-0000B7030000}"/>
    <cellStyle name="Percent 3 2" xfId="372" xr:uid="{00000000-0005-0000-0000-0000B8030000}"/>
    <cellStyle name="Percent 3 2 10" xfId="373" xr:uid="{00000000-0005-0000-0000-0000B9030000}"/>
    <cellStyle name="Percent 3 2 10 2" xfId="1027" xr:uid="{00000000-0005-0000-0000-0000BA030000}"/>
    <cellStyle name="Percent 3 2 11" xfId="1028" xr:uid="{00000000-0005-0000-0000-0000BB030000}"/>
    <cellStyle name="Percent 3 2 12" xfId="1029" xr:uid="{00000000-0005-0000-0000-0000BC030000}"/>
    <cellStyle name="Percent 3 2 13" xfId="1030" xr:uid="{00000000-0005-0000-0000-0000BD030000}"/>
    <cellStyle name="Percent 3 2 2" xfId="374" xr:uid="{00000000-0005-0000-0000-0000BE030000}"/>
    <cellStyle name="Percent 3 2 2 2" xfId="375" xr:uid="{00000000-0005-0000-0000-0000BF030000}"/>
    <cellStyle name="Percent 3 2 2 2 2" xfId="376" xr:uid="{00000000-0005-0000-0000-0000C0030000}"/>
    <cellStyle name="Percent 3 2 2 2 2 2" xfId="377" xr:uid="{00000000-0005-0000-0000-0000C1030000}"/>
    <cellStyle name="Percent 3 2 2 2 2 2 2" xfId="1031" xr:uid="{00000000-0005-0000-0000-0000C2030000}"/>
    <cellStyle name="Percent 3 2 2 2 2 3" xfId="1032" xr:uid="{00000000-0005-0000-0000-0000C3030000}"/>
    <cellStyle name="Percent 3 2 2 2 3" xfId="378" xr:uid="{00000000-0005-0000-0000-0000C4030000}"/>
    <cellStyle name="Percent 3 2 2 2 3 2" xfId="1033" xr:uid="{00000000-0005-0000-0000-0000C5030000}"/>
    <cellStyle name="Percent 3 2 2 2 4" xfId="379" xr:uid="{00000000-0005-0000-0000-0000C6030000}"/>
    <cellStyle name="Percent 3 2 2 2 4 2" xfId="1034" xr:uid="{00000000-0005-0000-0000-0000C7030000}"/>
    <cellStyle name="Percent 3 2 2 2 5" xfId="1035" xr:uid="{00000000-0005-0000-0000-0000C8030000}"/>
    <cellStyle name="Percent 3 2 2 2 6" xfId="1036" xr:uid="{00000000-0005-0000-0000-0000C9030000}"/>
    <cellStyle name="Percent 3 2 2 2 7" xfId="1037" xr:uid="{00000000-0005-0000-0000-0000CA030000}"/>
    <cellStyle name="Percent 3 2 2 3" xfId="380" xr:uid="{00000000-0005-0000-0000-0000CB030000}"/>
    <cellStyle name="Percent 3 2 2 3 2" xfId="381" xr:uid="{00000000-0005-0000-0000-0000CC030000}"/>
    <cellStyle name="Percent 3 2 2 3 2 2" xfId="1038" xr:uid="{00000000-0005-0000-0000-0000CD030000}"/>
    <cellStyle name="Percent 3 2 2 3 3" xfId="1039" xr:uid="{00000000-0005-0000-0000-0000CE030000}"/>
    <cellStyle name="Percent 3 2 2 4" xfId="382" xr:uid="{00000000-0005-0000-0000-0000CF030000}"/>
    <cellStyle name="Percent 3 2 2 4 2" xfId="1040" xr:uid="{00000000-0005-0000-0000-0000D0030000}"/>
    <cellStyle name="Percent 3 2 2 5" xfId="383" xr:uid="{00000000-0005-0000-0000-0000D1030000}"/>
    <cellStyle name="Percent 3 2 2 5 2" xfId="1041" xr:uid="{00000000-0005-0000-0000-0000D2030000}"/>
    <cellStyle name="Percent 3 2 2 6" xfId="1042" xr:uid="{00000000-0005-0000-0000-0000D3030000}"/>
    <cellStyle name="Percent 3 2 2 7" xfId="1043" xr:uid="{00000000-0005-0000-0000-0000D4030000}"/>
    <cellStyle name="Percent 3 2 2 8" xfId="1044" xr:uid="{00000000-0005-0000-0000-0000D5030000}"/>
    <cellStyle name="Percent 3 2 3" xfId="384" xr:uid="{00000000-0005-0000-0000-0000D6030000}"/>
    <cellStyle name="Percent 3 2 3 2" xfId="385" xr:uid="{00000000-0005-0000-0000-0000D7030000}"/>
    <cellStyle name="Percent 3 2 3 2 2" xfId="386" xr:uid="{00000000-0005-0000-0000-0000D8030000}"/>
    <cellStyle name="Percent 3 2 3 2 2 2" xfId="1045" xr:uid="{00000000-0005-0000-0000-0000D9030000}"/>
    <cellStyle name="Percent 3 2 3 2 3" xfId="1046" xr:uid="{00000000-0005-0000-0000-0000DA030000}"/>
    <cellStyle name="Percent 3 2 3 3" xfId="387" xr:uid="{00000000-0005-0000-0000-0000DB030000}"/>
    <cellStyle name="Percent 3 2 3 3 2" xfId="1047" xr:uid="{00000000-0005-0000-0000-0000DC030000}"/>
    <cellStyle name="Percent 3 2 3 4" xfId="388" xr:uid="{00000000-0005-0000-0000-0000DD030000}"/>
    <cellStyle name="Percent 3 2 3 4 2" xfId="1048" xr:uid="{00000000-0005-0000-0000-0000DE030000}"/>
    <cellStyle name="Percent 3 2 3 5" xfId="1049" xr:uid="{00000000-0005-0000-0000-0000DF030000}"/>
    <cellStyle name="Percent 3 2 3 6" xfId="1050" xr:uid="{00000000-0005-0000-0000-0000E0030000}"/>
    <cellStyle name="Percent 3 2 3 7" xfId="1051" xr:uid="{00000000-0005-0000-0000-0000E1030000}"/>
    <cellStyle name="Percent 3 2 4" xfId="389" xr:uid="{00000000-0005-0000-0000-0000E2030000}"/>
    <cellStyle name="Percent 3 2 4 2" xfId="390" xr:uid="{00000000-0005-0000-0000-0000E3030000}"/>
    <cellStyle name="Percent 3 2 4 2 2" xfId="391" xr:uid="{00000000-0005-0000-0000-0000E4030000}"/>
    <cellStyle name="Percent 3 2 4 2 2 2" xfId="1052" xr:uid="{00000000-0005-0000-0000-0000E5030000}"/>
    <cellStyle name="Percent 3 2 4 2 3" xfId="1053" xr:uid="{00000000-0005-0000-0000-0000E6030000}"/>
    <cellStyle name="Percent 3 2 4 3" xfId="392" xr:uid="{00000000-0005-0000-0000-0000E7030000}"/>
    <cellStyle name="Percent 3 2 4 3 2" xfId="1054" xr:uid="{00000000-0005-0000-0000-0000E8030000}"/>
    <cellStyle name="Percent 3 2 4 4" xfId="393" xr:uid="{00000000-0005-0000-0000-0000E9030000}"/>
    <cellStyle name="Percent 3 2 4 4 2" xfId="1055" xr:uid="{00000000-0005-0000-0000-0000EA030000}"/>
    <cellStyle name="Percent 3 2 4 5" xfId="1056" xr:uid="{00000000-0005-0000-0000-0000EB030000}"/>
    <cellStyle name="Percent 3 2 4 6" xfId="1057" xr:uid="{00000000-0005-0000-0000-0000EC030000}"/>
    <cellStyle name="Percent 3 2 4 7" xfId="1058" xr:uid="{00000000-0005-0000-0000-0000ED030000}"/>
    <cellStyle name="Percent 3 2 5" xfId="394" xr:uid="{00000000-0005-0000-0000-0000EE030000}"/>
    <cellStyle name="Percent 3 2 5 2" xfId="395" xr:uid="{00000000-0005-0000-0000-0000EF030000}"/>
    <cellStyle name="Percent 3 2 5 2 2" xfId="396" xr:uid="{00000000-0005-0000-0000-0000F0030000}"/>
    <cellStyle name="Percent 3 2 5 2 2 2" xfId="1059" xr:uid="{00000000-0005-0000-0000-0000F1030000}"/>
    <cellStyle name="Percent 3 2 5 2 3" xfId="1060" xr:uid="{00000000-0005-0000-0000-0000F2030000}"/>
    <cellStyle name="Percent 3 2 5 3" xfId="397" xr:uid="{00000000-0005-0000-0000-0000F3030000}"/>
    <cellStyle name="Percent 3 2 5 3 2" xfId="1061" xr:uid="{00000000-0005-0000-0000-0000F4030000}"/>
    <cellStyle name="Percent 3 2 5 4" xfId="398" xr:uid="{00000000-0005-0000-0000-0000F5030000}"/>
    <cellStyle name="Percent 3 2 5 4 2" xfId="1062" xr:uid="{00000000-0005-0000-0000-0000F6030000}"/>
    <cellStyle name="Percent 3 2 5 5" xfId="1063" xr:uid="{00000000-0005-0000-0000-0000F7030000}"/>
    <cellStyle name="Percent 3 2 5 6" xfId="1064" xr:uid="{00000000-0005-0000-0000-0000F8030000}"/>
    <cellStyle name="Percent 3 2 5 7" xfId="1065" xr:uid="{00000000-0005-0000-0000-0000F9030000}"/>
    <cellStyle name="Percent 3 2 6" xfId="399" xr:uid="{00000000-0005-0000-0000-0000FA030000}"/>
    <cellStyle name="Percent 3 2 6 2" xfId="400" xr:uid="{00000000-0005-0000-0000-0000FB030000}"/>
    <cellStyle name="Percent 3 2 6 2 2" xfId="401" xr:uid="{00000000-0005-0000-0000-0000FC030000}"/>
    <cellStyle name="Percent 3 2 6 2 2 2" xfId="1066" xr:uid="{00000000-0005-0000-0000-0000FD030000}"/>
    <cellStyle name="Percent 3 2 6 2 3" xfId="1067" xr:uid="{00000000-0005-0000-0000-0000FE030000}"/>
    <cellStyle name="Percent 3 2 6 3" xfId="402" xr:uid="{00000000-0005-0000-0000-0000FF030000}"/>
    <cellStyle name="Percent 3 2 6 3 2" xfId="1068" xr:uid="{00000000-0005-0000-0000-000000040000}"/>
    <cellStyle name="Percent 3 2 6 4" xfId="403" xr:uid="{00000000-0005-0000-0000-000001040000}"/>
    <cellStyle name="Percent 3 2 6 4 2" xfId="1069" xr:uid="{00000000-0005-0000-0000-000002040000}"/>
    <cellStyle name="Percent 3 2 6 5" xfId="1070" xr:uid="{00000000-0005-0000-0000-000003040000}"/>
    <cellStyle name="Percent 3 2 6 6" xfId="1071" xr:uid="{00000000-0005-0000-0000-000004040000}"/>
    <cellStyle name="Percent 3 2 6 7" xfId="1072" xr:uid="{00000000-0005-0000-0000-000005040000}"/>
    <cellStyle name="Percent 3 2 7" xfId="404" xr:uid="{00000000-0005-0000-0000-000006040000}"/>
    <cellStyle name="Percent 3 2 7 2" xfId="405" xr:uid="{00000000-0005-0000-0000-000007040000}"/>
    <cellStyle name="Percent 3 2 7 2 2" xfId="1073" xr:uid="{00000000-0005-0000-0000-000008040000}"/>
    <cellStyle name="Percent 3 2 7 3" xfId="1074" xr:uid="{00000000-0005-0000-0000-000009040000}"/>
    <cellStyle name="Percent 3 2 8" xfId="406" xr:uid="{00000000-0005-0000-0000-00000A040000}"/>
    <cellStyle name="Percent 3 2 8 2" xfId="407" xr:uid="{00000000-0005-0000-0000-00000B040000}"/>
    <cellStyle name="Percent 3 2 8 2 2" xfId="1075" xr:uid="{00000000-0005-0000-0000-00000C040000}"/>
    <cellStyle name="Percent 3 2 8 3" xfId="1076" xr:uid="{00000000-0005-0000-0000-00000D040000}"/>
    <cellStyle name="Percent 3 2 9" xfId="408" xr:uid="{00000000-0005-0000-0000-00000E040000}"/>
    <cellStyle name="Percent 3 2 9 2" xfId="1077" xr:uid="{00000000-0005-0000-0000-00000F040000}"/>
    <cellStyle name="Percent 3 3" xfId="409" xr:uid="{00000000-0005-0000-0000-000010040000}"/>
    <cellStyle name="Percent 3 3 2" xfId="410" xr:uid="{00000000-0005-0000-0000-000011040000}"/>
    <cellStyle name="Percent 3 3 2 2" xfId="411" xr:uid="{00000000-0005-0000-0000-000012040000}"/>
    <cellStyle name="Percent 3 3 2 2 2" xfId="412" xr:uid="{00000000-0005-0000-0000-000013040000}"/>
    <cellStyle name="Percent 3 3 2 2 2 2" xfId="1078" xr:uid="{00000000-0005-0000-0000-000014040000}"/>
    <cellStyle name="Percent 3 3 2 2 3" xfId="1079" xr:uid="{00000000-0005-0000-0000-000015040000}"/>
    <cellStyle name="Percent 3 3 2 3" xfId="413" xr:uid="{00000000-0005-0000-0000-000016040000}"/>
    <cellStyle name="Percent 3 3 2 3 2" xfId="1080" xr:uid="{00000000-0005-0000-0000-000017040000}"/>
    <cellStyle name="Percent 3 3 2 4" xfId="414" xr:uid="{00000000-0005-0000-0000-000018040000}"/>
    <cellStyle name="Percent 3 3 2 4 2" xfId="1081" xr:uid="{00000000-0005-0000-0000-000019040000}"/>
    <cellStyle name="Percent 3 3 2 5" xfId="1082" xr:uid="{00000000-0005-0000-0000-00001A040000}"/>
    <cellStyle name="Percent 3 3 2 6" xfId="1083" xr:uid="{00000000-0005-0000-0000-00001B040000}"/>
    <cellStyle name="Percent 3 3 2 7" xfId="1084" xr:uid="{00000000-0005-0000-0000-00001C040000}"/>
    <cellStyle name="Percent 3 3 3" xfId="415" xr:uid="{00000000-0005-0000-0000-00001D040000}"/>
    <cellStyle name="Percent 3 3 3 2" xfId="416" xr:uid="{00000000-0005-0000-0000-00001E040000}"/>
    <cellStyle name="Percent 3 3 3 2 2" xfId="1085" xr:uid="{00000000-0005-0000-0000-00001F040000}"/>
    <cellStyle name="Percent 3 3 3 3" xfId="1086" xr:uid="{00000000-0005-0000-0000-000020040000}"/>
    <cellStyle name="Percent 3 3 4" xfId="417" xr:uid="{00000000-0005-0000-0000-000021040000}"/>
    <cellStyle name="Percent 3 3 4 2" xfId="1087" xr:uid="{00000000-0005-0000-0000-000022040000}"/>
    <cellStyle name="Percent 3 3 4 3" xfId="1088" xr:uid="{00000000-0005-0000-0000-000023040000}"/>
    <cellStyle name="Percent 3 3 5" xfId="418" xr:uid="{00000000-0005-0000-0000-000024040000}"/>
    <cellStyle name="Percent 3 3 5 2" xfId="1089" xr:uid="{00000000-0005-0000-0000-000025040000}"/>
    <cellStyle name="Percent 3 3 6" xfId="1090" xr:uid="{00000000-0005-0000-0000-000026040000}"/>
    <cellStyle name="Percent 3 3 7" xfId="1091" xr:uid="{00000000-0005-0000-0000-000027040000}"/>
    <cellStyle name="Percent 3 3 8" xfId="1092" xr:uid="{00000000-0005-0000-0000-000028040000}"/>
    <cellStyle name="Percent 3 4" xfId="419" xr:uid="{00000000-0005-0000-0000-000029040000}"/>
    <cellStyle name="Percent 3 4 2" xfId="420" xr:uid="{00000000-0005-0000-0000-00002A040000}"/>
    <cellStyle name="Percent 3 4 2 2" xfId="421" xr:uid="{00000000-0005-0000-0000-00002B040000}"/>
    <cellStyle name="Percent 3 4 2 2 2" xfId="1093" xr:uid="{00000000-0005-0000-0000-00002C040000}"/>
    <cellStyle name="Percent 3 4 2 3" xfId="1094" xr:uid="{00000000-0005-0000-0000-00002D040000}"/>
    <cellStyle name="Percent 3 4 3" xfId="422" xr:uid="{00000000-0005-0000-0000-00002E040000}"/>
    <cellStyle name="Percent 3 4 3 2" xfId="1095" xr:uid="{00000000-0005-0000-0000-00002F040000}"/>
    <cellStyle name="Percent 3 4 4" xfId="423" xr:uid="{00000000-0005-0000-0000-000030040000}"/>
    <cellStyle name="Percent 3 4 4 2" xfId="1096" xr:uid="{00000000-0005-0000-0000-000031040000}"/>
    <cellStyle name="Percent 3 4 5" xfId="1097" xr:uid="{00000000-0005-0000-0000-000032040000}"/>
    <cellStyle name="Percent 3 4 6" xfId="1098" xr:uid="{00000000-0005-0000-0000-000033040000}"/>
    <cellStyle name="Percent 3 4 7" xfId="1099" xr:uid="{00000000-0005-0000-0000-000034040000}"/>
    <cellStyle name="Percent 3 5" xfId="424" xr:uid="{00000000-0005-0000-0000-000035040000}"/>
    <cellStyle name="Percent 3 5 2" xfId="425" xr:uid="{00000000-0005-0000-0000-000036040000}"/>
    <cellStyle name="Percent 3 5 2 2" xfId="426" xr:uid="{00000000-0005-0000-0000-000037040000}"/>
    <cellStyle name="Percent 3 5 2 2 2" xfId="1100" xr:uid="{00000000-0005-0000-0000-000038040000}"/>
    <cellStyle name="Percent 3 5 2 3" xfId="1101" xr:uid="{00000000-0005-0000-0000-000039040000}"/>
    <cellStyle name="Percent 3 5 3" xfId="427" xr:uid="{00000000-0005-0000-0000-00003A040000}"/>
    <cellStyle name="Percent 3 5 3 2" xfId="1102" xr:uid="{00000000-0005-0000-0000-00003B040000}"/>
    <cellStyle name="Percent 3 5 4" xfId="428" xr:uid="{00000000-0005-0000-0000-00003C040000}"/>
    <cellStyle name="Percent 3 5 4 2" xfId="1103" xr:uid="{00000000-0005-0000-0000-00003D040000}"/>
    <cellStyle name="Percent 3 5 5" xfId="1104" xr:uid="{00000000-0005-0000-0000-00003E040000}"/>
    <cellStyle name="Percent 3 5 6" xfId="1105" xr:uid="{00000000-0005-0000-0000-00003F040000}"/>
    <cellStyle name="Percent 3 5 7" xfId="1106" xr:uid="{00000000-0005-0000-0000-000040040000}"/>
    <cellStyle name="Percent 3 6" xfId="429" xr:uid="{00000000-0005-0000-0000-000041040000}"/>
    <cellStyle name="Percent 3 6 2" xfId="430" xr:uid="{00000000-0005-0000-0000-000042040000}"/>
    <cellStyle name="Percent 3 6 2 2" xfId="431" xr:uid="{00000000-0005-0000-0000-000043040000}"/>
    <cellStyle name="Percent 3 6 2 2 2" xfId="1107" xr:uid="{00000000-0005-0000-0000-000044040000}"/>
    <cellStyle name="Percent 3 6 2 3" xfId="1108" xr:uid="{00000000-0005-0000-0000-000045040000}"/>
    <cellStyle name="Percent 3 6 3" xfId="432" xr:uid="{00000000-0005-0000-0000-000046040000}"/>
    <cellStyle name="Percent 3 6 3 2" xfId="1109" xr:uid="{00000000-0005-0000-0000-000047040000}"/>
    <cellStyle name="Percent 3 6 4" xfId="433" xr:uid="{00000000-0005-0000-0000-000048040000}"/>
    <cellStyle name="Percent 3 6 4 2" xfId="1110" xr:uid="{00000000-0005-0000-0000-000049040000}"/>
    <cellStyle name="Percent 3 6 5" xfId="1111" xr:uid="{00000000-0005-0000-0000-00004A040000}"/>
    <cellStyle name="Percent 3 6 6" xfId="1112" xr:uid="{00000000-0005-0000-0000-00004B040000}"/>
    <cellStyle name="Percent 3 6 7" xfId="1113" xr:uid="{00000000-0005-0000-0000-00004C040000}"/>
    <cellStyle name="Percent 3 6 8" xfId="1114" xr:uid="{00000000-0005-0000-0000-00004D040000}"/>
    <cellStyle name="Percent 3 7" xfId="434" xr:uid="{00000000-0005-0000-0000-00004E040000}"/>
    <cellStyle name="Percent 3 7 2" xfId="435" xr:uid="{00000000-0005-0000-0000-00004F040000}"/>
    <cellStyle name="Percent 3 7 2 2" xfId="436" xr:uid="{00000000-0005-0000-0000-000050040000}"/>
    <cellStyle name="Percent 3 7 2 2 2" xfId="1115" xr:uid="{00000000-0005-0000-0000-000051040000}"/>
    <cellStyle name="Percent 3 7 2 3" xfId="1116" xr:uid="{00000000-0005-0000-0000-000052040000}"/>
    <cellStyle name="Percent 3 7 3" xfId="437" xr:uid="{00000000-0005-0000-0000-000053040000}"/>
    <cellStyle name="Percent 3 7 3 2" xfId="1117" xr:uid="{00000000-0005-0000-0000-000054040000}"/>
    <cellStyle name="Percent 3 7 4" xfId="438" xr:uid="{00000000-0005-0000-0000-000055040000}"/>
    <cellStyle name="Percent 3 7 4 2" xfId="1118" xr:uid="{00000000-0005-0000-0000-000056040000}"/>
    <cellStyle name="Percent 3 7 5" xfId="1119" xr:uid="{00000000-0005-0000-0000-000057040000}"/>
    <cellStyle name="Percent 3 7 6" xfId="1120" xr:uid="{00000000-0005-0000-0000-000058040000}"/>
    <cellStyle name="Percent 3 7 7" xfId="1121" xr:uid="{00000000-0005-0000-0000-000059040000}"/>
    <cellStyle name="Percent 3 8" xfId="439" xr:uid="{00000000-0005-0000-0000-00005A040000}"/>
    <cellStyle name="Percent 3 8 2" xfId="440" xr:uid="{00000000-0005-0000-0000-00005B040000}"/>
    <cellStyle name="Percent 3 8 2 2" xfId="441" xr:uid="{00000000-0005-0000-0000-00005C040000}"/>
    <cellStyle name="Percent 3 8 2 2 2" xfId="1122" xr:uid="{00000000-0005-0000-0000-00005D040000}"/>
    <cellStyle name="Percent 3 8 2 3" xfId="1123" xr:uid="{00000000-0005-0000-0000-00005E040000}"/>
    <cellStyle name="Percent 3 8 3" xfId="442" xr:uid="{00000000-0005-0000-0000-00005F040000}"/>
    <cellStyle name="Percent 3 8 3 2" xfId="1124" xr:uid="{00000000-0005-0000-0000-000060040000}"/>
    <cellStyle name="Percent 3 8 4" xfId="443" xr:uid="{00000000-0005-0000-0000-000061040000}"/>
    <cellStyle name="Percent 3 8 4 2" xfId="1125" xr:uid="{00000000-0005-0000-0000-000062040000}"/>
    <cellStyle name="Percent 3 8 5" xfId="1126" xr:uid="{00000000-0005-0000-0000-000063040000}"/>
    <cellStyle name="Percent 3 8 6" xfId="1127" xr:uid="{00000000-0005-0000-0000-000064040000}"/>
    <cellStyle name="Percent 3 8 7" xfId="1128" xr:uid="{00000000-0005-0000-0000-000065040000}"/>
    <cellStyle name="Percent 3 9" xfId="444" xr:uid="{00000000-0005-0000-0000-000066040000}"/>
    <cellStyle name="Percent 3 9 2" xfId="445" xr:uid="{00000000-0005-0000-0000-000067040000}"/>
    <cellStyle name="Percent 3 9 2 2" xfId="1129" xr:uid="{00000000-0005-0000-0000-000068040000}"/>
    <cellStyle name="Percent 3 9 3" xfId="1130" xr:uid="{00000000-0005-0000-0000-000069040000}"/>
    <cellStyle name="Percent 4" xfId="446" xr:uid="{00000000-0005-0000-0000-00006A040000}"/>
    <cellStyle name="Percent 4 10" xfId="447" xr:uid="{00000000-0005-0000-0000-00006B040000}"/>
    <cellStyle name="Percent 4 10 2" xfId="448" xr:uid="{00000000-0005-0000-0000-00006C040000}"/>
    <cellStyle name="Percent 4 10 2 2" xfId="1131" xr:uid="{00000000-0005-0000-0000-00006D040000}"/>
    <cellStyle name="Percent 4 10 3" xfId="1132" xr:uid="{00000000-0005-0000-0000-00006E040000}"/>
    <cellStyle name="Percent 4 11" xfId="449" xr:uid="{00000000-0005-0000-0000-00006F040000}"/>
    <cellStyle name="Percent 4 11 2" xfId="1133" xr:uid="{00000000-0005-0000-0000-000070040000}"/>
    <cellStyle name="Percent 4 12" xfId="450" xr:uid="{00000000-0005-0000-0000-000071040000}"/>
    <cellStyle name="Percent 4 12 2" xfId="1134" xr:uid="{00000000-0005-0000-0000-000072040000}"/>
    <cellStyle name="Percent 4 13" xfId="1135" xr:uid="{00000000-0005-0000-0000-000073040000}"/>
    <cellStyle name="Percent 4 14" xfId="1136" xr:uid="{00000000-0005-0000-0000-000074040000}"/>
    <cellStyle name="Percent 4 15" xfId="1137" xr:uid="{00000000-0005-0000-0000-000075040000}"/>
    <cellStyle name="Percent 4 2" xfId="451" xr:uid="{00000000-0005-0000-0000-000076040000}"/>
    <cellStyle name="Percent 4 2 10" xfId="452" xr:uid="{00000000-0005-0000-0000-000077040000}"/>
    <cellStyle name="Percent 4 2 10 2" xfId="1138" xr:uid="{00000000-0005-0000-0000-000078040000}"/>
    <cellStyle name="Percent 4 2 11" xfId="1139" xr:uid="{00000000-0005-0000-0000-000079040000}"/>
    <cellStyle name="Percent 4 2 12" xfId="1140" xr:uid="{00000000-0005-0000-0000-00007A040000}"/>
    <cellStyle name="Percent 4 2 13" xfId="1141" xr:uid="{00000000-0005-0000-0000-00007B040000}"/>
    <cellStyle name="Percent 4 2 2" xfId="453" xr:uid="{00000000-0005-0000-0000-00007C040000}"/>
    <cellStyle name="Percent 4 2 2 2" xfId="454" xr:uid="{00000000-0005-0000-0000-00007D040000}"/>
    <cellStyle name="Percent 4 2 2 2 2" xfId="455" xr:uid="{00000000-0005-0000-0000-00007E040000}"/>
    <cellStyle name="Percent 4 2 2 2 2 2" xfId="456" xr:uid="{00000000-0005-0000-0000-00007F040000}"/>
    <cellStyle name="Percent 4 2 2 2 2 2 2" xfId="1142" xr:uid="{00000000-0005-0000-0000-000080040000}"/>
    <cellStyle name="Percent 4 2 2 2 2 3" xfId="1143" xr:uid="{00000000-0005-0000-0000-000081040000}"/>
    <cellStyle name="Percent 4 2 2 2 3" xfId="457" xr:uid="{00000000-0005-0000-0000-000082040000}"/>
    <cellStyle name="Percent 4 2 2 2 3 2" xfId="1144" xr:uid="{00000000-0005-0000-0000-000083040000}"/>
    <cellStyle name="Percent 4 2 2 2 4" xfId="458" xr:uid="{00000000-0005-0000-0000-000084040000}"/>
    <cellStyle name="Percent 4 2 2 2 4 2" xfId="1145" xr:uid="{00000000-0005-0000-0000-000085040000}"/>
    <cellStyle name="Percent 4 2 2 2 5" xfId="1146" xr:uid="{00000000-0005-0000-0000-000086040000}"/>
    <cellStyle name="Percent 4 2 2 2 6" xfId="1147" xr:uid="{00000000-0005-0000-0000-000087040000}"/>
    <cellStyle name="Percent 4 2 2 2 7" xfId="1148" xr:uid="{00000000-0005-0000-0000-000088040000}"/>
    <cellStyle name="Percent 4 2 2 3" xfId="459" xr:uid="{00000000-0005-0000-0000-000089040000}"/>
    <cellStyle name="Percent 4 2 2 3 2" xfId="460" xr:uid="{00000000-0005-0000-0000-00008A040000}"/>
    <cellStyle name="Percent 4 2 2 3 2 2" xfId="1149" xr:uid="{00000000-0005-0000-0000-00008B040000}"/>
    <cellStyle name="Percent 4 2 2 3 3" xfId="1150" xr:uid="{00000000-0005-0000-0000-00008C040000}"/>
    <cellStyle name="Percent 4 2 2 4" xfId="461" xr:uid="{00000000-0005-0000-0000-00008D040000}"/>
    <cellStyle name="Percent 4 2 2 4 2" xfId="1151" xr:uid="{00000000-0005-0000-0000-00008E040000}"/>
    <cellStyle name="Percent 4 2 2 5" xfId="462" xr:uid="{00000000-0005-0000-0000-00008F040000}"/>
    <cellStyle name="Percent 4 2 2 5 2" xfId="1152" xr:uid="{00000000-0005-0000-0000-000090040000}"/>
    <cellStyle name="Percent 4 2 2 6" xfId="1153" xr:uid="{00000000-0005-0000-0000-000091040000}"/>
    <cellStyle name="Percent 4 2 2 7" xfId="1154" xr:uid="{00000000-0005-0000-0000-000092040000}"/>
    <cellStyle name="Percent 4 2 2 8" xfId="1155" xr:uid="{00000000-0005-0000-0000-000093040000}"/>
    <cellStyle name="Percent 4 2 3" xfId="463" xr:uid="{00000000-0005-0000-0000-000094040000}"/>
    <cellStyle name="Percent 4 2 3 2" xfId="464" xr:uid="{00000000-0005-0000-0000-000095040000}"/>
    <cellStyle name="Percent 4 2 3 2 2" xfId="465" xr:uid="{00000000-0005-0000-0000-000096040000}"/>
    <cellStyle name="Percent 4 2 3 2 2 2" xfId="1156" xr:uid="{00000000-0005-0000-0000-000097040000}"/>
    <cellStyle name="Percent 4 2 3 2 3" xfId="1157" xr:uid="{00000000-0005-0000-0000-000098040000}"/>
    <cellStyle name="Percent 4 2 3 3" xfId="466" xr:uid="{00000000-0005-0000-0000-000099040000}"/>
    <cellStyle name="Percent 4 2 3 3 2" xfId="1158" xr:uid="{00000000-0005-0000-0000-00009A040000}"/>
    <cellStyle name="Percent 4 2 3 4" xfId="467" xr:uid="{00000000-0005-0000-0000-00009B040000}"/>
    <cellStyle name="Percent 4 2 3 4 2" xfId="1159" xr:uid="{00000000-0005-0000-0000-00009C040000}"/>
    <cellStyle name="Percent 4 2 3 5" xfId="1160" xr:uid="{00000000-0005-0000-0000-00009D040000}"/>
    <cellStyle name="Percent 4 2 3 6" xfId="1161" xr:uid="{00000000-0005-0000-0000-00009E040000}"/>
    <cellStyle name="Percent 4 2 3 7" xfId="1162" xr:uid="{00000000-0005-0000-0000-00009F040000}"/>
    <cellStyle name="Percent 4 2 4" xfId="468" xr:uid="{00000000-0005-0000-0000-0000A0040000}"/>
    <cellStyle name="Percent 4 2 4 2" xfId="469" xr:uid="{00000000-0005-0000-0000-0000A1040000}"/>
    <cellStyle name="Percent 4 2 4 2 2" xfId="470" xr:uid="{00000000-0005-0000-0000-0000A2040000}"/>
    <cellStyle name="Percent 4 2 4 2 2 2" xfId="1163" xr:uid="{00000000-0005-0000-0000-0000A3040000}"/>
    <cellStyle name="Percent 4 2 4 2 3" xfId="1164" xr:uid="{00000000-0005-0000-0000-0000A4040000}"/>
    <cellStyle name="Percent 4 2 4 3" xfId="471" xr:uid="{00000000-0005-0000-0000-0000A5040000}"/>
    <cellStyle name="Percent 4 2 4 3 2" xfId="1165" xr:uid="{00000000-0005-0000-0000-0000A6040000}"/>
    <cellStyle name="Percent 4 2 4 4" xfId="472" xr:uid="{00000000-0005-0000-0000-0000A7040000}"/>
    <cellStyle name="Percent 4 2 4 4 2" xfId="1166" xr:uid="{00000000-0005-0000-0000-0000A8040000}"/>
    <cellStyle name="Percent 4 2 4 5" xfId="1167" xr:uid="{00000000-0005-0000-0000-0000A9040000}"/>
    <cellStyle name="Percent 4 2 4 6" xfId="1168" xr:uid="{00000000-0005-0000-0000-0000AA040000}"/>
    <cellStyle name="Percent 4 2 4 7" xfId="1169" xr:uid="{00000000-0005-0000-0000-0000AB040000}"/>
    <cellStyle name="Percent 4 2 5" xfId="473" xr:uid="{00000000-0005-0000-0000-0000AC040000}"/>
    <cellStyle name="Percent 4 2 5 2" xfId="474" xr:uid="{00000000-0005-0000-0000-0000AD040000}"/>
    <cellStyle name="Percent 4 2 5 2 2" xfId="475" xr:uid="{00000000-0005-0000-0000-0000AE040000}"/>
    <cellStyle name="Percent 4 2 5 2 2 2" xfId="1170" xr:uid="{00000000-0005-0000-0000-0000AF040000}"/>
    <cellStyle name="Percent 4 2 5 2 3" xfId="1171" xr:uid="{00000000-0005-0000-0000-0000B0040000}"/>
    <cellStyle name="Percent 4 2 5 3" xfId="476" xr:uid="{00000000-0005-0000-0000-0000B1040000}"/>
    <cellStyle name="Percent 4 2 5 3 2" xfId="1172" xr:uid="{00000000-0005-0000-0000-0000B2040000}"/>
    <cellStyle name="Percent 4 2 5 4" xfId="477" xr:uid="{00000000-0005-0000-0000-0000B3040000}"/>
    <cellStyle name="Percent 4 2 5 4 2" xfId="1173" xr:uid="{00000000-0005-0000-0000-0000B4040000}"/>
    <cellStyle name="Percent 4 2 5 5" xfId="1174" xr:uid="{00000000-0005-0000-0000-0000B5040000}"/>
    <cellStyle name="Percent 4 2 5 6" xfId="1175" xr:uid="{00000000-0005-0000-0000-0000B6040000}"/>
    <cellStyle name="Percent 4 2 5 7" xfId="1176" xr:uid="{00000000-0005-0000-0000-0000B7040000}"/>
    <cellStyle name="Percent 4 2 6" xfId="478" xr:uid="{00000000-0005-0000-0000-0000B8040000}"/>
    <cellStyle name="Percent 4 2 6 2" xfId="479" xr:uid="{00000000-0005-0000-0000-0000B9040000}"/>
    <cellStyle name="Percent 4 2 6 2 2" xfId="480" xr:uid="{00000000-0005-0000-0000-0000BA040000}"/>
    <cellStyle name="Percent 4 2 6 2 2 2" xfId="1177" xr:uid="{00000000-0005-0000-0000-0000BB040000}"/>
    <cellStyle name="Percent 4 2 6 2 3" xfId="1178" xr:uid="{00000000-0005-0000-0000-0000BC040000}"/>
    <cellStyle name="Percent 4 2 6 3" xfId="481" xr:uid="{00000000-0005-0000-0000-0000BD040000}"/>
    <cellStyle name="Percent 4 2 6 3 2" xfId="1179" xr:uid="{00000000-0005-0000-0000-0000BE040000}"/>
    <cellStyle name="Percent 4 2 6 4" xfId="482" xr:uid="{00000000-0005-0000-0000-0000BF040000}"/>
    <cellStyle name="Percent 4 2 6 4 2" xfId="1180" xr:uid="{00000000-0005-0000-0000-0000C0040000}"/>
    <cellStyle name="Percent 4 2 6 5" xfId="1181" xr:uid="{00000000-0005-0000-0000-0000C1040000}"/>
    <cellStyle name="Percent 4 2 6 6" xfId="1182" xr:uid="{00000000-0005-0000-0000-0000C2040000}"/>
    <cellStyle name="Percent 4 2 6 7" xfId="1183" xr:uid="{00000000-0005-0000-0000-0000C3040000}"/>
    <cellStyle name="Percent 4 2 7" xfId="483" xr:uid="{00000000-0005-0000-0000-0000C4040000}"/>
    <cellStyle name="Percent 4 2 7 2" xfId="484" xr:uid="{00000000-0005-0000-0000-0000C5040000}"/>
    <cellStyle name="Percent 4 2 7 2 2" xfId="1184" xr:uid="{00000000-0005-0000-0000-0000C6040000}"/>
    <cellStyle name="Percent 4 2 7 3" xfId="1185" xr:uid="{00000000-0005-0000-0000-0000C7040000}"/>
    <cellStyle name="Percent 4 2 8" xfId="485" xr:uid="{00000000-0005-0000-0000-0000C8040000}"/>
    <cellStyle name="Percent 4 2 8 2" xfId="486" xr:uid="{00000000-0005-0000-0000-0000C9040000}"/>
    <cellStyle name="Percent 4 2 8 2 2" xfId="1186" xr:uid="{00000000-0005-0000-0000-0000CA040000}"/>
    <cellStyle name="Percent 4 2 8 3" xfId="1187" xr:uid="{00000000-0005-0000-0000-0000CB040000}"/>
    <cellStyle name="Percent 4 2 9" xfId="487" xr:uid="{00000000-0005-0000-0000-0000CC040000}"/>
    <cellStyle name="Percent 4 2 9 2" xfId="1188" xr:uid="{00000000-0005-0000-0000-0000CD040000}"/>
    <cellStyle name="Percent 4 3" xfId="488" xr:uid="{00000000-0005-0000-0000-0000CE040000}"/>
    <cellStyle name="Percent 4 3 2" xfId="489" xr:uid="{00000000-0005-0000-0000-0000CF040000}"/>
    <cellStyle name="Percent 4 3 2 2" xfId="490" xr:uid="{00000000-0005-0000-0000-0000D0040000}"/>
    <cellStyle name="Percent 4 3 2 2 2" xfId="491" xr:uid="{00000000-0005-0000-0000-0000D1040000}"/>
    <cellStyle name="Percent 4 3 2 2 2 2" xfId="1189" xr:uid="{00000000-0005-0000-0000-0000D2040000}"/>
    <cellStyle name="Percent 4 3 2 2 3" xfId="1190" xr:uid="{00000000-0005-0000-0000-0000D3040000}"/>
    <cellStyle name="Percent 4 3 2 3" xfId="492" xr:uid="{00000000-0005-0000-0000-0000D4040000}"/>
    <cellStyle name="Percent 4 3 2 3 2" xfId="1191" xr:uid="{00000000-0005-0000-0000-0000D5040000}"/>
    <cellStyle name="Percent 4 3 2 4" xfId="493" xr:uid="{00000000-0005-0000-0000-0000D6040000}"/>
    <cellStyle name="Percent 4 3 2 4 2" xfId="1192" xr:uid="{00000000-0005-0000-0000-0000D7040000}"/>
    <cellStyle name="Percent 4 3 2 5" xfId="1193" xr:uid="{00000000-0005-0000-0000-0000D8040000}"/>
    <cellStyle name="Percent 4 3 2 6" xfId="1194" xr:uid="{00000000-0005-0000-0000-0000D9040000}"/>
    <cellStyle name="Percent 4 3 2 7" xfId="1195" xr:uid="{00000000-0005-0000-0000-0000DA040000}"/>
    <cellStyle name="Percent 4 3 3" xfId="494" xr:uid="{00000000-0005-0000-0000-0000DB040000}"/>
    <cellStyle name="Percent 4 3 3 2" xfId="495" xr:uid="{00000000-0005-0000-0000-0000DC040000}"/>
    <cellStyle name="Percent 4 3 3 2 2" xfId="1196" xr:uid="{00000000-0005-0000-0000-0000DD040000}"/>
    <cellStyle name="Percent 4 3 3 3" xfId="1197" xr:uid="{00000000-0005-0000-0000-0000DE040000}"/>
    <cellStyle name="Percent 4 3 4" xfId="496" xr:uid="{00000000-0005-0000-0000-0000DF040000}"/>
    <cellStyle name="Percent 4 3 4 2" xfId="1198" xr:uid="{00000000-0005-0000-0000-0000E0040000}"/>
    <cellStyle name="Percent 4 3 4 3" xfId="1199" xr:uid="{00000000-0005-0000-0000-0000E1040000}"/>
    <cellStyle name="Percent 4 3 5" xfId="497" xr:uid="{00000000-0005-0000-0000-0000E2040000}"/>
    <cellStyle name="Percent 4 3 5 2" xfId="1200" xr:uid="{00000000-0005-0000-0000-0000E3040000}"/>
    <cellStyle name="Percent 4 3 6" xfId="1201" xr:uid="{00000000-0005-0000-0000-0000E4040000}"/>
    <cellStyle name="Percent 4 3 7" xfId="1202" xr:uid="{00000000-0005-0000-0000-0000E5040000}"/>
    <cellStyle name="Percent 4 3 8" xfId="1203" xr:uid="{00000000-0005-0000-0000-0000E6040000}"/>
    <cellStyle name="Percent 4 4" xfId="498" xr:uid="{00000000-0005-0000-0000-0000E7040000}"/>
    <cellStyle name="Percent 4 4 2" xfId="499" xr:uid="{00000000-0005-0000-0000-0000E8040000}"/>
    <cellStyle name="Percent 4 4 2 2" xfId="500" xr:uid="{00000000-0005-0000-0000-0000E9040000}"/>
    <cellStyle name="Percent 4 4 2 2 2" xfId="1204" xr:uid="{00000000-0005-0000-0000-0000EA040000}"/>
    <cellStyle name="Percent 4 4 2 3" xfId="1205" xr:uid="{00000000-0005-0000-0000-0000EB040000}"/>
    <cellStyle name="Percent 4 4 3" xfId="501" xr:uid="{00000000-0005-0000-0000-0000EC040000}"/>
    <cellStyle name="Percent 4 4 3 2" xfId="1206" xr:uid="{00000000-0005-0000-0000-0000ED040000}"/>
    <cellStyle name="Percent 4 4 4" xfId="502" xr:uid="{00000000-0005-0000-0000-0000EE040000}"/>
    <cellStyle name="Percent 4 4 4 2" xfId="1207" xr:uid="{00000000-0005-0000-0000-0000EF040000}"/>
    <cellStyle name="Percent 4 4 5" xfId="1208" xr:uid="{00000000-0005-0000-0000-0000F0040000}"/>
    <cellStyle name="Percent 4 4 6" xfId="1209" xr:uid="{00000000-0005-0000-0000-0000F1040000}"/>
    <cellStyle name="Percent 4 4 7" xfId="1210" xr:uid="{00000000-0005-0000-0000-0000F2040000}"/>
    <cellStyle name="Percent 4 5" xfId="503" xr:uid="{00000000-0005-0000-0000-0000F3040000}"/>
    <cellStyle name="Percent 4 5 2" xfId="504" xr:uid="{00000000-0005-0000-0000-0000F4040000}"/>
    <cellStyle name="Percent 4 5 2 2" xfId="505" xr:uid="{00000000-0005-0000-0000-0000F5040000}"/>
    <cellStyle name="Percent 4 5 2 2 2" xfId="1211" xr:uid="{00000000-0005-0000-0000-0000F6040000}"/>
    <cellStyle name="Percent 4 5 2 3" xfId="1212" xr:uid="{00000000-0005-0000-0000-0000F7040000}"/>
    <cellStyle name="Percent 4 5 3" xfId="506" xr:uid="{00000000-0005-0000-0000-0000F8040000}"/>
    <cellStyle name="Percent 4 5 3 2" xfId="1213" xr:uid="{00000000-0005-0000-0000-0000F9040000}"/>
    <cellStyle name="Percent 4 5 4" xfId="507" xr:uid="{00000000-0005-0000-0000-0000FA040000}"/>
    <cellStyle name="Percent 4 5 4 2" xfId="1214" xr:uid="{00000000-0005-0000-0000-0000FB040000}"/>
    <cellStyle name="Percent 4 5 5" xfId="1215" xr:uid="{00000000-0005-0000-0000-0000FC040000}"/>
    <cellStyle name="Percent 4 5 6" xfId="1216" xr:uid="{00000000-0005-0000-0000-0000FD040000}"/>
    <cellStyle name="Percent 4 5 7" xfId="1217" xr:uid="{00000000-0005-0000-0000-0000FE040000}"/>
    <cellStyle name="Percent 4 6" xfId="508" xr:uid="{00000000-0005-0000-0000-0000FF040000}"/>
    <cellStyle name="Percent 4 6 2" xfId="509" xr:uid="{00000000-0005-0000-0000-000000050000}"/>
    <cellStyle name="Percent 4 6 2 2" xfId="510" xr:uid="{00000000-0005-0000-0000-000001050000}"/>
    <cellStyle name="Percent 4 6 2 2 2" xfId="1218" xr:uid="{00000000-0005-0000-0000-000002050000}"/>
    <cellStyle name="Percent 4 6 2 3" xfId="1219" xr:uid="{00000000-0005-0000-0000-000003050000}"/>
    <cellStyle name="Percent 4 6 3" xfId="511" xr:uid="{00000000-0005-0000-0000-000004050000}"/>
    <cellStyle name="Percent 4 6 3 2" xfId="1220" xr:uid="{00000000-0005-0000-0000-000005050000}"/>
    <cellStyle name="Percent 4 6 4" xfId="512" xr:uid="{00000000-0005-0000-0000-000006050000}"/>
    <cellStyle name="Percent 4 6 4 2" xfId="1221" xr:uid="{00000000-0005-0000-0000-000007050000}"/>
    <cellStyle name="Percent 4 6 5" xfId="1222" xr:uid="{00000000-0005-0000-0000-000008050000}"/>
    <cellStyle name="Percent 4 6 6" xfId="1223" xr:uid="{00000000-0005-0000-0000-000009050000}"/>
    <cellStyle name="Percent 4 6 7" xfId="1224" xr:uid="{00000000-0005-0000-0000-00000A050000}"/>
    <cellStyle name="Percent 4 6 8" xfId="1225" xr:uid="{00000000-0005-0000-0000-00000B050000}"/>
    <cellStyle name="Percent 4 7" xfId="513" xr:uid="{00000000-0005-0000-0000-00000C050000}"/>
    <cellStyle name="Percent 4 7 2" xfId="514" xr:uid="{00000000-0005-0000-0000-00000D050000}"/>
    <cellStyle name="Percent 4 7 2 2" xfId="515" xr:uid="{00000000-0005-0000-0000-00000E050000}"/>
    <cellStyle name="Percent 4 7 2 2 2" xfId="1226" xr:uid="{00000000-0005-0000-0000-00000F050000}"/>
    <cellStyle name="Percent 4 7 2 3" xfId="1227" xr:uid="{00000000-0005-0000-0000-000010050000}"/>
    <cellStyle name="Percent 4 7 3" xfId="516" xr:uid="{00000000-0005-0000-0000-000011050000}"/>
    <cellStyle name="Percent 4 7 3 2" xfId="1228" xr:uid="{00000000-0005-0000-0000-000012050000}"/>
    <cellStyle name="Percent 4 7 4" xfId="517" xr:uid="{00000000-0005-0000-0000-000013050000}"/>
    <cellStyle name="Percent 4 7 4 2" xfId="1229" xr:uid="{00000000-0005-0000-0000-000014050000}"/>
    <cellStyle name="Percent 4 7 5" xfId="1230" xr:uid="{00000000-0005-0000-0000-000015050000}"/>
    <cellStyle name="Percent 4 7 6" xfId="1231" xr:uid="{00000000-0005-0000-0000-000016050000}"/>
    <cellStyle name="Percent 4 7 7" xfId="1232" xr:uid="{00000000-0005-0000-0000-000017050000}"/>
    <cellStyle name="Percent 4 8" xfId="518" xr:uid="{00000000-0005-0000-0000-000018050000}"/>
    <cellStyle name="Percent 4 8 2" xfId="519" xr:uid="{00000000-0005-0000-0000-000019050000}"/>
    <cellStyle name="Percent 4 8 2 2" xfId="520" xr:uid="{00000000-0005-0000-0000-00001A050000}"/>
    <cellStyle name="Percent 4 8 2 2 2" xfId="1233" xr:uid="{00000000-0005-0000-0000-00001B050000}"/>
    <cellStyle name="Percent 4 8 2 3" xfId="1234" xr:uid="{00000000-0005-0000-0000-00001C050000}"/>
    <cellStyle name="Percent 4 8 3" xfId="521" xr:uid="{00000000-0005-0000-0000-00001D050000}"/>
    <cellStyle name="Percent 4 8 3 2" xfId="1235" xr:uid="{00000000-0005-0000-0000-00001E050000}"/>
    <cellStyle name="Percent 4 8 4" xfId="522" xr:uid="{00000000-0005-0000-0000-00001F050000}"/>
    <cellStyle name="Percent 4 8 4 2" xfId="1236" xr:uid="{00000000-0005-0000-0000-000020050000}"/>
    <cellStyle name="Percent 4 8 5" xfId="1237" xr:uid="{00000000-0005-0000-0000-000021050000}"/>
    <cellStyle name="Percent 4 8 6" xfId="1238" xr:uid="{00000000-0005-0000-0000-000022050000}"/>
    <cellStyle name="Percent 4 8 7" xfId="1239" xr:uid="{00000000-0005-0000-0000-000023050000}"/>
    <cellStyle name="Percent 4 9" xfId="523" xr:uid="{00000000-0005-0000-0000-000024050000}"/>
    <cellStyle name="Percent 4 9 2" xfId="524" xr:uid="{00000000-0005-0000-0000-000025050000}"/>
    <cellStyle name="Percent 4 9 2 2" xfId="1240" xr:uid="{00000000-0005-0000-0000-000026050000}"/>
    <cellStyle name="Percent 4 9 3" xfId="1241" xr:uid="{00000000-0005-0000-0000-000027050000}"/>
    <cellStyle name="Porcentual 2" xfId="525" xr:uid="{00000000-0005-0000-0000-000028050000}"/>
    <cellStyle name="Salida" xfId="526" xr:uid="{00000000-0005-0000-0000-000029050000}"/>
    <cellStyle name="Texto de advertencia" xfId="527" xr:uid="{00000000-0005-0000-0000-00002A050000}"/>
    <cellStyle name="Texto explicativo" xfId="528" xr:uid="{00000000-0005-0000-0000-00002B050000}"/>
    <cellStyle name="Título" xfId="529" xr:uid="{00000000-0005-0000-0000-00002C050000}"/>
    <cellStyle name="Título 1" xfId="530" xr:uid="{00000000-0005-0000-0000-00002D050000}"/>
    <cellStyle name="Título 2" xfId="531" xr:uid="{00000000-0005-0000-0000-00002E050000}"/>
    <cellStyle name="Título 3" xfId="532" xr:uid="{00000000-0005-0000-0000-00002F050000}"/>
  </cellStyles>
  <dxfs count="21"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</dxfs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png"/><Relationship Id="rId1" Type="http://schemas.openxmlformats.org/officeDocument/2006/relationships/image" Target="../media/image5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400050</xdr:colOff>
      <xdr:row>4</xdr:row>
      <xdr:rowOff>132807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9EB49AA-F277-44E8-852B-AD026E914E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019175" cy="78050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28</xdr:row>
      <xdr:rowOff>0</xdr:rowOff>
    </xdr:from>
    <xdr:to>
      <xdr:col>16</xdr:col>
      <xdr:colOff>11143</xdr:colOff>
      <xdr:row>33</xdr:row>
      <xdr:rowOff>62737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471821" y="6477000"/>
          <a:ext cx="1848108" cy="102884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658316</xdr:colOff>
      <xdr:row>3</xdr:row>
      <xdr:rowOff>312964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77D86E00-3123-4F21-8BAE-5F3293E345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1474745" cy="112939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26</xdr:row>
      <xdr:rowOff>0</xdr:rowOff>
    </xdr:from>
    <xdr:to>
      <xdr:col>1</xdr:col>
      <xdr:colOff>1019175</xdr:colOff>
      <xdr:row>30</xdr:row>
      <xdr:rowOff>127364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93FDE001-9949-4AF1-946E-AAC6E7C257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0357" y="5742214"/>
          <a:ext cx="1019175" cy="780507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794388</xdr:colOff>
      <xdr:row>4</xdr:row>
      <xdr:rowOff>122465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114661BC-4C65-4C47-AAAE-E6F6855730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63286"/>
          <a:ext cx="1474745" cy="1129393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789560</xdr:colOff>
      <xdr:row>3</xdr:row>
      <xdr:rowOff>327758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FD2C9CB5-3C55-497F-B27A-3CD117FF7B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475360" cy="1127858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658316</xdr:colOff>
      <xdr:row>3</xdr:row>
      <xdr:rowOff>312964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9D8A19A4-DC54-4359-908D-EEEADB9106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474745" cy="1129393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794388</xdr:colOff>
      <xdr:row>3</xdr:row>
      <xdr:rowOff>312964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47FADF42-5356-4245-BCBC-55A8D82A5A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474745" cy="1129393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794388</xdr:colOff>
      <xdr:row>3</xdr:row>
      <xdr:rowOff>312964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3C18328-408D-4632-A601-8224484CC6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474745" cy="1129393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753566</xdr:colOff>
      <xdr:row>3</xdr:row>
      <xdr:rowOff>312964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4C1388DC-0E68-4B8B-8C19-83087D6B0D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474745" cy="1129393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68036</xdr:colOff>
      <xdr:row>0</xdr:row>
      <xdr:rowOff>27216</xdr:rowOff>
    </xdr:from>
    <xdr:to>
      <xdr:col>1</xdr:col>
      <xdr:colOff>2198915</xdr:colOff>
      <xdr:row>3</xdr:row>
      <xdr:rowOff>402771</xdr:rowOff>
    </xdr:to>
    <xdr:pic>
      <xdr:nvPicPr>
        <xdr:cNvPr id="3" name="Picture 5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036" y="27216"/>
          <a:ext cx="2838450" cy="1213755"/>
        </a:xfrm>
        <a:prstGeom prst="rect">
          <a:avLst/>
        </a:prstGeom>
      </xdr:spPr>
    </xdr:pic>
    <xdr:clientData/>
  </xdr:twoCellAnchor>
  <xdr:twoCellAnchor editAs="oneCell">
    <xdr:from>
      <xdr:col>6</xdr:col>
      <xdr:colOff>666750</xdr:colOff>
      <xdr:row>0</xdr:row>
      <xdr:rowOff>204106</xdr:rowOff>
    </xdr:from>
    <xdr:to>
      <xdr:col>7</xdr:col>
      <xdr:colOff>1130146</xdr:colOff>
      <xdr:row>3</xdr:row>
      <xdr:rowOff>370495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620500" y="204106"/>
          <a:ext cx="1647217" cy="98281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IN-MZAFUNWRLPQ\VECIN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ECINA"/>
      <sheetName val="Norteña"/>
      <sheetName val="Norteña (2)"/>
      <sheetName val="POZA1"/>
    </sheetNames>
    <sheetDataSet>
      <sheetData sheetId="0"/>
      <sheetData sheetId="1"/>
      <sheetData sheetId="2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FFC000"/>
  </sheetPr>
  <dimension ref="A1:F34"/>
  <sheetViews>
    <sheetView showGridLines="0" tabSelected="1" view="pageBreakPreview" zoomScaleNormal="100" zoomScaleSheetLayoutView="100" workbookViewId="0">
      <selection activeCell="A6" sqref="A6:D6"/>
    </sheetView>
  </sheetViews>
  <sheetFormatPr defaultColWidth="11.42578125" defaultRowHeight="12.75"/>
  <cols>
    <col min="1" max="1" width="9.28515625" style="14" customWidth="1"/>
    <col min="2" max="2" width="32.42578125" style="15" customWidth="1"/>
    <col min="3" max="3" width="24.140625" style="15" customWidth="1"/>
    <col min="4" max="4" width="32.28515625" style="15" customWidth="1"/>
    <col min="5" max="5" width="21" style="15" customWidth="1"/>
    <col min="6" max="6" width="15.7109375" style="15" bestFit="1" customWidth="1"/>
    <col min="7" max="16384" width="11.42578125" style="15"/>
  </cols>
  <sheetData>
    <row r="1" spans="1:4">
      <c r="C1" s="14"/>
    </row>
    <row r="2" spans="1:4">
      <c r="C2" s="14"/>
    </row>
    <row r="3" spans="1:4">
      <c r="C3" s="14"/>
    </row>
    <row r="4" spans="1:4">
      <c r="C4" s="14"/>
    </row>
    <row r="5" spans="1:4" ht="13.5" thickBot="1">
      <c r="C5" s="14"/>
    </row>
    <row r="6" spans="1:4" ht="40.5" customHeight="1" thickBot="1">
      <c r="A6" s="287" t="s">
        <v>443</v>
      </c>
      <c r="B6" s="288"/>
      <c r="C6" s="288"/>
      <c r="D6" s="289"/>
    </row>
    <row r="7" spans="1:4" s="30" customFormat="1" ht="16.5" thickBot="1">
      <c r="A7" s="256" t="s">
        <v>170</v>
      </c>
      <c r="B7" s="290" t="s">
        <v>171</v>
      </c>
      <c r="C7" s="291"/>
      <c r="D7" s="256" t="s">
        <v>172</v>
      </c>
    </row>
    <row r="9" spans="1:4" ht="15.75">
      <c r="A9" s="63">
        <v>1</v>
      </c>
      <c r="B9" s="17" t="s">
        <v>127</v>
      </c>
      <c r="C9" s="18"/>
      <c r="D9" s="44">
        <f>+'1. Equipos'!F195</f>
        <v>0</v>
      </c>
    </row>
    <row r="10" spans="1:4" ht="15.75">
      <c r="A10" s="63">
        <v>2</v>
      </c>
      <c r="B10" s="17" t="s">
        <v>123</v>
      </c>
      <c r="C10" s="18"/>
      <c r="D10" s="44">
        <f>+'2. Alimentacion de Potencia '!F14</f>
        <v>0</v>
      </c>
    </row>
    <row r="11" spans="1:4" ht="15.75">
      <c r="A11" s="63">
        <v>3</v>
      </c>
      <c r="B11" s="17" t="s">
        <v>442</v>
      </c>
      <c r="C11" s="18"/>
      <c r="D11" s="44">
        <f>+'3. Sistema Tierra y Pararrayos'!F65</f>
        <v>0</v>
      </c>
    </row>
    <row r="12" spans="1:4" ht="15.75">
      <c r="A12" s="63">
        <v>4</v>
      </c>
      <c r="B12" s="17" t="s">
        <v>75</v>
      </c>
      <c r="C12" s="18"/>
      <c r="D12" s="44">
        <f>+'4. Alimentadores'!F651</f>
        <v>0</v>
      </c>
    </row>
    <row r="13" spans="1:4" ht="15.75">
      <c r="A13" s="63">
        <v>5</v>
      </c>
      <c r="B13" s="17" t="s">
        <v>125</v>
      </c>
      <c r="C13" s="18"/>
      <c r="D13" s="44">
        <f>+'5. Luminarias'!F43</f>
        <v>0</v>
      </c>
    </row>
    <row r="14" spans="1:4" ht="15.75">
      <c r="A14" s="63">
        <v>6</v>
      </c>
      <c r="B14" s="17" t="s">
        <v>9</v>
      </c>
      <c r="C14" s="18"/>
      <c r="D14" s="44">
        <f>+'6. Salidas Electricas'!F276</f>
        <v>0</v>
      </c>
    </row>
    <row r="15" spans="1:4" ht="15.75">
      <c r="A15" s="63">
        <v>7</v>
      </c>
      <c r="B15" s="17" t="s">
        <v>124</v>
      </c>
      <c r="C15" s="18"/>
      <c r="D15" s="44">
        <f>+'7. Generacion Emergencia'!F32</f>
        <v>0</v>
      </c>
    </row>
    <row r="16" spans="1:4" ht="15.75">
      <c r="A16" s="63">
        <v>8</v>
      </c>
      <c r="B16" s="17" t="s">
        <v>168</v>
      </c>
      <c r="C16" s="18"/>
      <c r="D16" s="44">
        <f>+'8. Trabajos Civiles'!F31</f>
        <v>0</v>
      </c>
    </row>
    <row r="17" spans="1:6" ht="16.5" thickBot="1">
      <c r="A17" s="16"/>
      <c r="B17" s="17"/>
      <c r="C17" s="18"/>
      <c r="D17" s="19"/>
    </row>
    <row r="18" spans="1:6" ht="16.5" thickBot="1">
      <c r="A18" s="64"/>
      <c r="B18" s="20" t="s">
        <v>17</v>
      </c>
      <c r="C18" s="21"/>
      <c r="D18" s="22">
        <f>SUM(D9:D16)</f>
        <v>0</v>
      </c>
    </row>
    <row r="20" spans="1:6" ht="15.75">
      <c r="B20" s="17" t="s">
        <v>18</v>
      </c>
    </row>
    <row r="21" spans="1:6" ht="15.75">
      <c r="A21" s="16" t="s">
        <v>19</v>
      </c>
      <c r="B21" s="29" t="s">
        <v>10</v>
      </c>
      <c r="C21" s="45"/>
      <c r="D21" s="24">
        <f>+'1. Equipos'!F197+'2. Alimentacion de Potencia '!F16+'3. Sistema Tierra y Pararrayos'!F67+'4. Alimentadores'!F653+'5. Luminarias'!F45+'6. Salidas Electricas'!F278+'7. Generacion Emergencia'!F34+'8. Trabajos Civiles'!F337</f>
        <v>0</v>
      </c>
    </row>
    <row r="22" spans="1:6" ht="15.75">
      <c r="A22" s="16" t="s">
        <v>19</v>
      </c>
      <c r="B22" s="23" t="s">
        <v>11</v>
      </c>
      <c r="C22" s="257">
        <v>0</v>
      </c>
      <c r="D22" s="24">
        <f>C22*$D$18</f>
        <v>0</v>
      </c>
      <c r="E22" s="46"/>
      <c r="F22" s="15" t="s">
        <v>117</v>
      </c>
    </row>
    <row r="23" spans="1:6" ht="15.75">
      <c r="A23" s="16" t="s">
        <v>19</v>
      </c>
      <c r="B23" s="23" t="s">
        <v>13</v>
      </c>
      <c r="C23" s="257">
        <v>0</v>
      </c>
      <c r="D23" s="24">
        <f>C23*$D$18</f>
        <v>0</v>
      </c>
      <c r="F23" s="24"/>
    </row>
    <row r="24" spans="1:6" ht="15.75">
      <c r="A24" s="16" t="s">
        <v>19</v>
      </c>
      <c r="B24" s="23" t="s">
        <v>12</v>
      </c>
      <c r="C24" s="257">
        <v>0</v>
      </c>
      <c r="D24" s="24">
        <f>C24*$D$18</f>
        <v>0</v>
      </c>
    </row>
    <row r="25" spans="1:6" ht="15.75">
      <c r="A25" s="16" t="s">
        <v>19</v>
      </c>
      <c r="B25" s="23" t="s">
        <v>14</v>
      </c>
      <c r="C25" s="257">
        <v>0</v>
      </c>
      <c r="D25" s="24">
        <f>C25*$D$18</f>
        <v>0</v>
      </c>
    </row>
    <row r="26" spans="1:6" ht="15.75">
      <c r="A26" s="16" t="s">
        <v>19</v>
      </c>
      <c r="B26" s="29" t="s">
        <v>20</v>
      </c>
      <c r="C26" s="257">
        <v>0</v>
      </c>
      <c r="D26" s="24">
        <f>C26*$D$18</f>
        <v>0</v>
      </c>
    </row>
    <row r="27" spans="1:6" ht="15.75">
      <c r="A27" s="16"/>
      <c r="C27" s="56"/>
    </row>
    <row r="28" spans="1:6" ht="15.75">
      <c r="A28" s="16"/>
      <c r="B28" s="25" t="s">
        <v>21</v>
      </c>
      <c r="C28" s="56"/>
      <c r="D28" s="26">
        <f>SUM(D21:D26)</f>
        <v>0</v>
      </c>
    </row>
    <row r="29" spans="1:6" ht="15.75">
      <c r="A29" s="16"/>
      <c r="C29" s="56"/>
    </row>
    <row r="30" spans="1:6" ht="15.75">
      <c r="A30" s="16"/>
      <c r="B30" s="25" t="s">
        <v>7</v>
      </c>
      <c r="C30" s="56">
        <v>0.18</v>
      </c>
      <c r="D30" s="24">
        <f>(D18+D28)*C30</f>
        <v>0</v>
      </c>
    </row>
    <row r="31" spans="1:6" ht="16.5" thickBot="1">
      <c r="A31" s="16"/>
    </row>
    <row r="32" spans="1:6" ht="16.5" thickBot="1">
      <c r="A32" s="64"/>
      <c r="B32" s="20" t="s">
        <v>16</v>
      </c>
      <c r="C32" s="21"/>
      <c r="D32" s="22">
        <f>D30+D28+D18</f>
        <v>0</v>
      </c>
    </row>
    <row r="33" spans="1:4" ht="15.75">
      <c r="B33" s="27"/>
      <c r="D33" s="28"/>
    </row>
    <row r="34" spans="1:4" ht="15.75" customHeight="1">
      <c r="A34" s="292" t="s">
        <v>58</v>
      </c>
      <c r="B34" s="292"/>
      <c r="C34" s="292"/>
      <c r="D34" s="292"/>
    </row>
  </sheetData>
  <sheetProtection formatColumns="0" formatRows="0"/>
  <mergeCells count="3">
    <mergeCell ref="A6:D6"/>
    <mergeCell ref="B7:C7"/>
    <mergeCell ref="A34:D34"/>
  </mergeCells>
  <phoneticPr fontId="30" type="noConversion"/>
  <pageMargins left="0.55118110236220474" right="3.937007874015748E-2" top="0.98425196850393704" bottom="0.59055118110236227" header="0.51181102362204722" footer="0"/>
  <pageSetup paperSize="175" scale="39" fitToHeight="15" orientation="portrait" r:id="rId1"/>
  <headerFooter differentFirst="1" alignWithMargins="0">
    <oddHeader>&amp;RAgosto 24, 2009</oddHeader>
    <oddFooter>&amp;LPREPARADO POR:
ALDEBOT INGENIEROS CONSULTORES&amp;R&amp;14Pagina &amp;P de &amp;N</oddFoot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C000"/>
    <pageSetUpPr fitToPage="1"/>
  </sheetPr>
  <dimension ref="A1:L199"/>
  <sheetViews>
    <sheetView showGridLines="0" view="pageBreakPreview" zoomScale="70" zoomScaleNormal="100" zoomScaleSheetLayoutView="70" workbookViewId="0">
      <pane ySplit="5" topLeftCell="A189" activePane="bottomLeft" state="frozen"/>
      <selection activeCell="B407" sqref="B407"/>
      <selection pane="bottomLeft" activeCell="A3" sqref="A3:H3"/>
    </sheetView>
  </sheetViews>
  <sheetFormatPr defaultColWidth="9.140625" defaultRowHeight="12.75"/>
  <cols>
    <col min="1" max="1" width="12.140625" style="99" bestFit="1" customWidth="1"/>
    <col min="2" max="2" width="111.5703125" style="100" customWidth="1"/>
    <col min="3" max="3" width="17.28515625" bestFit="1" customWidth="1"/>
    <col min="4" max="4" width="13.28515625" bestFit="1" customWidth="1"/>
    <col min="5" max="5" width="20.85546875" bestFit="1" customWidth="1"/>
    <col min="6" max="6" width="20.7109375" bestFit="1" customWidth="1"/>
    <col min="7" max="7" width="18.85546875" bestFit="1" customWidth="1"/>
    <col min="8" max="8" width="25.28515625" customWidth="1"/>
    <col min="9" max="9" width="15" bestFit="1" customWidth="1"/>
  </cols>
  <sheetData>
    <row r="1" spans="1:8" ht="23.25">
      <c r="A1" s="293"/>
      <c r="B1" s="293"/>
      <c r="C1" s="293"/>
      <c r="D1" s="293"/>
      <c r="E1" s="293"/>
      <c r="F1" s="293"/>
      <c r="G1" s="293"/>
      <c r="H1" s="293"/>
    </row>
    <row r="2" spans="1:8" ht="20.25">
      <c r="A2" s="294" t="s">
        <v>174</v>
      </c>
      <c r="B2" s="294"/>
      <c r="C2" s="294"/>
      <c r="D2" s="294"/>
      <c r="E2" s="294"/>
      <c r="F2" s="294"/>
      <c r="G2" s="294"/>
      <c r="H2" s="294"/>
    </row>
    <row r="3" spans="1:8" ht="20.25">
      <c r="A3" s="294" t="s">
        <v>444</v>
      </c>
      <c r="B3" s="294"/>
      <c r="C3" s="294"/>
      <c r="D3" s="294"/>
      <c r="E3" s="294"/>
      <c r="F3" s="294"/>
      <c r="G3" s="294"/>
      <c r="H3" s="294"/>
    </row>
    <row r="4" spans="1:8" ht="39.6" customHeight="1" thickBot="1">
      <c r="A4" s="295"/>
      <c r="B4" s="295"/>
      <c r="C4" s="295"/>
      <c r="D4" s="295"/>
      <c r="E4" s="295"/>
      <c r="F4" s="295"/>
      <c r="G4" s="295"/>
      <c r="H4" s="295"/>
    </row>
    <row r="5" spans="1:8" s="235" customFormat="1" ht="48" thickBot="1">
      <c r="A5" s="232" t="s">
        <v>1</v>
      </c>
      <c r="B5" s="233" t="s">
        <v>2</v>
      </c>
      <c r="C5" s="233" t="s">
        <v>3</v>
      </c>
      <c r="D5" s="233" t="s">
        <v>4</v>
      </c>
      <c r="E5" s="233" t="s">
        <v>5</v>
      </c>
      <c r="F5" s="233" t="s">
        <v>6</v>
      </c>
      <c r="G5" s="233" t="s">
        <v>7</v>
      </c>
      <c r="H5" s="234" t="s">
        <v>8</v>
      </c>
    </row>
    <row r="6" spans="1:8" s="106" customFormat="1" ht="15.75">
      <c r="A6" s="225"/>
      <c r="B6" s="225"/>
      <c r="C6" s="225"/>
      <c r="D6" s="225"/>
      <c r="E6" s="225"/>
      <c r="F6" s="225"/>
      <c r="G6" s="225"/>
      <c r="H6" s="225"/>
    </row>
    <row r="7" spans="1:8" ht="15.75">
      <c r="A7" s="121">
        <v>1</v>
      </c>
      <c r="B7" s="122" t="s">
        <v>127</v>
      </c>
      <c r="C7" s="2"/>
      <c r="D7" s="3"/>
      <c r="E7" s="4"/>
      <c r="F7" s="5"/>
      <c r="G7" s="5"/>
      <c r="H7" s="6"/>
    </row>
    <row r="8" spans="1:8" ht="15.75">
      <c r="A8" s="66"/>
      <c r="B8" s="31"/>
      <c r="C8" s="2"/>
      <c r="D8" s="3"/>
      <c r="E8" s="4"/>
      <c r="F8" s="5"/>
      <c r="G8" s="5"/>
      <c r="H8" s="6"/>
    </row>
    <row r="9" spans="1:8" ht="15.75">
      <c r="A9" s="66"/>
      <c r="B9" s="31" t="s">
        <v>178</v>
      </c>
      <c r="C9" s="2"/>
      <c r="D9" s="3"/>
      <c r="E9" s="4"/>
      <c r="F9" s="5"/>
      <c r="G9" s="5"/>
      <c r="H9" s="6"/>
    </row>
    <row r="10" spans="1:8" ht="15.75">
      <c r="A10" s="66"/>
      <c r="B10" s="31"/>
      <c r="C10" s="2"/>
      <c r="D10" s="3"/>
      <c r="E10" s="4"/>
      <c r="F10" s="5"/>
      <c r="G10" s="5"/>
      <c r="H10" s="6"/>
    </row>
    <row r="11" spans="1:8" ht="15" customHeight="1">
      <c r="A11" s="57">
        <v>1.01</v>
      </c>
      <c r="B11" s="220" t="s">
        <v>184</v>
      </c>
      <c r="C11" s="192"/>
      <c r="D11" s="205"/>
      <c r="E11" s="206"/>
      <c r="F11" s="207"/>
      <c r="G11" s="207"/>
      <c r="H11" s="195"/>
    </row>
    <row r="12" spans="1:8" ht="15">
      <c r="A12" s="221"/>
      <c r="B12" s="222" t="s">
        <v>185</v>
      </c>
      <c r="C12" s="192"/>
      <c r="D12" s="205"/>
      <c r="E12" s="206"/>
      <c r="F12" s="207"/>
      <c r="G12" s="207"/>
      <c r="H12" s="195"/>
    </row>
    <row r="13" spans="1:8" ht="15">
      <c r="A13" s="221"/>
      <c r="B13" s="222" t="s">
        <v>186</v>
      </c>
      <c r="C13" s="192"/>
      <c r="D13" s="205"/>
      <c r="E13" s="206"/>
      <c r="F13" s="207"/>
      <c r="G13" s="207"/>
      <c r="H13" s="195"/>
    </row>
    <row r="14" spans="1:8" ht="15">
      <c r="A14" s="221"/>
      <c r="B14" s="222" t="s">
        <v>187</v>
      </c>
      <c r="C14" s="192"/>
      <c r="D14" s="205"/>
      <c r="E14" s="206"/>
      <c r="F14" s="207"/>
      <c r="G14" s="207"/>
      <c r="H14" s="195"/>
    </row>
    <row r="15" spans="1:8" ht="15">
      <c r="A15" s="221"/>
      <c r="B15" s="222" t="s">
        <v>188</v>
      </c>
      <c r="C15" s="7">
        <v>1</v>
      </c>
      <c r="D15" s="7" t="s">
        <v>0</v>
      </c>
      <c r="E15" s="103">
        <v>0</v>
      </c>
      <c r="F15" s="9">
        <f>E15*C15</f>
        <v>0</v>
      </c>
      <c r="G15" s="9">
        <f>0.18*F15</f>
        <v>0</v>
      </c>
      <c r="H15" s="8">
        <f>F15+G15</f>
        <v>0</v>
      </c>
    </row>
    <row r="16" spans="1:8" ht="15.75">
      <c r="A16" s="221"/>
      <c r="B16" s="223"/>
      <c r="C16" s="7"/>
      <c r="D16" s="7"/>
      <c r="E16" s="50"/>
      <c r="F16" s="9"/>
      <c r="G16" s="9"/>
      <c r="H16" s="8"/>
    </row>
    <row r="17" spans="1:12" ht="15">
      <c r="A17" s="119">
        <f>+A11+0.01</f>
        <v>1.02</v>
      </c>
      <c r="B17" s="216" t="s">
        <v>247</v>
      </c>
      <c r="G17" s="9" t="str">
        <f t="shared" ref="G17" si="0">IF(C17&gt;0,F17*0.18,"")</f>
        <v/>
      </c>
    </row>
    <row r="18" spans="1:12" ht="15">
      <c r="A18" s="11"/>
      <c r="B18" s="217" t="s">
        <v>177</v>
      </c>
      <c r="C18" s="7">
        <v>1</v>
      </c>
      <c r="D18" s="7" t="s">
        <v>0</v>
      </c>
      <c r="E18" s="103">
        <v>0</v>
      </c>
      <c r="F18" s="9">
        <f>E18*C18</f>
        <v>0</v>
      </c>
      <c r="G18" s="9">
        <f>IF(C18&gt;0,F18*0.18,"")</f>
        <v>0</v>
      </c>
      <c r="H18" s="8">
        <f>F18+G18</f>
        <v>0</v>
      </c>
    </row>
    <row r="19" spans="1:12" ht="15">
      <c r="A19" s="11"/>
      <c r="B19" s="217"/>
      <c r="C19" s="7"/>
      <c r="D19" s="7"/>
      <c r="E19" s="50"/>
      <c r="F19" s="9"/>
      <c r="G19" s="9"/>
      <c r="H19" s="8"/>
    </row>
    <row r="20" spans="1:12" ht="15.75">
      <c r="A20" s="66"/>
      <c r="B20" s="31"/>
      <c r="C20" s="2"/>
      <c r="D20" s="3"/>
      <c r="E20" s="4"/>
      <c r="F20" s="5"/>
      <c r="G20" s="5"/>
      <c r="H20" s="6"/>
    </row>
    <row r="21" spans="1:12" ht="15.75">
      <c r="A21" s="66"/>
      <c r="B21" s="31" t="s">
        <v>56</v>
      </c>
      <c r="C21" s="2"/>
      <c r="D21" s="3"/>
      <c r="E21" s="4"/>
      <c r="F21" s="5"/>
      <c r="G21" s="5"/>
      <c r="H21" s="6"/>
    </row>
    <row r="22" spans="1:12" ht="15.75">
      <c r="A22" s="66"/>
      <c r="B22" s="31"/>
      <c r="C22" s="2"/>
      <c r="D22" s="3"/>
      <c r="E22" s="4"/>
      <c r="F22" s="5"/>
      <c r="G22" s="5"/>
      <c r="H22" s="6"/>
    </row>
    <row r="23" spans="1:12" ht="15.75" customHeight="1">
      <c r="A23" s="57">
        <v>1.03</v>
      </c>
      <c r="B23" s="226" t="s">
        <v>175</v>
      </c>
      <c r="C23" s="196"/>
      <c r="D23" s="3"/>
      <c r="E23" s="3"/>
      <c r="F23" s="9"/>
      <c r="G23" s="68"/>
      <c r="H23" s="8"/>
    </row>
    <row r="24" spans="1:12" ht="15.75">
      <c r="A24" s="188"/>
      <c r="B24" s="227" t="s">
        <v>176</v>
      </c>
      <c r="C24" s="219">
        <v>1</v>
      </c>
      <c r="D24" s="3" t="s">
        <v>0</v>
      </c>
      <c r="E24" s="103">
        <v>0</v>
      </c>
      <c r="F24" s="9">
        <f>+E24*C24</f>
        <v>0</v>
      </c>
      <c r="G24" s="68">
        <f>IF(C24&gt;0,F24*0.18,"")</f>
        <v>0</v>
      </c>
      <c r="H24" s="8">
        <f>F24+G24</f>
        <v>0</v>
      </c>
    </row>
    <row r="25" spans="1:12" ht="15.75">
      <c r="A25" s="188"/>
      <c r="B25" s="265" t="s">
        <v>133</v>
      </c>
      <c r="C25" s="219"/>
      <c r="D25" s="3"/>
      <c r="E25" s="50"/>
      <c r="F25" s="9"/>
      <c r="G25" s="68"/>
      <c r="H25" s="8"/>
      <c r="K25" s="262"/>
    </row>
    <row r="26" spans="1:12" ht="15">
      <c r="A26" s="11"/>
      <c r="B26" s="189"/>
      <c r="C26" s="192"/>
      <c r="D26" s="205"/>
      <c r="E26" s="258"/>
      <c r="F26" s="210"/>
      <c r="G26" s="207"/>
      <c r="H26" s="195"/>
      <c r="I26" s="259"/>
      <c r="J26" s="260"/>
      <c r="K26" s="263"/>
      <c r="L26" s="261"/>
    </row>
    <row r="27" spans="1:12" ht="15.75">
      <c r="A27" s="57">
        <v>1.04</v>
      </c>
      <c r="B27" s="10" t="s">
        <v>179</v>
      </c>
      <c r="C27" s="2"/>
      <c r="D27" s="3"/>
      <c r="E27" s="8"/>
      <c r="F27" s="9"/>
      <c r="G27" s="5"/>
      <c r="H27" s="187"/>
      <c r="I27" s="259"/>
      <c r="J27" s="260"/>
      <c r="K27" s="263"/>
      <c r="L27" s="261"/>
    </row>
    <row r="28" spans="1:12" ht="15">
      <c r="A28" s="215"/>
      <c r="B28" s="189" t="s">
        <v>183</v>
      </c>
      <c r="C28" s="7"/>
      <c r="D28" s="7"/>
      <c r="E28" s="9"/>
      <c r="F28" s="9"/>
      <c r="G28" s="9"/>
      <c r="H28" s="8"/>
      <c r="I28" s="259"/>
      <c r="J28" s="260"/>
      <c r="K28" s="263"/>
      <c r="L28" s="261"/>
    </row>
    <row r="29" spans="1:12" ht="15">
      <c r="A29" s="11"/>
      <c r="B29" s="10" t="s">
        <v>180</v>
      </c>
      <c r="E29" s="197"/>
      <c r="F29" s="106"/>
      <c r="I29" s="259"/>
      <c r="J29" s="260"/>
      <c r="K29" s="263"/>
      <c r="L29" s="261"/>
    </row>
    <row r="30" spans="1:12" ht="15">
      <c r="A30" s="11"/>
      <c r="B30" s="10" t="s">
        <v>181</v>
      </c>
      <c r="C30" s="219">
        <v>1</v>
      </c>
      <c r="D30" s="3" t="s">
        <v>0</v>
      </c>
      <c r="E30" s="103">
        <v>0</v>
      </c>
      <c r="F30" s="9">
        <f>+E30*C30</f>
        <v>0</v>
      </c>
      <c r="G30" s="68">
        <f>IF(C30&gt;0,F30*0.18,"")</f>
        <v>0</v>
      </c>
      <c r="H30" s="8">
        <f>F30+G30</f>
        <v>0</v>
      </c>
      <c r="I30" s="259"/>
      <c r="J30" s="260"/>
      <c r="K30" s="263"/>
      <c r="L30" s="261"/>
    </row>
    <row r="31" spans="1:12" ht="15.75">
      <c r="A31" s="11"/>
      <c r="B31" s="224"/>
      <c r="C31" s="2"/>
      <c r="D31" s="3"/>
      <c r="E31" s="4"/>
      <c r="F31" s="5"/>
      <c r="G31" s="5"/>
      <c r="H31" s="187"/>
    </row>
    <row r="32" spans="1:12" s="54" customFormat="1" ht="15">
      <c r="A32" s="57">
        <v>1.05</v>
      </c>
      <c r="B32" s="189" t="s">
        <v>190</v>
      </c>
      <c r="C32" s="7"/>
      <c r="D32" s="7"/>
      <c r="E32" s="193"/>
      <c r="F32" s="9"/>
      <c r="G32" s="9" t="str">
        <f t="shared" ref="G32:G33" si="1">IF(C32&gt;0,F32*0.18,"")</f>
        <v/>
      </c>
      <c r="H32" s="8"/>
    </row>
    <row r="33" spans="1:8" ht="15">
      <c r="A33" s="11"/>
      <c r="B33" s="189" t="s">
        <v>128</v>
      </c>
      <c r="C33" s="7"/>
      <c r="D33" s="7"/>
      <c r="E33" s="206"/>
      <c r="F33" s="9"/>
      <c r="G33" s="9" t="str">
        <f t="shared" si="1"/>
        <v/>
      </c>
      <c r="H33" s="8"/>
    </row>
    <row r="34" spans="1:8" ht="15">
      <c r="A34" s="11"/>
      <c r="B34" s="189"/>
      <c r="C34" s="7"/>
      <c r="D34" s="7"/>
      <c r="E34" s="206"/>
      <c r="F34" s="9"/>
      <c r="G34" s="9"/>
      <c r="H34" s="8"/>
    </row>
    <row r="35" spans="1:8" ht="15">
      <c r="A35" s="11"/>
      <c r="B35" s="48" t="s">
        <v>189</v>
      </c>
      <c r="C35" s="7"/>
      <c r="D35" s="7"/>
      <c r="E35" s="206"/>
      <c r="F35" s="9"/>
      <c r="G35" s="9" t="str">
        <f t="shared" ref="G35" si="2">IF(C35&gt;0,F35*0.18,"")</f>
        <v/>
      </c>
      <c r="H35" s="8"/>
    </row>
    <row r="36" spans="1:8" ht="15">
      <c r="A36" s="11"/>
      <c r="B36" s="48" t="s">
        <v>191</v>
      </c>
    </row>
    <row r="37" spans="1:8" ht="15">
      <c r="A37" s="11"/>
      <c r="B37" s="48" t="s">
        <v>192</v>
      </c>
    </row>
    <row r="38" spans="1:8" ht="15">
      <c r="A38" s="11"/>
      <c r="B38" s="48" t="s">
        <v>193</v>
      </c>
    </row>
    <row r="39" spans="1:8" ht="15">
      <c r="A39" s="11"/>
      <c r="B39" s="48" t="s">
        <v>194</v>
      </c>
    </row>
    <row r="40" spans="1:8" ht="15">
      <c r="A40" s="11"/>
      <c r="B40" s="48" t="s">
        <v>135</v>
      </c>
      <c r="C40" s="7">
        <v>1</v>
      </c>
      <c r="D40" s="7" t="s">
        <v>0</v>
      </c>
      <c r="E40" s="103">
        <v>0</v>
      </c>
      <c r="F40" s="9">
        <f>E40*C40</f>
        <v>0</v>
      </c>
      <c r="G40" s="9">
        <f>IF(C40&gt;0,F40*0.18,"")</f>
        <v>0</v>
      </c>
      <c r="H40" s="8">
        <f>F40+G40</f>
        <v>0</v>
      </c>
    </row>
    <row r="41" spans="1:8" ht="15.75">
      <c r="A41" s="66"/>
      <c r="B41" s="31"/>
      <c r="C41" s="2"/>
      <c r="D41" s="3"/>
      <c r="E41" s="4"/>
      <c r="F41" s="5"/>
      <c r="G41" s="5"/>
      <c r="H41" s="6"/>
    </row>
    <row r="42" spans="1:8" ht="15.75">
      <c r="A42" s="57">
        <v>1.06</v>
      </c>
      <c r="B42" s="189" t="s">
        <v>195</v>
      </c>
      <c r="C42" s="7"/>
      <c r="D42" s="205"/>
      <c r="E42" s="206"/>
      <c r="F42" s="207"/>
      <c r="G42" s="9" t="str">
        <f t="shared" ref="G42:G43" si="3">IF(C42&gt;0,F42*0.18,"")</f>
        <v/>
      </c>
      <c r="H42" s="195"/>
    </row>
    <row r="43" spans="1:8" ht="15">
      <c r="A43" s="11"/>
      <c r="B43" s="189" t="s">
        <v>202</v>
      </c>
      <c r="C43" s="212"/>
      <c r="D43" s="212"/>
      <c r="E43" s="4"/>
      <c r="F43" s="5"/>
      <c r="G43" s="9" t="str">
        <f t="shared" si="3"/>
        <v/>
      </c>
      <c r="H43" s="6"/>
    </row>
    <row r="44" spans="1:8" ht="15.75">
      <c r="A44" s="66"/>
      <c r="B44" s="31"/>
      <c r="C44" s="2"/>
      <c r="D44" s="3"/>
      <c r="E44" s="4"/>
      <c r="F44" s="5"/>
      <c r="G44" s="5"/>
      <c r="H44" s="6"/>
    </row>
    <row r="45" spans="1:8" ht="15">
      <c r="A45" s="11"/>
      <c r="B45" s="48" t="s">
        <v>138</v>
      </c>
      <c r="C45" s="7">
        <v>1</v>
      </c>
      <c r="D45" s="7" t="s">
        <v>0</v>
      </c>
      <c r="E45" s="103">
        <v>0</v>
      </c>
      <c r="F45" s="9">
        <f>E45*C45</f>
        <v>0</v>
      </c>
      <c r="G45" s="9">
        <f>IF(C45&gt;0,F45*0.18,"")</f>
        <v>0</v>
      </c>
      <c r="H45" s="8">
        <f>F45+G45</f>
        <v>0</v>
      </c>
    </row>
    <row r="46" spans="1:8" s="197" customFormat="1" ht="15">
      <c r="A46" s="11"/>
      <c r="B46" s="264"/>
      <c r="C46" s="7"/>
      <c r="D46" s="7"/>
      <c r="E46" s="8"/>
      <c r="F46" s="9"/>
      <c r="G46" s="9"/>
      <c r="H46" s="8"/>
    </row>
    <row r="47" spans="1:8" ht="15">
      <c r="A47" s="11"/>
      <c r="B47" s="10"/>
      <c r="C47" s="7"/>
      <c r="D47" s="7"/>
      <c r="E47" s="4"/>
      <c r="F47" s="9"/>
      <c r="G47" s="9"/>
      <c r="H47" s="8"/>
    </row>
    <row r="48" spans="1:8" ht="15.75">
      <c r="A48" s="66"/>
      <c r="B48" s="31" t="s">
        <v>182</v>
      </c>
      <c r="C48" s="2"/>
      <c r="D48" s="3"/>
      <c r="E48" s="4"/>
      <c r="F48" s="5"/>
      <c r="G48" s="5"/>
      <c r="H48" s="6"/>
    </row>
    <row r="49" spans="1:8" ht="15.75">
      <c r="A49" s="11"/>
      <c r="B49" s="224"/>
      <c r="C49" s="2"/>
      <c r="D49" s="3"/>
      <c r="E49" s="4"/>
      <c r="F49" s="5"/>
      <c r="G49" s="5"/>
      <c r="H49" s="187"/>
    </row>
    <row r="50" spans="1:8" ht="15">
      <c r="A50" s="119">
        <f>+A42+0.01</f>
        <v>1.07</v>
      </c>
      <c r="B50" s="132" t="s">
        <v>198</v>
      </c>
      <c r="G50" s="9" t="str">
        <f>IF(C50&gt;0,F50*0.18,"")</f>
        <v/>
      </c>
    </row>
    <row r="51" spans="1:8" ht="15">
      <c r="A51" s="11"/>
      <c r="B51" s="189" t="s">
        <v>129</v>
      </c>
      <c r="C51" s="7">
        <v>1</v>
      </c>
      <c r="D51" s="82" t="s">
        <v>0</v>
      </c>
      <c r="E51" s="103">
        <v>0</v>
      </c>
      <c r="F51" s="9">
        <f>E51*C51</f>
        <v>0</v>
      </c>
      <c r="G51" s="9">
        <f>IF(C51&gt;0,F51*0.18,"")</f>
        <v>0</v>
      </c>
      <c r="H51" s="8">
        <f>F51+G51</f>
        <v>0</v>
      </c>
    </row>
    <row r="52" spans="1:8" ht="15">
      <c r="A52" s="11"/>
      <c r="B52" s="48"/>
      <c r="C52" s="192"/>
      <c r="D52" s="205"/>
      <c r="E52" s="206"/>
      <c r="F52" s="207"/>
      <c r="G52" s="9" t="str">
        <f>IF(C52&gt;0,F52*0.18,"")</f>
        <v/>
      </c>
      <c r="H52" s="195"/>
    </row>
    <row r="53" spans="1:8" ht="15">
      <c r="A53" s="119">
        <f>+A50+0.01</f>
        <v>1.08</v>
      </c>
      <c r="B53" s="189" t="s">
        <v>199</v>
      </c>
      <c r="C53" s="7">
        <v>1</v>
      </c>
      <c r="D53" s="7" t="s">
        <v>0</v>
      </c>
      <c r="E53" s="103">
        <v>0</v>
      </c>
      <c r="F53" s="9">
        <f>E53*C53</f>
        <v>0</v>
      </c>
      <c r="G53" s="9">
        <f>IF(C53&gt;0,F53*0.18,"")</f>
        <v>0</v>
      </c>
      <c r="H53" s="8">
        <f>F53+G53</f>
        <v>0</v>
      </c>
    </row>
    <row r="54" spans="1:8" ht="15">
      <c r="A54" s="11"/>
      <c r="B54" s="189" t="s">
        <v>200</v>
      </c>
      <c r="C54" s="192"/>
      <c r="D54" s="205"/>
      <c r="E54" s="206"/>
      <c r="F54" s="207"/>
      <c r="G54" s="9" t="str">
        <f>IF(C54&gt;0,F54*0.18,"")</f>
        <v/>
      </c>
      <c r="H54" s="195"/>
    </row>
    <row r="55" spans="1:8" ht="15.75">
      <c r="A55" s="11"/>
      <c r="B55" s="224"/>
      <c r="C55" s="2"/>
      <c r="D55" s="3"/>
      <c r="E55" s="4"/>
      <c r="F55" s="5"/>
      <c r="G55" s="5"/>
      <c r="H55" s="187"/>
    </row>
    <row r="56" spans="1:8" s="54" customFormat="1" ht="15">
      <c r="A56" s="119">
        <f>+A53+0.01</f>
        <v>1.0900000000000001</v>
      </c>
      <c r="B56" s="189" t="s">
        <v>196</v>
      </c>
      <c r="C56" s="7"/>
      <c r="D56" s="7"/>
      <c r="E56" s="193"/>
      <c r="F56" s="9"/>
      <c r="G56" s="9" t="str">
        <f t="shared" ref="G56:G57" si="4">IF(C56&gt;0,F56*0.18,"")</f>
        <v/>
      </c>
      <c r="H56" s="8"/>
    </row>
    <row r="57" spans="1:8" ht="15">
      <c r="A57" s="11"/>
      <c r="B57" s="189" t="s">
        <v>128</v>
      </c>
      <c r="C57" s="7"/>
      <c r="D57" s="7"/>
      <c r="E57" s="206"/>
      <c r="F57" s="9"/>
      <c r="G57" s="9" t="str">
        <f t="shared" si="4"/>
        <v/>
      </c>
      <c r="H57" s="8"/>
    </row>
    <row r="58" spans="1:8" ht="15">
      <c r="A58" s="11"/>
      <c r="B58" s="189"/>
      <c r="C58" s="7"/>
      <c r="D58" s="7"/>
      <c r="E58" s="206"/>
      <c r="F58" s="9"/>
      <c r="G58" s="9"/>
      <c r="H58" s="8"/>
    </row>
    <row r="59" spans="1:8" ht="15">
      <c r="A59" s="11"/>
      <c r="B59" s="48" t="s">
        <v>204</v>
      </c>
      <c r="C59" s="7"/>
      <c r="D59" s="7"/>
      <c r="E59" s="206"/>
      <c r="F59" s="9"/>
      <c r="G59" s="9" t="str">
        <f t="shared" ref="G59" si="5">IF(C59&gt;0,F59*0.18,"")</f>
        <v/>
      </c>
      <c r="H59" s="8"/>
    </row>
    <row r="60" spans="1:8" ht="15">
      <c r="A60" s="11"/>
      <c r="B60" s="48" t="s">
        <v>205</v>
      </c>
    </row>
    <row r="61" spans="1:8" ht="15">
      <c r="A61" s="11"/>
      <c r="B61" s="48" t="s">
        <v>206</v>
      </c>
    </row>
    <row r="62" spans="1:8" ht="15">
      <c r="A62" s="11"/>
      <c r="B62" s="48" t="s">
        <v>207</v>
      </c>
    </row>
    <row r="63" spans="1:8" ht="15">
      <c r="A63" s="11"/>
      <c r="B63" s="48" t="s">
        <v>135</v>
      </c>
      <c r="C63" s="7">
        <v>1</v>
      </c>
      <c r="D63" s="7" t="s">
        <v>0</v>
      </c>
      <c r="E63" s="103">
        <v>0</v>
      </c>
      <c r="F63" s="9">
        <f>E63*C63</f>
        <v>0</v>
      </c>
      <c r="G63" s="9">
        <f>IF(C63&gt;0,F63*0.18,"")</f>
        <v>0</v>
      </c>
      <c r="H63" s="8">
        <f>F63+G63</f>
        <v>0</v>
      </c>
    </row>
    <row r="64" spans="1:8" ht="15.75">
      <c r="A64" s="66"/>
      <c r="B64" s="31"/>
      <c r="C64" s="2"/>
      <c r="D64" s="3"/>
      <c r="E64" s="4"/>
      <c r="F64" s="5"/>
      <c r="G64" s="5"/>
      <c r="H64" s="6"/>
    </row>
    <row r="65" spans="1:8" ht="15.75">
      <c r="A65" s="119">
        <f>+A56+0.01</f>
        <v>1.1000000000000001</v>
      </c>
      <c r="B65" s="189" t="s">
        <v>201</v>
      </c>
      <c r="C65" s="7"/>
      <c r="D65" s="205"/>
      <c r="E65" s="206"/>
      <c r="F65" s="207"/>
      <c r="G65" s="9" t="str">
        <f t="shared" ref="G65:G66" si="6">IF(C65&gt;0,F65*0.18,"")</f>
        <v/>
      </c>
      <c r="H65" s="195"/>
    </row>
    <row r="66" spans="1:8" ht="15">
      <c r="A66" s="11"/>
      <c r="B66" s="189" t="s">
        <v>203</v>
      </c>
      <c r="C66" s="212"/>
      <c r="D66" s="212"/>
      <c r="E66" s="4"/>
      <c r="F66" s="5"/>
      <c r="G66" s="9" t="str">
        <f t="shared" si="6"/>
        <v/>
      </c>
      <c r="H66" s="6"/>
    </row>
    <row r="67" spans="1:8" ht="15.75">
      <c r="A67" s="66"/>
      <c r="B67" s="31"/>
      <c r="C67" s="2"/>
      <c r="D67" s="3"/>
      <c r="E67" s="4"/>
      <c r="F67" s="5"/>
      <c r="G67" s="5"/>
      <c r="H67" s="6"/>
    </row>
    <row r="68" spans="1:8" ht="15">
      <c r="A68" s="11"/>
      <c r="B68" s="48" t="s">
        <v>209</v>
      </c>
      <c r="C68" s="212"/>
      <c r="D68" s="212"/>
      <c r="E68" s="4"/>
      <c r="F68" s="5"/>
      <c r="G68" s="9" t="str">
        <f t="shared" ref="G68" si="7">IF(C68&gt;0,F68*0.18,"")</f>
        <v/>
      </c>
      <c r="H68" s="6"/>
    </row>
    <row r="69" spans="1:8" ht="15">
      <c r="A69" s="11"/>
      <c r="B69" s="48" t="s">
        <v>208</v>
      </c>
      <c r="C69" s="7">
        <v>1</v>
      </c>
      <c r="D69" s="7" t="s">
        <v>0</v>
      </c>
      <c r="E69" s="103">
        <v>0</v>
      </c>
      <c r="F69" s="9">
        <f>E69*C69</f>
        <v>0</v>
      </c>
      <c r="G69" s="9">
        <f>IF(C69&gt;0,F69*0.18,"")</f>
        <v>0</v>
      </c>
      <c r="H69" s="8">
        <f>F69+G69</f>
        <v>0</v>
      </c>
    </row>
    <row r="70" spans="1:8" ht="15.75">
      <c r="A70" s="66"/>
      <c r="B70" s="31"/>
      <c r="C70" s="2"/>
      <c r="D70" s="3"/>
      <c r="E70" s="4"/>
      <c r="F70" s="5"/>
      <c r="G70" s="5"/>
      <c r="H70" s="6"/>
    </row>
    <row r="71" spans="1:8" ht="15.75">
      <c r="A71" s="119">
        <f>+A65+0.01</f>
        <v>1.1100000000000001</v>
      </c>
      <c r="B71" s="189" t="s">
        <v>210</v>
      </c>
      <c r="C71" s="7"/>
      <c r="D71" s="205"/>
      <c r="E71" s="206"/>
      <c r="F71" s="207"/>
      <c r="G71" s="9" t="str">
        <f t="shared" ref="G71:G72" si="8">IF(C71&gt;0,F71*0.18,"")</f>
        <v/>
      </c>
      <c r="H71" s="195"/>
    </row>
    <row r="72" spans="1:8" ht="15">
      <c r="A72" s="11"/>
      <c r="B72" s="189" t="s">
        <v>211</v>
      </c>
      <c r="C72" s="212"/>
      <c r="D72" s="212"/>
      <c r="E72" s="4"/>
      <c r="F72" s="5"/>
      <c r="G72" s="9" t="str">
        <f t="shared" si="8"/>
        <v/>
      </c>
      <c r="H72" s="6"/>
    </row>
    <row r="73" spans="1:8" ht="15.75">
      <c r="A73" s="66"/>
      <c r="B73" s="31"/>
      <c r="C73" s="2"/>
      <c r="D73" s="3"/>
      <c r="E73" s="4"/>
      <c r="F73" s="5"/>
      <c r="G73" s="5"/>
      <c r="H73" s="6"/>
    </row>
    <row r="74" spans="1:8" ht="15">
      <c r="A74" s="11"/>
      <c r="B74" s="48" t="s">
        <v>212</v>
      </c>
      <c r="C74" s="7">
        <v>1</v>
      </c>
      <c r="D74" s="7" t="s">
        <v>0</v>
      </c>
      <c r="E74" s="103">
        <v>0</v>
      </c>
      <c r="F74" s="9">
        <f>E74*C74</f>
        <v>0</v>
      </c>
      <c r="G74" s="9">
        <f>IF(C74&gt;0,F74*0.18,"")</f>
        <v>0</v>
      </c>
      <c r="H74" s="8">
        <f>F74+G74</f>
        <v>0</v>
      </c>
    </row>
    <row r="75" spans="1:8" ht="15.75">
      <c r="A75" s="66"/>
      <c r="B75" s="31"/>
      <c r="C75" s="2"/>
      <c r="D75" s="3"/>
      <c r="E75" s="4"/>
      <c r="F75" s="5"/>
      <c r="G75" s="5"/>
      <c r="H75" s="6"/>
    </row>
    <row r="76" spans="1:8" ht="15.75">
      <c r="A76" s="119">
        <f>+A71+0.01</f>
        <v>1.1200000000000001</v>
      </c>
      <c r="B76" s="189" t="s">
        <v>213</v>
      </c>
      <c r="C76" s="7"/>
      <c r="D76" s="205"/>
      <c r="E76" s="206"/>
      <c r="F76" s="207"/>
      <c r="G76" s="9" t="str">
        <f t="shared" ref="G76:G77" si="9">IF(C76&gt;0,F76*0.18,"")</f>
        <v/>
      </c>
      <c r="H76" s="195"/>
    </row>
    <row r="77" spans="1:8" ht="15">
      <c r="A77" s="11"/>
      <c r="B77" s="189" t="s">
        <v>203</v>
      </c>
      <c r="C77" s="212"/>
      <c r="D77" s="212"/>
      <c r="E77" s="4"/>
      <c r="F77" s="5"/>
      <c r="G77" s="9" t="str">
        <f t="shared" si="9"/>
        <v/>
      </c>
      <c r="H77" s="6"/>
    </row>
    <row r="78" spans="1:8" ht="15.75">
      <c r="A78" s="66"/>
      <c r="B78" s="31"/>
      <c r="C78" s="2"/>
      <c r="D78" s="3"/>
      <c r="E78" s="4"/>
      <c r="F78" s="5"/>
      <c r="G78" s="5"/>
      <c r="H78" s="6"/>
    </row>
    <row r="79" spans="1:8" ht="15">
      <c r="A79" s="11"/>
      <c r="B79" s="48" t="s">
        <v>216</v>
      </c>
      <c r="C79" s="212"/>
      <c r="D79" s="212"/>
      <c r="E79" s="4"/>
      <c r="F79" s="5"/>
      <c r="G79" s="9" t="str">
        <f t="shared" ref="G79" si="10">IF(C79&gt;0,F79*0.18,"")</f>
        <v/>
      </c>
      <c r="H79" s="6"/>
    </row>
    <row r="80" spans="1:8" ht="15">
      <c r="A80" s="11"/>
      <c r="B80" s="48" t="s">
        <v>215</v>
      </c>
      <c r="C80" s="212"/>
      <c r="D80" s="212"/>
      <c r="E80" s="4"/>
      <c r="F80" s="5"/>
      <c r="G80" s="9" t="str">
        <f t="shared" ref="G80" si="11">IF(C80&gt;0,F80*0.18,"")</f>
        <v/>
      </c>
      <c r="H80" s="6"/>
    </row>
    <row r="81" spans="1:8" ht="15">
      <c r="A81" s="11"/>
      <c r="B81" s="48" t="s">
        <v>217</v>
      </c>
      <c r="C81" s="7">
        <v>1</v>
      </c>
      <c r="D81" s="7" t="s">
        <v>0</v>
      </c>
      <c r="E81" s="103">
        <v>0</v>
      </c>
      <c r="F81" s="9">
        <f>E81*C81</f>
        <v>0</v>
      </c>
      <c r="G81" s="9">
        <f>IF(C81&gt;0,F81*0.18,"")</f>
        <v>0</v>
      </c>
      <c r="H81" s="8">
        <f>F81+G81</f>
        <v>0</v>
      </c>
    </row>
    <row r="82" spans="1:8" ht="15">
      <c r="A82" s="11"/>
      <c r="B82" s="48"/>
      <c r="C82" s="7"/>
      <c r="D82" s="7"/>
      <c r="E82" s="103"/>
      <c r="F82" s="9"/>
      <c r="G82" s="9"/>
      <c r="H82" s="8"/>
    </row>
    <row r="83" spans="1:8" ht="15">
      <c r="A83" s="11"/>
      <c r="B83" s="10"/>
      <c r="C83" s="7"/>
      <c r="D83" s="7"/>
      <c r="E83" s="4"/>
      <c r="F83" s="9"/>
      <c r="G83" s="9"/>
      <c r="H83" s="8"/>
    </row>
    <row r="84" spans="1:8" ht="15.75">
      <c r="A84" s="66"/>
      <c r="B84" s="31" t="s">
        <v>218</v>
      </c>
      <c r="C84" s="2"/>
      <c r="D84" s="3"/>
      <c r="E84" s="4"/>
      <c r="F84" s="5"/>
      <c r="G84" s="5"/>
      <c r="H84" s="6"/>
    </row>
    <row r="85" spans="1:8" ht="15.75">
      <c r="A85" s="11"/>
      <c r="B85" s="224"/>
      <c r="C85" s="2"/>
      <c r="D85" s="3"/>
      <c r="E85" s="4"/>
      <c r="F85" s="5"/>
      <c r="G85" s="5"/>
      <c r="H85" s="187"/>
    </row>
    <row r="86" spans="1:8" ht="15">
      <c r="A86" s="119">
        <f>+A76+0.01</f>
        <v>1.1300000000000001</v>
      </c>
      <c r="B86" s="132" t="s">
        <v>197</v>
      </c>
      <c r="C86" s="7">
        <v>1</v>
      </c>
      <c r="D86" s="82" t="s">
        <v>0</v>
      </c>
      <c r="E86" s="103">
        <v>0</v>
      </c>
      <c r="F86" s="9">
        <f>E86*C86</f>
        <v>0</v>
      </c>
      <c r="G86" s="9">
        <f>IF(C86&gt;0,F86*0.18,"")</f>
        <v>0</v>
      </c>
      <c r="H86" s="8">
        <f>F86+G86</f>
        <v>0</v>
      </c>
    </row>
    <row r="87" spans="1:8" ht="15">
      <c r="A87" s="11"/>
      <c r="B87" s="48"/>
      <c r="C87" s="192"/>
      <c r="D87" s="205"/>
      <c r="E87" s="206"/>
      <c r="F87" s="207"/>
      <c r="G87" s="9"/>
      <c r="H87" s="195"/>
    </row>
    <row r="88" spans="1:8" ht="15">
      <c r="A88" s="119">
        <f>+A86+0.01</f>
        <v>1.1400000000000001</v>
      </c>
      <c r="B88" s="189" t="s">
        <v>199</v>
      </c>
      <c r="C88" s="7">
        <v>1</v>
      </c>
      <c r="D88" s="7" t="s">
        <v>0</v>
      </c>
      <c r="E88" s="103">
        <v>0</v>
      </c>
      <c r="F88" s="9">
        <f>E88*C88</f>
        <v>0</v>
      </c>
      <c r="G88" s="9">
        <f>IF(C88&gt;0,F88*0.18,"")</f>
        <v>0</v>
      </c>
      <c r="H88" s="8">
        <f>F88+G88</f>
        <v>0</v>
      </c>
    </row>
    <row r="89" spans="1:8" ht="15">
      <c r="A89" s="11"/>
      <c r="B89" s="189" t="s">
        <v>134</v>
      </c>
      <c r="C89" s="192"/>
      <c r="D89" s="205"/>
      <c r="E89" s="206"/>
      <c r="F89" s="207"/>
      <c r="G89" s="9" t="str">
        <f>IF(C89&gt;0,F89*0.18,"")</f>
        <v/>
      </c>
      <c r="H89" s="195"/>
    </row>
    <row r="90" spans="1:8" ht="15">
      <c r="A90" s="11"/>
      <c r="B90" s="48"/>
    </row>
    <row r="91" spans="1:8" ht="15">
      <c r="A91" s="119">
        <f>+A88+0.01</f>
        <v>1.1500000000000001</v>
      </c>
      <c r="B91" s="213" t="s">
        <v>219</v>
      </c>
      <c r="C91" s="7"/>
      <c r="D91" s="208"/>
      <c r="E91" s="209"/>
      <c r="F91" s="210"/>
      <c r="G91" s="9" t="str">
        <f t="shared" ref="G91:G95" si="12">IF(C91&gt;0,F91*0.18,"")</f>
        <v/>
      </c>
      <c r="H91" s="211"/>
    </row>
    <row r="92" spans="1:8" ht="15">
      <c r="A92" s="11"/>
      <c r="B92" s="213" t="s">
        <v>220</v>
      </c>
      <c r="C92" s="214"/>
      <c r="D92" s="214"/>
      <c r="E92" s="8"/>
      <c r="F92" s="9"/>
      <c r="G92" s="9" t="str">
        <f t="shared" si="12"/>
        <v/>
      </c>
      <c r="H92" s="109"/>
    </row>
    <row r="93" spans="1:8" ht="15">
      <c r="A93" s="11"/>
      <c r="B93" s="189"/>
      <c r="C93" s="212"/>
      <c r="D93" s="212"/>
      <c r="E93" s="4"/>
      <c r="F93" s="5"/>
      <c r="G93" s="9" t="str">
        <f t="shared" si="12"/>
        <v/>
      </c>
      <c r="H93" s="6"/>
    </row>
    <row r="94" spans="1:8" ht="15">
      <c r="A94" s="11"/>
      <c r="B94" s="48" t="s">
        <v>138</v>
      </c>
      <c r="C94" s="7"/>
      <c r="D94" s="7"/>
      <c r="E94" s="50"/>
      <c r="F94" s="9"/>
      <c r="G94" s="9" t="str">
        <f t="shared" si="12"/>
        <v/>
      </c>
      <c r="H94" s="8"/>
    </row>
    <row r="95" spans="1:8" s="191" customFormat="1" ht="15">
      <c r="A95" s="215"/>
      <c r="B95" s="190" t="s">
        <v>136</v>
      </c>
      <c r="C95" s="51">
        <v>1</v>
      </c>
      <c r="D95" s="51" t="s">
        <v>0</v>
      </c>
      <c r="E95" s="67">
        <v>0</v>
      </c>
      <c r="F95" s="68">
        <f>E95*C95</f>
        <v>0</v>
      </c>
      <c r="G95" s="68">
        <f t="shared" si="12"/>
        <v>0</v>
      </c>
      <c r="H95" s="52">
        <f>F95+G95</f>
        <v>0</v>
      </c>
    </row>
    <row r="96" spans="1:8" s="197" customFormat="1" ht="15">
      <c r="A96" s="11"/>
      <c r="B96" s="264"/>
      <c r="C96" s="7"/>
      <c r="D96" s="7"/>
      <c r="E96" s="8"/>
      <c r="F96" s="9"/>
      <c r="G96" s="9"/>
      <c r="H96" s="8"/>
    </row>
    <row r="97" spans="1:8" ht="15">
      <c r="A97" s="11"/>
      <c r="B97" s="10"/>
      <c r="C97" s="7"/>
      <c r="D97" s="7"/>
      <c r="E97" s="4"/>
      <c r="F97" s="9"/>
      <c r="G97" s="9"/>
      <c r="H97" s="8"/>
    </row>
    <row r="98" spans="1:8" ht="15.75">
      <c r="A98" s="66"/>
      <c r="B98" s="31" t="s">
        <v>221</v>
      </c>
      <c r="C98" s="2"/>
      <c r="D98" s="3"/>
      <c r="E98" s="4"/>
      <c r="F98" s="5"/>
      <c r="G98" s="5"/>
      <c r="H98" s="6"/>
    </row>
    <row r="99" spans="1:8" ht="15.75">
      <c r="A99" s="11"/>
      <c r="B99" s="224"/>
      <c r="C99" s="2"/>
      <c r="D99" s="3"/>
      <c r="E99" s="4"/>
      <c r="F99" s="5"/>
      <c r="G99" s="5"/>
      <c r="H99" s="187"/>
    </row>
    <row r="100" spans="1:8" ht="15">
      <c r="A100" s="119">
        <f>+A91+0.01</f>
        <v>1.1600000000000001</v>
      </c>
      <c r="B100" s="132" t="s">
        <v>222</v>
      </c>
      <c r="G100" s="9" t="str">
        <f>IF(C100&gt;0,F100*0.18,"")</f>
        <v/>
      </c>
    </row>
    <row r="101" spans="1:8" ht="15">
      <c r="A101" s="11"/>
      <c r="B101" s="189" t="s">
        <v>129</v>
      </c>
      <c r="C101" s="7">
        <v>1</v>
      </c>
      <c r="D101" s="82" t="s">
        <v>0</v>
      </c>
      <c r="E101" s="103">
        <v>0</v>
      </c>
      <c r="F101" s="9">
        <f>E101*C101</f>
        <v>0</v>
      </c>
      <c r="G101" s="9">
        <f>IF(C101&gt;0,F101*0.18,"")</f>
        <v>0</v>
      </c>
      <c r="H101" s="8">
        <f>F101+G101</f>
        <v>0</v>
      </c>
    </row>
    <row r="102" spans="1:8" ht="15">
      <c r="A102" s="11"/>
      <c r="B102" s="48"/>
      <c r="C102" s="192"/>
      <c r="D102" s="205"/>
      <c r="E102" s="206"/>
      <c r="F102" s="207"/>
      <c r="G102" s="9" t="str">
        <f>IF(C102&gt;0,F102*0.18,"")</f>
        <v/>
      </c>
      <c r="H102" s="195"/>
    </row>
    <row r="103" spans="1:8" ht="15">
      <c r="A103" s="119">
        <f>+A100+0.01</f>
        <v>1.1700000000000002</v>
      </c>
      <c r="B103" s="189" t="s">
        <v>199</v>
      </c>
      <c r="C103" s="7">
        <v>1</v>
      </c>
      <c r="D103" s="7" t="s">
        <v>0</v>
      </c>
      <c r="E103" s="103">
        <v>0</v>
      </c>
      <c r="F103" s="9">
        <f>E103*C103</f>
        <v>0</v>
      </c>
      <c r="G103" s="9">
        <f>IF(C103&gt;0,F103*0.18,"")</f>
        <v>0</v>
      </c>
      <c r="H103" s="8">
        <f>F103+G103</f>
        <v>0</v>
      </c>
    </row>
    <row r="104" spans="1:8" ht="15">
      <c r="A104" s="11"/>
      <c r="B104" s="189" t="s">
        <v>200</v>
      </c>
      <c r="C104" s="192"/>
      <c r="D104" s="205"/>
      <c r="E104" s="206"/>
      <c r="F104" s="207"/>
      <c r="G104" s="9" t="str">
        <f>IF(C104&gt;0,F104*0.18,"")</f>
        <v/>
      </c>
      <c r="H104" s="195"/>
    </row>
    <row r="105" spans="1:8" ht="15.75">
      <c r="A105" s="11"/>
      <c r="B105" s="224"/>
      <c r="C105" s="2"/>
      <c r="D105" s="3"/>
      <c r="E105" s="4"/>
      <c r="F105" s="5"/>
      <c r="G105" s="5"/>
      <c r="H105" s="187"/>
    </row>
    <row r="106" spans="1:8" s="54" customFormat="1" ht="15">
      <c r="A106" s="119">
        <f>+A103+0.01</f>
        <v>1.1800000000000002</v>
      </c>
      <c r="B106" s="189" t="s">
        <v>223</v>
      </c>
      <c r="C106" s="7"/>
      <c r="D106" s="7"/>
      <c r="E106" s="193"/>
      <c r="F106" s="9"/>
      <c r="G106" s="9" t="str">
        <f t="shared" ref="G106:G107" si="13">IF(C106&gt;0,F106*0.18,"")</f>
        <v/>
      </c>
      <c r="H106" s="8"/>
    </row>
    <row r="107" spans="1:8" ht="15">
      <c r="A107" s="11"/>
      <c r="B107" s="189" t="s">
        <v>128</v>
      </c>
      <c r="C107" s="7"/>
      <c r="D107" s="7"/>
      <c r="E107" s="206"/>
      <c r="F107" s="9"/>
      <c r="G107" s="9" t="str">
        <f t="shared" si="13"/>
        <v/>
      </c>
      <c r="H107" s="8"/>
    </row>
    <row r="108" spans="1:8" ht="15">
      <c r="A108" s="11"/>
      <c r="B108" s="189"/>
      <c r="C108" s="7"/>
      <c r="D108" s="7"/>
      <c r="E108" s="206"/>
      <c r="F108" s="9"/>
      <c r="G108" s="9"/>
      <c r="H108" s="8"/>
    </row>
    <row r="109" spans="1:8" ht="15">
      <c r="A109" s="11"/>
      <c r="B109" s="48" t="s">
        <v>224</v>
      </c>
      <c r="C109" s="7"/>
      <c r="D109" s="7"/>
      <c r="E109" s="206"/>
      <c r="F109" s="9"/>
      <c r="G109" s="9" t="str">
        <f t="shared" ref="G109" si="14">IF(C109&gt;0,F109*0.18,"")</f>
        <v/>
      </c>
      <c r="H109" s="8"/>
    </row>
    <row r="110" spans="1:8" ht="15">
      <c r="A110" s="11"/>
      <c r="B110" s="48" t="s">
        <v>205</v>
      </c>
    </row>
    <row r="111" spans="1:8" ht="15">
      <c r="A111" s="11"/>
      <c r="B111" s="48" t="s">
        <v>225</v>
      </c>
    </row>
    <row r="112" spans="1:8" ht="15">
      <c r="A112" s="11"/>
      <c r="B112" s="48" t="s">
        <v>226</v>
      </c>
    </row>
    <row r="113" spans="1:8" ht="15">
      <c r="A113" s="11"/>
      <c r="B113" s="48" t="s">
        <v>227</v>
      </c>
    </row>
    <row r="114" spans="1:8" ht="15">
      <c r="A114" s="11"/>
      <c r="B114" s="48" t="s">
        <v>206</v>
      </c>
    </row>
    <row r="115" spans="1:8" ht="15">
      <c r="A115" s="11"/>
      <c r="B115" s="48" t="s">
        <v>228</v>
      </c>
    </row>
    <row r="116" spans="1:8" ht="15">
      <c r="A116" s="11"/>
      <c r="B116" s="48" t="s">
        <v>229</v>
      </c>
      <c r="C116" s="7">
        <v>1</v>
      </c>
      <c r="D116" s="7" t="s">
        <v>0</v>
      </c>
      <c r="E116" s="103">
        <v>0</v>
      </c>
      <c r="F116" s="9">
        <f>E116*C116</f>
        <v>0</v>
      </c>
      <c r="G116" s="9">
        <f>IF(C116&gt;0,F116*0.18,"")</f>
        <v>0</v>
      </c>
      <c r="H116" s="8">
        <f>F116+G116</f>
        <v>0</v>
      </c>
    </row>
    <row r="117" spans="1:8" ht="15.75">
      <c r="A117" s="66"/>
      <c r="B117" s="31"/>
      <c r="C117" s="2"/>
      <c r="D117" s="3"/>
      <c r="E117" s="4"/>
      <c r="F117" s="5"/>
      <c r="G117" s="5"/>
      <c r="H117" s="6"/>
    </row>
    <row r="118" spans="1:8" ht="15.75">
      <c r="A118" s="119">
        <f>+A106+0.01</f>
        <v>1.1900000000000002</v>
      </c>
      <c r="B118" s="189" t="s">
        <v>230</v>
      </c>
      <c r="C118" s="7"/>
      <c r="D118" s="205"/>
      <c r="E118" s="206"/>
      <c r="F118" s="207"/>
      <c r="G118" s="9" t="str">
        <f t="shared" ref="G118:G119" si="15">IF(C118&gt;0,F118*0.18,"")</f>
        <v/>
      </c>
      <c r="H118" s="195"/>
    </row>
    <row r="119" spans="1:8" ht="15">
      <c r="A119" s="11"/>
      <c r="B119" s="189" t="s">
        <v>203</v>
      </c>
      <c r="C119" s="212"/>
      <c r="D119" s="212"/>
      <c r="E119" s="4"/>
      <c r="F119" s="5"/>
      <c r="G119" s="9" t="str">
        <f t="shared" si="15"/>
        <v/>
      </c>
      <c r="H119" s="6"/>
    </row>
    <row r="120" spans="1:8" ht="15.75">
      <c r="A120" s="66"/>
      <c r="B120" s="31"/>
      <c r="C120" s="2"/>
      <c r="D120" s="3"/>
      <c r="E120" s="4"/>
      <c r="F120" s="5"/>
      <c r="G120" s="5"/>
      <c r="H120" s="6"/>
    </row>
    <row r="121" spans="1:8" ht="15">
      <c r="A121" s="11"/>
      <c r="B121" s="48" t="s">
        <v>231</v>
      </c>
      <c r="C121" s="212"/>
      <c r="D121" s="212"/>
      <c r="E121" s="4"/>
      <c r="F121" s="5"/>
      <c r="G121" s="9" t="str">
        <f t="shared" ref="G121" si="16">IF(C121&gt;0,F121*0.18,"")</f>
        <v/>
      </c>
      <c r="H121" s="6"/>
    </row>
    <row r="122" spans="1:8" ht="15">
      <c r="A122" s="11"/>
      <c r="B122" s="48" t="s">
        <v>232</v>
      </c>
      <c r="C122" s="7">
        <v>1</v>
      </c>
      <c r="D122" s="7" t="s">
        <v>0</v>
      </c>
      <c r="E122" s="103">
        <v>0</v>
      </c>
      <c r="F122" s="9">
        <f>E122*C122</f>
        <v>0</v>
      </c>
      <c r="G122" s="9">
        <f>IF(C122&gt;0,F122*0.18,"")</f>
        <v>0</v>
      </c>
      <c r="H122" s="8">
        <f>F122+G122</f>
        <v>0</v>
      </c>
    </row>
    <row r="123" spans="1:8" ht="15.75">
      <c r="A123" s="66"/>
      <c r="B123" s="31"/>
      <c r="C123" s="2"/>
      <c r="D123" s="3"/>
      <c r="E123" s="4"/>
      <c r="F123" s="5"/>
      <c r="G123" s="5"/>
      <c r="H123" s="6"/>
    </row>
    <row r="124" spans="1:8" ht="15.75">
      <c r="A124" s="119">
        <f>+A118+0.01</f>
        <v>1.2000000000000002</v>
      </c>
      <c r="B124" s="189" t="s">
        <v>233</v>
      </c>
      <c r="C124" s="7"/>
      <c r="D124" s="205"/>
      <c r="E124" s="206"/>
      <c r="F124" s="207"/>
      <c r="G124" s="9" t="str">
        <f t="shared" ref="G124:G125" si="17">IF(C124&gt;0,F124*0.18,"")</f>
        <v/>
      </c>
      <c r="H124" s="195"/>
    </row>
    <row r="125" spans="1:8" ht="15">
      <c r="A125" s="11"/>
      <c r="B125" s="189" t="s">
        <v>203</v>
      </c>
      <c r="C125" s="212"/>
      <c r="D125" s="212"/>
      <c r="E125" s="4"/>
      <c r="F125" s="5"/>
      <c r="G125" s="9" t="str">
        <f t="shared" si="17"/>
        <v/>
      </c>
      <c r="H125" s="6"/>
    </row>
    <row r="126" spans="1:8" ht="15.75">
      <c r="A126" s="66"/>
      <c r="B126" s="31"/>
      <c r="C126" s="2"/>
      <c r="D126" s="3"/>
      <c r="E126" s="4"/>
      <c r="F126" s="5"/>
      <c r="G126" s="5"/>
      <c r="H126" s="6"/>
    </row>
    <row r="127" spans="1:8" ht="15">
      <c r="A127" s="11"/>
      <c r="B127" s="48" t="s">
        <v>234</v>
      </c>
      <c r="C127" s="212"/>
      <c r="D127" s="212"/>
      <c r="E127" s="4"/>
      <c r="F127" s="5"/>
      <c r="G127" s="9" t="str">
        <f t="shared" ref="G127" si="18">IF(C127&gt;0,F127*0.18,"")</f>
        <v/>
      </c>
      <c r="H127" s="6"/>
    </row>
    <row r="128" spans="1:8" ht="15">
      <c r="A128" s="11"/>
      <c r="B128" s="48" t="s">
        <v>214</v>
      </c>
      <c r="C128" s="7">
        <v>1</v>
      </c>
      <c r="D128" s="7" t="s">
        <v>0</v>
      </c>
      <c r="E128" s="103">
        <v>0</v>
      </c>
      <c r="F128" s="9">
        <f>E128*C128</f>
        <v>0</v>
      </c>
      <c r="G128" s="9">
        <f>IF(C128&gt;0,F128*0.18,"")</f>
        <v>0</v>
      </c>
      <c r="H128" s="8">
        <f>F128+G128</f>
        <v>0</v>
      </c>
    </row>
    <row r="129" spans="1:12" ht="15.75">
      <c r="A129" s="66"/>
      <c r="B129" s="31"/>
      <c r="C129" s="2"/>
      <c r="D129" s="3"/>
      <c r="E129" s="4"/>
      <c r="F129" s="5"/>
      <c r="G129" s="5"/>
      <c r="H129" s="6"/>
    </row>
    <row r="130" spans="1:12" ht="15.75">
      <c r="A130" s="119">
        <f>+A124+0.01</f>
        <v>1.2100000000000002</v>
      </c>
      <c r="B130" s="189" t="s">
        <v>235</v>
      </c>
      <c r="C130" s="7"/>
      <c r="D130" s="205"/>
      <c r="E130" s="206"/>
      <c r="F130" s="207"/>
      <c r="G130" s="9" t="str">
        <f t="shared" ref="G130:G131" si="19">IF(C130&gt;0,F130*0.18,"")</f>
        <v/>
      </c>
      <c r="H130" s="195"/>
    </row>
    <row r="131" spans="1:12" ht="15">
      <c r="A131" s="11"/>
      <c r="B131" s="189" t="s">
        <v>203</v>
      </c>
      <c r="C131" s="212"/>
      <c r="D131" s="212"/>
      <c r="E131" s="4"/>
      <c r="F131" s="5"/>
      <c r="G131" s="9" t="str">
        <f t="shared" si="19"/>
        <v/>
      </c>
      <c r="H131" s="6"/>
    </row>
    <row r="132" spans="1:12" ht="15.75">
      <c r="A132" s="66"/>
      <c r="B132" s="31"/>
      <c r="C132" s="2"/>
      <c r="D132" s="3"/>
      <c r="E132" s="4"/>
      <c r="F132" s="5"/>
      <c r="G132" s="5"/>
      <c r="H132" s="6"/>
    </row>
    <row r="133" spans="1:12" ht="15">
      <c r="A133" s="11"/>
      <c r="B133" s="48" t="s">
        <v>237</v>
      </c>
      <c r="C133" s="212"/>
      <c r="D133" s="212"/>
      <c r="E133" s="4"/>
      <c r="F133" s="5"/>
      <c r="G133" s="9" t="str">
        <f t="shared" ref="G133" si="20">IF(C133&gt;0,F133*0.18,"")</f>
        <v/>
      </c>
      <c r="H133" s="6"/>
    </row>
    <row r="134" spans="1:12" ht="15">
      <c r="A134" s="11"/>
      <c r="B134" s="48" t="s">
        <v>236</v>
      </c>
      <c r="C134" s="212"/>
      <c r="D134" s="212"/>
      <c r="E134" s="4"/>
      <c r="F134" s="5"/>
      <c r="G134" s="9" t="str">
        <f t="shared" ref="G134" si="21">IF(C134&gt;0,F134*0.18,"")</f>
        <v/>
      </c>
      <c r="H134" s="6"/>
    </row>
    <row r="135" spans="1:12" ht="15">
      <c r="A135" s="11"/>
      <c r="B135" s="48" t="s">
        <v>254</v>
      </c>
      <c r="C135" s="212"/>
      <c r="D135" s="212"/>
      <c r="E135" s="4"/>
      <c r="F135" s="5"/>
      <c r="G135" s="9" t="str">
        <f t="shared" ref="G135" si="22">IF(C135&gt;0,F135*0.18,"")</f>
        <v/>
      </c>
      <c r="H135" s="6"/>
    </row>
    <row r="136" spans="1:12" ht="15">
      <c r="A136" s="11"/>
      <c r="B136" s="48" t="s">
        <v>208</v>
      </c>
      <c r="C136" s="7">
        <v>1</v>
      </c>
      <c r="D136" s="7" t="s">
        <v>0</v>
      </c>
      <c r="E136" s="103">
        <v>0</v>
      </c>
      <c r="F136" s="9">
        <f>E136*C136</f>
        <v>0</v>
      </c>
      <c r="G136" s="9">
        <f>IF(C136&gt;0,F136*0.18,"")</f>
        <v>0</v>
      </c>
      <c r="H136" s="8">
        <f>F136+G136</f>
        <v>0</v>
      </c>
    </row>
    <row r="137" spans="1:12" ht="15.75">
      <c r="A137" s="66"/>
      <c r="B137" s="31"/>
      <c r="C137" s="2"/>
      <c r="D137" s="3"/>
      <c r="E137" s="4"/>
      <c r="F137" s="5"/>
      <c r="G137" s="5"/>
      <c r="H137" s="6"/>
    </row>
    <row r="138" spans="1:12" ht="15.75">
      <c r="A138" s="119">
        <f>+A130+0.01</f>
        <v>1.2200000000000002</v>
      </c>
      <c r="B138" s="189" t="s">
        <v>238</v>
      </c>
      <c r="C138" s="7"/>
      <c r="D138" s="205"/>
      <c r="E138" s="206"/>
      <c r="F138" s="207"/>
      <c r="G138" s="9" t="str">
        <f t="shared" ref="G138:G139" si="23">IF(C138&gt;0,F138*0.18,"")</f>
        <v/>
      </c>
      <c r="H138" s="195"/>
    </row>
    <row r="139" spans="1:12" ht="15">
      <c r="A139" s="11"/>
      <c r="B139" s="189" t="s">
        <v>211</v>
      </c>
      <c r="C139" s="212"/>
      <c r="D139" s="212"/>
      <c r="E139" s="4"/>
      <c r="F139" s="5"/>
      <c r="G139" s="9" t="str">
        <f t="shared" si="23"/>
        <v/>
      </c>
      <c r="H139" s="6"/>
    </row>
    <row r="140" spans="1:12" ht="15.75">
      <c r="A140" s="66"/>
      <c r="B140" s="31"/>
      <c r="C140" s="2"/>
      <c r="D140" s="3"/>
      <c r="E140" s="4"/>
      <c r="F140" s="5"/>
      <c r="G140" s="5"/>
      <c r="H140" s="6"/>
    </row>
    <row r="141" spans="1:12" ht="15">
      <c r="A141" s="11"/>
      <c r="B141" s="48" t="s">
        <v>239</v>
      </c>
      <c r="C141" s="7">
        <v>1</v>
      </c>
      <c r="D141" s="7" t="s">
        <v>0</v>
      </c>
      <c r="E141" s="103">
        <v>0</v>
      </c>
      <c r="F141" s="9">
        <f>E141*C141</f>
        <v>0</v>
      </c>
      <c r="G141" s="9">
        <f>IF(C141&gt;0,F141*0.18,"")</f>
        <v>0</v>
      </c>
      <c r="H141" s="8">
        <f>F141+G141</f>
        <v>0</v>
      </c>
    </row>
    <row r="142" spans="1:12" s="191" customFormat="1" ht="15">
      <c r="A142" s="215"/>
      <c r="B142" s="267"/>
      <c r="C142" s="51"/>
      <c r="D142" s="51"/>
      <c r="E142" s="67"/>
      <c r="F142" s="68"/>
      <c r="G142" s="68"/>
      <c r="H142" s="52"/>
      <c r="I142" s="268"/>
      <c r="J142" s="269"/>
      <c r="K142" s="270"/>
      <c r="L142" s="269"/>
    </row>
    <row r="143" spans="1:12" s="191" customFormat="1" ht="15">
      <c r="A143" s="119">
        <f>+A138+0.01</f>
        <v>1.2300000000000002</v>
      </c>
      <c r="B143" s="189" t="s">
        <v>246</v>
      </c>
      <c r="C143" s="7"/>
      <c r="D143" s="205"/>
      <c r="E143" s="258"/>
      <c r="F143" s="210"/>
      <c r="G143" s="207"/>
      <c r="H143" s="195"/>
      <c r="I143" s="268"/>
      <c r="J143" s="269"/>
      <c r="K143" s="270"/>
      <c r="L143" s="269"/>
    </row>
    <row r="144" spans="1:12" s="191" customFormat="1" ht="15">
      <c r="A144" s="215"/>
      <c r="B144" s="189"/>
      <c r="C144" s="7"/>
      <c r="D144" s="205"/>
      <c r="E144" s="258"/>
      <c r="F144" s="210"/>
      <c r="G144" s="207"/>
      <c r="H144" s="195"/>
      <c r="I144" s="268"/>
      <c r="J144" s="269"/>
      <c r="K144" s="270"/>
      <c r="L144" s="269"/>
    </row>
    <row r="145" spans="1:12" ht="15">
      <c r="A145" s="11"/>
      <c r="B145" s="190" t="s">
        <v>248</v>
      </c>
      <c r="C145" s="212"/>
      <c r="D145" s="212"/>
      <c r="E145" s="4"/>
      <c r="F145" s="5"/>
      <c r="G145" s="9" t="str">
        <f t="shared" ref="G145" si="24">IF(C145&gt;0,F145*0.18,"")</f>
        <v/>
      </c>
      <c r="H145" s="6"/>
    </row>
    <row r="146" spans="1:12" s="191" customFormat="1" ht="15">
      <c r="A146" s="11"/>
      <c r="B146" s="48" t="s">
        <v>249</v>
      </c>
      <c r="C146" s="7">
        <v>1</v>
      </c>
      <c r="D146" s="7" t="s">
        <v>240</v>
      </c>
      <c r="E146" s="103">
        <v>0</v>
      </c>
      <c r="F146" s="9">
        <f>E146*C146</f>
        <v>0</v>
      </c>
      <c r="G146" s="9">
        <f>0.18*F146</f>
        <v>0</v>
      </c>
      <c r="H146" s="8">
        <f>F146+G146</f>
        <v>0</v>
      </c>
      <c r="I146" s="268"/>
      <c r="J146" s="269"/>
      <c r="K146" s="270"/>
      <c r="L146" s="269"/>
    </row>
    <row r="147" spans="1:12" s="191" customFormat="1" ht="15">
      <c r="A147" s="215"/>
      <c r="B147" s="267"/>
      <c r="C147" s="51"/>
      <c r="D147" s="51"/>
      <c r="E147" s="67"/>
      <c r="F147" s="68"/>
      <c r="G147" s="68"/>
      <c r="H147" s="52"/>
      <c r="I147" s="268"/>
      <c r="J147" s="269"/>
      <c r="K147" s="270"/>
      <c r="L147" s="269"/>
    </row>
    <row r="148" spans="1:12" s="191" customFormat="1" ht="15">
      <c r="A148" s="119">
        <f>+A143+0.01</f>
        <v>1.2400000000000002</v>
      </c>
      <c r="B148" s="189" t="s">
        <v>241</v>
      </c>
      <c r="C148" s="7"/>
      <c r="D148" s="205"/>
      <c r="E148" s="258"/>
      <c r="F148" s="210"/>
      <c r="G148" s="207"/>
      <c r="H148" s="195"/>
      <c r="I148" s="268"/>
      <c r="J148" s="269"/>
      <c r="K148" s="270"/>
      <c r="L148" s="269"/>
    </row>
    <row r="149" spans="1:12" s="191" customFormat="1" ht="15">
      <c r="A149" s="215"/>
      <c r="B149" s="189"/>
      <c r="C149" s="7"/>
      <c r="D149" s="205"/>
      <c r="E149" s="258"/>
      <c r="F149" s="210"/>
      <c r="G149" s="207"/>
      <c r="H149" s="195"/>
      <c r="I149" s="268"/>
      <c r="J149" s="269"/>
      <c r="K149" s="270"/>
      <c r="L149" s="269"/>
    </row>
    <row r="150" spans="1:12" s="191" customFormat="1" ht="15">
      <c r="A150" s="11"/>
      <c r="B150" s="190" t="s">
        <v>244</v>
      </c>
      <c r="C150" s="192"/>
      <c r="D150" s="205"/>
      <c r="E150" s="258"/>
      <c r="F150" s="210"/>
      <c r="G150" s="207"/>
      <c r="H150" s="195"/>
      <c r="I150" s="268"/>
      <c r="J150" s="269"/>
      <c r="K150" s="270"/>
      <c r="L150" s="269"/>
    </row>
    <row r="151" spans="1:12" ht="15">
      <c r="A151" s="11"/>
      <c r="B151" s="48" t="s">
        <v>137</v>
      </c>
      <c r="C151" s="212"/>
      <c r="D151" s="212"/>
      <c r="E151" s="4"/>
      <c r="F151" s="5"/>
      <c r="G151" s="9" t="str">
        <f t="shared" ref="G151" si="25">IF(C151&gt;0,F151*0.18,"")</f>
        <v/>
      </c>
      <c r="H151" s="6"/>
    </row>
    <row r="152" spans="1:12" s="191" customFormat="1" ht="15">
      <c r="A152" s="11"/>
      <c r="B152" s="190" t="s">
        <v>242</v>
      </c>
      <c r="C152" s="7">
        <v>1</v>
      </c>
      <c r="D152" s="7" t="s">
        <v>240</v>
      </c>
      <c r="E152" s="103">
        <v>0</v>
      </c>
      <c r="F152" s="9">
        <f>E152*C152</f>
        <v>0</v>
      </c>
      <c r="G152" s="9">
        <f>0.18*F152</f>
        <v>0</v>
      </c>
      <c r="H152" s="8">
        <f>F152+G152</f>
        <v>0</v>
      </c>
      <c r="I152" s="268"/>
      <c r="J152" s="269"/>
      <c r="K152" s="270"/>
      <c r="L152" s="269"/>
    </row>
    <row r="153" spans="1:12" s="191" customFormat="1" ht="15">
      <c r="A153" s="215"/>
      <c r="B153" s="267"/>
      <c r="C153" s="51"/>
      <c r="D153" s="51"/>
      <c r="E153" s="67"/>
      <c r="F153" s="68"/>
      <c r="G153" s="68"/>
      <c r="H153" s="52"/>
      <c r="I153" s="268"/>
      <c r="J153" s="269"/>
      <c r="K153" s="270"/>
      <c r="L153" s="269"/>
    </row>
    <row r="154" spans="1:12" s="191" customFormat="1" ht="15">
      <c r="A154" s="119">
        <f>+A148+0.01</f>
        <v>1.2500000000000002</v>
      </c>
      <c r="B154" s="189" t="s">
        <v>241</v>
      </c>
      <c r="C154" s="7"/>
      <c r="D154" s="205"/>
      <c r="E154" s="258"/>
      <c r="F154" s="210"/>
      <c r="G154" s="207"/>
      <c r="H154" s="195"/>
      <c r="I154" s="268"/>
      <c r="J154" s="269"/>
      <c r="K154" s="270"/>
      <c r="L154" s="269"/>
    </row>
    <row r="155" spans="1:12" s="191" customFormat="1" ht="15">
      <c r="A155" s="215"/>
      <c r="B155" s="189"/>
      <c r="C155" s="7"/>
      <c r="D155" s="205"/>
      <c r="E155" s="258"/>
      <c r="F155" s="210"/>
      <c r="G155" s="207"/>
      <c r="H155" s="195"/>
      <c r="I155" s="268"/>
      <c r="J155" s="269"/>
      <c r="K155" s="270"/>
      <c r="L155" s="269"/>
    </row>
    <row r="156" spans="1:12" s="191" customFormat="1" ht="15">
      <c r="A156" s="11"/>
      <c r="B156" s="190" t="s">
        <v>243</v>
      </c>
      <c r="C156" s="192"/>
      <c r="D156" s="205"/>
      <c r="E156" s="258"/>
      <c r="F156" s="210"/>
      <c r="G156" s="207"/>
      <c r="H156" s="195"/>
      <c r="I156" s="268"/>
      <c r="J156" s="269"/>
      <c r="K156" s="270"/>
      <c r="L156" s="269"/>
    </row>
    <row r="157" spans="1:12" ht="15">
      <c r="A157" s="11"/>
      <c r="B157" s="48" t="s">
        <v>245</v>
      </c>
      <c r="C157" s="212"/>
      <c r="D157" s="212"/>
      <c r="E157" s="4"/>
      <c r="F157" s="5"/>
      <c r="G157" s="9" t="str">
        <f t="shared" ref="G157" si="26">IF(C157&gt;0,F157*0.18,"")</f>
        <v/>
      </c>
      <c r="H157" s="6"/>
    </row>
    <row r="158" spans="1:12" s="191" customFormat="1" ht="15">
      <c r="A158" s="11"/>
      <c r="B158" s="190" t="s">
        <v>242</v>
      </c>
      <c r="C158" s="7">
        <v>1</v>
      </c>
      <c r="D158" s="7" t="s">
        <v>240</v>
      </c>
      <c r="E158" s="103">
        <v>0</v>
      </c>
      <c r="F158" s="9">
        <f>E158*C158</f>
        <v>0</v>
      </c>
      <c r="G158" s="9">
        <f>0.18*F158</f>
        <v>0</v>
      </c>
      <c r="H158" s="8">
        <f>F158+G158</f>
        <v>0</v>
      </c>
      <c r="I158" s="268"/>
      <c r="J158" s="269"/>
      <c r="K158" s="270"/>
      <c r="L158" s="269"/>
    </row>
    <row r="159" spans="1:12" ht="15">
      <c r="A159" s="11"/>
      <c r="B159" s="48"/>
      <c r="C159" s="7"/>
      <c r="D159" s="7"/>
      <c r="E159" s="50"/>
      <c r="F159" s="9"/>
      <c r="G159" s="9"/>
      <c r="H159" s="8"/>
    </row>
    <row r="160" spans="1:12" ht="15.75">
      <c r="A160" s="66"/>
      <c r="B160" s="31"/>
      <c r="C160" s="2"/>
      <c r="D160" s="3"/>
      <c r="E160" s="4"/>
      <c r="F160" s="5"/>
      <c r="G160" s="5"/>
      <c r="H160" s="6"/>
    </row>
    <row r="161" spans="1:8" ht="15.75">
      <c r="A161" s="66"/>
      <c r="B161" s="31" t="s">
        <v>130</v>
      </c>
      <c r="C161" s="2"/>
      <c r="D161" s="3"/>
      <c r="E161" s="4"/>
      <c r="F161" s="5"/>
      <c r="G161" s="5"/>
      <c r="H161" s="6"/>
    </row>
    <row r="162" spans="1:8" ht="15">
      <c r="A162" s="11"/>
      <c r="B162" s="48"/>
      <c r="C162" s="7"/>
      <c r="D162" s="7"/>
      <c r="F162" s="9"/>
      <c r="G162" s="9"/>
      <c r="H162" s="8"/>
    </row>
    <row r="163" spans="1:8" ht="15">
      <c r="A163" s="119">
        <f>+A154+0.01</f>
        <v>1.2600000000000002</v>
      </c>
      <c r="B163" s="216" t="s">
        <v>250</v>
      </c>
      <c r="G163" s="9" t="str">
        <f>IF(C163&gt;0,F163*0.18,"")</f>
        <v/>
      </c>
    </row>
    <row r="164" spans="1:8" ht="15">
      <c r="A164" s="11"/>
      <c r="B164" s="217" t="s">
        <v>132</v>
      </c>
      <c r="C164" s="7">
        <v>2</v>
      </c>
      <c r="D164" s="7" t="s">
        <v>0</v>
      </c>
      <c r="E164" s="103">
        <v>0</v>
      </c>
      <c r="F164" s="9">
        <f>E164*C164</f>
        <v>0</v>
      </c>
      <c r="G164" s="9">
        <f>IF(C164&gt;0,F164*0.18,"")</f>
        <v>0</v>
      </c>
      <c r="H164" s="8">
        <f>F164+G164</f>
        <v>0</v>
      </c>
    </row>
    <row r="165" spans="1:8" ht="15">
      <c r="A165" s="11"/>
      <c r="B165" s="48"/>
      <c r="C165" s="7"/>
      <c r="D165" s="7"/>
      <c r="F165" s="9"/>
      <c r="G165" s="9"/>
      <c r="H165" s="8"/>
    </row>
    <row r="166" spans="1:8" ht="15">
      <c r="A166" s="119">
        <f>+A163+0.01</f>
        <v>1.2700000000000002</v>
      </c>
      <c r="B166" s="216" t="s">
        <v>251</v>
      </c>
      <c r="G166" s="9" t="str">
        <f>IF(C166&gt;0,F166*0.18,"")</f>
        <v/>
      </c>
    </row>
    <row r="167" spans="1:8" ht="15">
      <c r="A167" s="11"/>
      <c r="B167" s="217" t="s">
        <v>132</v>
      </c>
      <c r="C167" s="7">
        <v>10</v>
      </c>
      <c r="D167" s="7" t="s">
        <v>0</v>
      </c>
      <c r="E167" s="103">
        <v>0</v>
      </c>
      <c r="F167" s="9">
        <f>E167*C167</f>
        <v>0</v>
      </c>
      <c r="G167" s="9">
        <f>IF(C167&gt;0,F167*0.18,"")</f>
        <v>0</v>
      </c>
      <c r="H167" s="8">
        <f>F167+G167</f>
        <v>0</v>
      </c>
    </row>
    <row r="168" spans="1:8" ht="15">
      <c r="A168" s="11"/>
      <c r="B168" s="48"/>
      <c r="C168" s="7"/>
      <c r="D168" s="7"/>
      <c r="F168" s="9"/>
      <c r="G168" s="9"/>
      <c r="H168" s="8"/>
    </row>
    <row r="169" spans="1:8" ht="15">
      <c r="A169" s="119">
        <f>+A166+0.01</f>
        <v>1.2800000000000002</v>
      </c>
      <c r="B169" s="216" t="s">
        <v>252</v>
      </c>
      <c r="G169" s="9" t="str">
        <f>IF(C169&gt;0,F169*0.18,"")</f>
        <v/>
      </c>
    </row>
    <row r="170" spans="1:8" ht="15">
      <c r="A170" s="11"/>
      <c r="B170" s="217" t="s">
        <v>139</v>
      </c>
      <c r="C170" s="7">
        <v>4</v>
      </c>
      <c r="D170" s="7" t="s">
        <v>0</v>
      </c>
      <c r="E170" s="103">
        <v>0</v>
      </c>
      <c r="F170" s="9">
        <f>E170*C170</f>
        <v>0</v>
      </c>
      <c r="G170" s="9">
        <f>IF(C170&gt;0,F170*0.18,"")</f>
        <v>0</v>
      </c>
      <c r="H170" s="8">
        <f>F170+G170</f>
        <v>0</v>
      </c>
    </row>
    <row r="171" spans="1:8" ht="15">
      <c r="A171" s="11"/>
      <c r="B171" s="48"/>
      <c r="C171" s="7"/>
      <c r="D171" s="7"/>
      <c r="F171" s="9"/>
      <c r="G171" s="9"/>
      <c r="H171" s="8"/>
    </row>
    <row r="172" spans="1:8" ht="15">
      <c r="A172" s="119">
        <f>+A169+0.01</f>
        <v>1.2900000000000003</v>
      </c>
      <c r="B172" s="216" t="s">
        <v>253</v>
      </c>
      <c r="G172" s="9" t="str">
        <f>IF(C172&gt;0,F172*0.18,"")</f>
        <v/>
      </c>
    </row>
    <row r="173" spans="1:8" ht="15">
      <c r="A173" s="11"/>
      <c r="B173" s="217" t="s">
        <v>139</v>
      </c>
      <c r="C173" s="7">
        <v>11</v>
      </c>
      <c r="D173" s="7" t="s">
        <v>0</v>
      </c>
      <c r="E173" s="103">
        <v>0</v>
      </c>
      <c r="F173" s="9">
        <f>E173*C173</f>
        <v>0</v>
      </c>
      <c r="G173" s="9">
        <f>IF(C173&gt;0,F173*0.18,"")</f>
        <v>0</v>
      </c>
      <c r="H173" s="8">
        <f>F173+G173</f>
        <v>0</v>
      </c>
    </row>
    <row r="174" spans="1:8" ht="15">
      <c r="A174" s="11"/>
      <c r="B174" s="48"/>
      <c r="C174" s="7"/>
      <c r="D174" s="7"/>
      <c r="F174" s="9"/>
      <c r="G174" s="9"/>
      <c r="H174" s="8"/>
    </row>
    <row r="175" spans="1:8" ht="15">
      <c r="A175" s="119">
        <f>+A172+0.01</f>
        <v>1.3000000000000003</v>
      </c>
      <c r="B175" s="216" t="s">
        <v>255</v>
      </c>
      <c r="G175" s="9" t="str">
        <f>IF(C175&gt;0,F175*0.18,"")</f>
        <v/>
      </c>
    </row>
    <row r="176" spans="1:8" ht="15">
      <c r="A176" s="11"/>
      <c r="B176" s="217" t="s">
        <v>139</v>
      </c>
      <c r="C176" s="7">
        <v>9</v>
      </c>
      <c r="D176" s="7" t="s">
        <v>0</v>
      </c>
      <c r="E176" s="103">
        <v>0</v>
      </c>
      <c r="F176" s="9">
        <f>E176*C176</f>
        <v>0</v>
      </c>
      <c r="G176" s="9">
        <f>IF(C176&gt;0,F176*0.18,"")</f>
        <v>0</v>
      </c>
      <c r="H176" s="8">
        <f>F176+G176</f>
        <v>0</v>
      </c>
    </row>
    <row r="177" spans="1:8" ht="15.75">
      <c r="A177" s="66"/>
      <c r="B177" s="31"/>
      <c r="C177" s="2"/>
      <c r="D177" s="3"/>
      <c r="E177" s="4"/>
      <c r="F177" s="5"/>
      <c r="G177" s="5"/>
      <c r="H177" s="6"/>
    </row>
    <row r="178" spans="1:8" ht="15">
      <c r="A178" s="119">
        <f>+A175+0.01</f>
        <v>1.3100000000000003</v>
      </c>
      <c r="B178" s="216" t="s">
        <v>400</v>
      </c>
      <c r="C178" s="7">
        <v>1</v>
      </c>
      <c r="D178" s="7" t="s">
        <v>68</v>
      </c>
      <c r="E178" s="103">
        <v>0</v>
      </c>
      <c r="F178" s="9">
        <f>E178*C178</f>
        <v>0</v>
      </c>
      <c r="G178" s="9">
        <f>IF(C178&gt;0,F178*0.18,"")</f>
        <v>0</v>
      </c>
      <c r="H178" s="8">
        <f>F178+G178</f>
        <v>0</v>
      </c>
    </row>
    <row r="179" spans="1:8" ht="15.75">
      <c r="A179" s="66"/>
      <c r="B179" s="31"/>
      <c r="C179" s="2"/>
      <c r="D179" s="3"/>
      <c r="E179" s="4"/>
      <c r="F179" s="5"/>
      <c r="G179" s="5"/>
      <c r="H179" s="6"/>
    </row>
    <row r="180" spans="1:8" ht="15">
      <c r="A180" s="119">
        <f>+A178+0.01</f>
        <v>1.3200000000000003</v>
      </c>
      <c r="B180" s="216" t="s">
        <v>401</v>
      </c>
      <c r="C180" s="7">
        <v>1</v>
      </c>
      <c r="D180" s="7" t="s">
        <v>68</v>
      </c>
      <c r="E180" s="103">
        <v>0</v>
      </c>
      <c r="F180" s="9">
        <f>E180*C180</f>
        <v>0</v>
      </c>
      <c r="G180" s="9">
        <f>IF(C180&gt;0,F180*0.18,"")</f>
        <v>0</v>
      </c>
      <c r="H180" s="8">
        <f>F180+G180</f>
        <v>0</v>
      </c>
    </row>
    <row r="181" spans="1:8" ht="15.75">
      <c r="A181" s="66"/>
      <c r="B181" s="31"/>
      <c r="C181" s="2"/>
      <c r="D181" s="3"/>
      <c r="E181" s="4"/>
      <c r="F181" s="5"/>
      <c r="G181" s="5"/>
      <c r="H181" s="6"/>
    </row>
    <row r="182" spans="1:8" ht="15">
      <c r="A182" s="119">
        <f>+A180+0.01</f>
        <v>1.3300000000000003</v>
      </c>
      <c r="B182" s="216" t="s">
        <v>402</v>
      </c>
      <c r="C182" s="7">
        <v>1</v>
      </c>
      <c r="D182" s="7" t="s">
        <v>68</v>
      </c>
      <c r="E182" s="103">
        <v>0</v>
      </c>
      <c r="F182" s="9">
        <f>E182*C182</f>
        <v>0</v>
      </c>
      <c r="G182" s="9">
        <f>IF(C182&gt;0,F182*0.18,"")</f>
        <v>0</v>
      </c>
      <c r="H182" s="8">
        <f>F182+G182</f>
        <v>0</v>
      </c>
    </row>
    <row r="183" spans="1:8" ht="15.75">
      <c r="A183" s="66"/>
      <c r="B183" s="31"/>
      <c r="C183" s="2"/>
      <c r="D183" s="3"/>
      <c r="E183" s="4"/>
      <c r="F183" s="5"/>
      <c r="G183" s="5"/>
      <c r="H183" s="6"/>
    </row>
    <row r="184" spans="1:8" ht="15">
      <c r="A184" s="119">
        <f>+A182+0.01</f>
        <v>1.3400000000000003</v>
      </c>
      <c r="B184" s="216" t="s">
        <v>405</v>
      </c>
      <c r="C184" s="7">
        <v>1</v>
      </c>
      <c r="D184" s="7" t="s">
        <v>68</v>
      </c>
      <c r="E184" s="103">
        <v>0</v>
      </c>
      <c r="F184" s="9">
        <f>E184*C184</f>
        <v>0</v>
      </c>
      <c r="G184" s="9">
        <f>IF(C184&gt;0,F184*0.18,"")</f>
        <v>0</v>
      </c>
      <c r="H184" s="8">
        <f>F184+G184</f>
        <v>0</v>
      </c>
    </row>
    <row r="185" spans="1:8" ht="15.75">
      <c r="A185" s="66"/>
      <c r="B185" s="31"/>
      <c r="C185" s="2"/>
      <c r="D185" s="3"/>
      <c r="E185" s="4"/>
      <c r="F185" s="5"/>
      <c r="G185" s="5"/>
      <c r="H185" s="6"/>
    </row>
    <row r="186" spans="1:8" ht="15">
      <c r="A186" s="119">
        <f>+A184+0.01</f>
        <v>1.3500000000000003</v>
      </c>
      <c r="B186" s="216" t="s">
        <v>403</v>
      </c>
      <c r="C186" s="7">
        <v>1</v>
      </c>
      <c r="D186" s="7" t="s">
        <v>68</v>
      </c>
      <c r="E186" s="103">
        <v>0</v>
      </c>
      <c r="F186" s="9">
        <f>E186*C186</f>
        <v>0</v>
      </c>
      <c r="G186" s="9">
        <f>IF(C186&gt;0,F186*0.18,"")</f>
        <v>0</v>
      </c>
      <c r="H186" s="8">
        <f>F186+G186</f>
        <v>0</v>
      </c>
    </row>
    <row r="187" spans="1:8" ht="15.75">
      <c r="A187" s="66"/>
      <c r="B187" s="31"/>
      <c r="C187" s="2"/>
      <c r="D187" s="3"/>
      <c r="E187" s="4"/>
      <c r="F187" s="5"/>
      <c r="G187" s="5"/>
      <c r="H187" s="6"/>
    </row>
    <row r="188" spans="1:8" ht="15">
      <c r="A188" s="119">
        <f>+A186+0.01</f>
        <v>1.3600000000000003</v>
      </c>
      <c r="B188" s="216" t="s">
        <v>404</v>
      </c>
      <c r="C188" s="7">
        <v>1</v>
      </c>
      <c r="D188" s="7" t="s">
        <v>68</v>
      </c>
      <c r="E188" s="103">
        <v>0</v>
      </c>
      <c r="F188" s="9">
        <f>E188*C188</f>
        <v>0</v>
      </c>
      <c r="G188" s="9">
        <f>IF(C188&gt;0,F188*0.18,"")</f>
        <v>0</v>
      </c>
      <c r="H188" s="8">
        <f>F188+G188</f>
        <v>0</v>
      </c>
    </row>
    <row r="189" spans="1:8" ht="15.75">
      <c r="A189" s="66"/>
      <c r="B189" s="31"/>
      <c r="C189" s="2"/>
      <c r="D189" s="3"/>
      <c r="E189" s="4"/>
      <c r="F189" s="5"/>
      <c r="G189" s="5"/>
      <c r="H189" s="6"/>
    </row>
    <row r="190" spans="1:8" ht="15">
      <c r="A190" s="119">
        <f>+A188+0.01</f>
        <v>1.3700000000000003</v>
      </c>
      <c r="B190" s="216" t="s">
        <v>418</v>
      </c>
      <c r="C190" s="7">
        <v>1</v>
      </c>
      <c r="D190" s="7" t="s">
        <v>68</v>
      </c>
      <c r="E190" s="103">
        <v>0</v>
      </c>
      <c r="F190" s="9">
        <f>E190*C190</f>
        <v>0</v>
      </c>
      <c r="G190" s="9">
        <f>IF(C190&gt;0,F190*0.18,"")</f>
        <v>0</v>
      </c>
      <c r="H190" s="8">
        <f>F190+G190</f>
        <v>0</v>
      </c>
    </row>
    <row r="191" spans="1:8" ht="15">
      <c r="A191" s="266"/>
      <c r="B191" s="216"/>
      <c r="C191" s="7"/>
      <c r="D191" s="7"/>
      <c r="E191" s="50"/>
      <c r="F191" s="9"/>
      <c r="G191" s="9"/>
      <c r="H191" s="8"/>
    </row>
    <row r="192" spans="1:8" ht="15">
      <c r="A192" s="266"/>
      <c r="B192" s="216"/>
      <c r="C192" s="7"/>
      <c r="D192" s="7"/>
      <c r="E192" s="50"/>
      <c r="F192" s="9"/>
      <c r="G192" s="9"/>
      <c r="H192" s="8"/>
    </row>
    <row r="193" spans="1:8" ht="15">
      <c r="A193" s="11"/>
      <c r="B193" s="48"/>
      <c r="C193" s="7"/>
      <c r="D193" s="7"/>
      <c r="F193" s="9"/>
      <c r="G193" s="9"/>
      <c r="H193" s="8"/>
    </row>
    <row r="194" spans="1:8" ht="15">
      <c r="A194" s="11"/>
      <c r="B194" s="48"/>
      <c r="C194" s="7"/>
      <c r="D194" s="7"/>
      <c r="F194" s="9"/>
      <c r="G194" s="9"/>
      <c r="H194" s="8"/>
    </row>
    <row r="195" spans="1:8" ht="15.75">
      <c r="A195" s="11"/>
      <c r="D195" s="55" t="s">
        <v>15</v>
      </c>
      <c r="F195" s="9">
        <f>SUM(F9:F192)</f>
        <v>0</v>
      </c>
      <c r="G195" s="9">
        <f>0.18*F195</f>
        <v>0</v>
      </c>
      <c r="H195" s="8">
        <f>F195+G195</f>
        <v>0</v>
      </c>
    </row>
    <row r="196" spans="1:8" ht="15">
      <c r="A196" s="11"/>
      <c r="D196" s="10"/>
      <c r="F196" s="10"/>
    </row>
    <row r="197" spans="1:8" ht="16.5" thickBot="1">
      <c r="A197" s="218"/>
      <c r="D197" s="55" t="s">
        <v>10</v>
      </c>
      <c r="F197" s="199">
        <f>+F195*0.1</f>
        <v>0</v>
      </c>
      <c r="G197" s="200">
        <f>0.18*F197</f>
        <v>0</v>
      </c>
      <c r="H197" s="200">
        <f>F197+G197</f>
        <v>0</v>
      </c>
    </row>
    <row r="198" spans="1:8" ht="15">
      <c r="D198" s="10"/>
      <c r="F198" s="9"/>
    </row>
    <row r="199" spans="1:8" ht="15.75">
      <c r="D199" s="55" t="s">
        <v>131</v>
      </c>
      <c r="F199" s="9">
        <f>F197+F195</f>
        <v>0</v>
      </c>
      <c r="G199" s="9">
        <f>0.18*F199</f>
        <v>0</v>
      </c>
      <c r="H199" s="8">
        <f>F199+G199</f>
        <v>0</v>
      </c>
    </row>
  </sheetData>
  <sheetProtection formatColumns="0" formatRows="0"/>
  <mergeCells count="4">
    <mergeCell ref="A1:H1"/>
    <mergeCell ref="A2:H2"/>
    <mergeCell ref="A3:H3"/>
    <mergeCell ref="A4:H4"/>
  </mergeCells>
  <pageMargins left="0.25" right="0.25" top="0.75" bottom="0.75" header="0.3" footer="0.3"/>
  <pageSetup scale="43" fitToHeight="0" orientation="portrait" r:id="rId1"/>
  <headerFooter differentFirst="1" alignWithMargins="0">
    <oddFooter>&amp;L&amp;F
&amp;A&amp;R&amp;14Pagina &amp;P de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C000"/>
    <pageSetUpPr fitToPage="1"/>
  </sheetPr>
  <dimension ref="A2:H18"/>
  <sheetViews>
    <sheetView showGridLines="0" view="pageBreakPreview" zoomScale="70" zoomScaleSheetLayoutView="70" workbookViewId="0">
      <pane ySplit="6" topLeftCell="A7" activePane="bottomLeft" state="frozen"/>
      <selection activeCell="B407" sqref="B407"/>
      <selection pane="bottomLeft" activeCell="A3" sqref="A3:H3"/>
    </sheetView>
  </sheetViews>
  <sheetFormatPr defaultColWidth="11.42578125" defaultRowHeight="12.75"/>
  <cols>
    <col min="1" max="1" width="10.28515625" style="126" customWidth="1"/>
    <col min="2" max="2" width="92.85546875" style="127" customWidth="1"/>
    <col min="3" max="3" width="12.5703125" style="125" bestFit="1" customWidth="1"/>
    <col min="4" max="4" width="11.42578125" style="125" customWidth="1"/>
    <col min="5" max="5" width="17.85546875" style="125" bestFit="1" customWidth="1" collapsed="1"/>
    <col min="6" max="6" width="19.140625" style="125" bestFit="1" customWidth="1"/>
    <col min="7" max="7" width="17.7109375" style="125" bestFit="1" customWidth="1"/>
    <col min="8" max="8" width="19.28515625" style="125" bestFit="1" customWidth="1"/>
    <col min="9" max="16384" width="11.42578125" style="125"/>
  </cols>
  <sheetData>
    <row r="2" spans="1:8" customFormat="1" ht="20.25">
      <c r="A2" s="294" t="s">
        <v>174</v>
      </c>
      <c r="B2" s="294"/>
      <c r="C2" s="294"/>
      <c r="D2" s="294"/>
      <c r="E2" s="294"/>
      <c r="F2" s="294"/>
      <c r="G2" s="294"/>
      <c r="H2" s="294"/>
    </row>
    <row r="3" spans="1:8" customFormat="1" ht="20.25">
      <c r="A3" s="294" t="s">
        <v>444</v>
      </c>
      <c r="B3" s="294"/>
      <c r="C3" s="294"/>
      <c r="D3" s="294"/>
      <c r="E3" s="294"/>
      <c r="F3" s="294"/>
      <c r="G3" s="294"/>
      <c r="H3" s="294"/>
    </row>
    <row r="4" spans="1:8" customFormat="1" ht="39.6" customHeight="1">
      <c r="A4" s="295"/>
      <c r="B4" s="295"/>
      <c r="C4" s="295"/>
      <c r="D4" s="295"/>
      <c r="E4" s="295"/>
      <c r="F4" s="295"/>
      <c r="G4" s="295"/>
      <c r="H4" s="295"/>
    </row>
    <row r="5" spans="1:8" ht="16.5" customHeight="1" thickBot="1">
      <c r="A5" s="295"/>
      <c r="B5" s="295"/>
      <c r="C5" s="295"/>
      <c r="D5" s="295"/>
      <c r="E5" s="295"/>
      <c r="F5" s="295"/>
      <c r="G5" s="295"/>
      <c r="H5" s="295"/>
    </row>
    <row r="6" spans="1:8" ht="48" thickBot="1">
      <c r="A6" s="228" t="s">
        <v>1</v>
      </c>
      <c r="B6" s="229" t="s">
        <v>2</v>
      </c>
      <c r="C6" s="229" t="s">
        <v>3</v>
      </c>
      <c r="D6" s="229" t="s">
        <v>4</v>
      </c>
      <c r="E6" s="229" t="s">
        <v>5</v>
      </c>
      <c r="F6" s="229" t="s">
        <v>6</v>
      </c>
      <c r="G6" s="229" t="s">
        <v>7</v>
      </c>
      <c r="H6" s="230" t="s">
        <v>8</v>
      </c>
    </row>
    <row r="7" spans="1:8" ht="15.75">
      <c r="A7" s="120"/>
      <c r="B7" s="128"/>
      <c r="C7" s="123"/>
      <c r="D7" s="80"/>
      <c r="E7" s="69"/>
      <c r="F7" s="81"/>
      <c r="G7" s="81"/>
      <c r="H7" s="129"/>
    </row>
    <row r="8" spans="1:8" ht="15.75">
      <c r="A8" s="130">
        <v>2</v>
      </c>
      <c r="B8" s="131" t="s">
        <v>115</v>
      </c>
      <c r="C8" s="123"/>
      <c r="D8" s="80"/>
      <c r="E8" s="69"/>
      <c r="F8" s="81"/>
      <c r="G8" s="81"/>
      <c r="H8" s="129"/>
    </row>
    <row r="9" spans="1:8" ht="15.75">
      <c r="A9" s="85"/>
      <c r="B9" s="132"/>
      <c r="C9" s="123"/>
      <c r="D9" s="80"/>
      <c r="E9" s="69"/>
      <c r="F9" s="81"/>
      <c r="G9" s="81"/>
      <c r="H9" s="129"/>
    </row>
    <row r="10" spans="1:8" s="245" customFormat="1" ht="15.75">
      <c r="A10" s="238"/>
      <c r="B10" s="239" t="s">
        <v>169</v>
      </c>
      <c r="C10" s="240"/>
      <c r="D10" s="241"/>
      <c r="E10" s="242"/>
      <c r="F10" s="243"/>
      <c r="G10" s="243"/>
      <c r="H10" s="244"/>
    </row>
    <row r="11" spans="1:8" ht="15.75">
      <c r="A11" s="120"/>
      <c r="B11" s="131"/>
    </row>
    <row r="12" spans="1:8" s="135" customFormat="1" ht="16.5">
      <c r="A12" s="133"/>
      <c r="B12" s="134"/>
    </row>
    <row r="13" spans="1:8" s="135" customFormat="1" ht="16.5">
      <c r="A13" s="133"/>
      <c r="B13" s="134"/>
    </row>
    <row r="14" spans="1:8" s="135" customFormat="1" ht="16.5">
      <c r="A14" s="133"/>
      <c r="B14" s="134"/>
      <c r="C14" s="106"/>
      <c r="D14" s="55" t="s">
        <v>15</v>
      </c>
      <c r="E14"/>
      <c r="F14" s="58">
        <f>SUM(F11:F13)</f>
        <v>0</v>
      </c>
      <c r="G14" s="59">
        <f>F14*0.18</f>
        <v>0</v>
      </c>
      <c r="H14" s="59">
        <f>G14+F14</f>
        <v>0</v>
      </c>
    </row>
    <row r="15" spans="1:8" ht="15.75">
      <c r="C15" s="106"/>
      <c r="D15" s="10"/>
      <c r="E15"/>
      <c r="F15" s="60"/>
      <c r="G15" s="53"/>
      <c r="H15" s="53"/>
    </row>
    <row r="16" spans="1:8" ht="16.5" thickBot="1">
      <c r="C16" s="106"/>
      <c r="D16" s="55" t="s">
        <v>10</v>
      </c>
      <c r="E16"/>
      <c r="F16" s="61">
        <f>F14*0.1</f>
        <v>0</v>
      </c>
      <c r="G16" s="62">
        <f>F16*0.18</f>
        <v>0</v>
      </c>
      <c r="H16" s="62">
        <f>F16+G16</f>
        <v>0</v>
      </c>
    </row>
    <row r="17" spans="3:8" ht="15.75">
      <c r="C17" s="106"/>
      <c r="D17" s="10"/>
      <c r="E17"/>
      <c r="F17" s="59"/>
      <c r="G17" s="53"/>
      <c r="H17" s="53"/>
    </row>
    <row r="18" spans="3:8" ht="15.75">
      <c r="C18" s="106"/>
      <c r="D18" s="55" t="s">
        <v>118</v>
      </c>
      <c r="E18"/>
      <c r="F18" s="59">
        <f>F16+F14</f>
        <v>0</v>
      </c>
      <c r="G18" s="59">
        <f>G14+G16</f>
        <v>0</v>
      </c>
      <c r="H18" s="59">
        <f>H14+H16</f>
        <v>0</v>
      </c>
    </row>
  </sheetData>
  <sheetProtection formatColumns="0" formatRows="0"/>
  <mergeCells count="4">
    <mergeCell ref="A5:H5"/>
    <mergeCell ref="A2:H2"/>
    <mergeCell ref="A3:H3"/>
    <mergeCell ref="A4:H4"/>
  </mergeCells>
  <pageMargins left="0.55118110236220497" right="3.9370078740157501E-2" top="0.98425196850393704" bottom="0.59055118110236204" header="0.511811023622047" footer="0"/>
  <pageSetup paperSize="175" scale="25" fitToHeight="15" orientation="portrait" r:id="rId1"/>
  <headerFooter differentFirst="1" alignWithMargins="0">
    <oddHeader>&amp;RAgosto 24, 2009</oddHeader>
    <oddFooter>&amp;L&amp;F
&amp;A&amp;R&amp;14Pagina &amp;P de &amp;N</oddFooter>
  </headerFooter>
  <drawing r:id="rId2"/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C000"/>
    <pageSetUpPr fitToPage="1"/>
  </sheetPr>
  <dimension ref="A1:I72"/>
  <sheetViews>
    <sheetView showGridLines="0" view="pageBreakPreview" zoomScale="75" zoomScaleSheetLayoutView="75" workbookViewId="0">
      <pane ySplit="5" topLeftCell="A17" activePane="bottomLeft" state="frozen"/>
      <selection activeCell="B407" sqref="B407"/>
      <selection pane="bottomLeft" activeCell="A3" sqref="A3:H3"/>
    </sheetView>
  </sheetViews>
  <sheetFormatPr defaultColWidth="11.42578125" defaultRowHeight="12.75"/>
  <cols>
    <col min="1" max="1" width="10.28515625" style="126" customWidth="1"/>
    <col min="2" max="2" width="92.85546875" style="127" customWidth="1"/>
    <col min="3" max="3" width="13" style="125" bestFit="1" customWidth="1"/>
    <col min="4" max="4" width="11.42578125" style="125" customWidth="1"/>
    <col min="5" max="5" width="17.85546875" style="125" bestFit="1" customWidth="1" collapsed="1"/>
    <col min="6" max="6" width="21" style="125" bestFit="1" customWidth="1"/>
    <col min="7" max="7" width="19.140625" style="125" bestFit="1" customWidth="1"/>
    <col min="8" max="9" width="24" style="125" customWidth="1"/>
    <col min="10" max="16384" width="11.42578125" style="125"/>
  </cols>
  <sheetData>
    <row r="1" spans="1:8" customFormat="1" ht="23.25">
      <c r="A1" s="293"/>
      <c r="B1" s="293"/>
      <c r="C1" s="293"/>
      <c r="D1" s="293"/>
      <c r="E1" s="293"/>
      <c r="F1" s="293"/>
      <c r="G1" s="293"/>
      <c r="H1" s="293"/>
    </row>
    <row r="2" spans="1:8" customFormat="1" ht="20.25">
      <c r="A2" s="294" t="s">
        <v>174</v>
      </c>
      <c r="B2" s="294"/>
      <c r="C2" s="294"/>
      <c r="D2" s="294"/>
      <c r="E2" s="294"/>
      <c r="F2" s="294"/>
      <c r="G2" s="294"/>
      <c r="H2" s="294"/>
    </row>
    <row r="3" spans="1:8" customFormat="1" ht="20.25">
      <c r="A3" s="294" t="s">
        <v>444</v>
      </c>
      <c r="B3" s="294"/>
      <c r="C3" s="294"/>
      <c r="D3" s="294"/>
      <c r="E3" s="294"/>
      <c r="F3" s="294"/>
      <c r="G3" s="294"/>
      <c r="H3" s="294"/>
    </row>
    <row r="4" spans="1:8" customFormat="1" ht="39.6" customHeight="1" thickBot="1">
      <c r="A4" s="295"/>
      <c r="B4" s="295"/>
      <c r="C4" s="295"/>
      <c r="D4" s="295"/>
      <c r="E4" s="295"/>
      <c r="F4" s="295"/>
      <c r="G4" s="295"/>
      <c r="H4" s="295"/>
    </row>
    <row r="5" spans="1:8" s="231" customFormat="1" ht="48" thickBot="1">
      <c r="A5" s="228" t="s">
        <v>1</v>
      </c>
      <c r="B5" s="229" t="s">
        <v>2</v>
      </c>
      <c r="C5" s="229" t="s">
        <v>3</v>
      </c>
      <c r="D5" s="229" t="s">
        <v>4</v>
      </c>
      <c r="E5" s="229" t="s">
        <v>5</v>
      </c>
      <c r="F5" s="229" t="s">
        <v>6</v>
      </c>
      <c r="G5" s="229" t="s">
        <v>7</v>
      </c>
      <c r="H5" s="230" t="s">
        <v>8</v>
      </c>
    </row>
    <row r="6" spans="1:8" ht="15.75">
      <c r="A6" s="120"/>
      <c r="B6" s="128"/>
      <c r="C6" s="123"/>
      <c r="D6" s="80"/>
      <c r="E6" s="69"/>
      <c r="F6" s="81"/>
      <c r="G6" s="81"/>
      <c r="H6" s="124"/>
    </row>
    <row r="7" spans="1:8" ht="15.75">
      <c r="A7" s="121">
        <v>3</v>
      </c>
      <c r="B7" s="122" t="s">
        <v>120</v>
      </c>
      <c r="C7" s="123"/>
      <c r="D7" s="80"/>
      <c r="E7" s="69"/>
      <c r="F7" s="81"/>
      <c r="G7" s="81"/>
      <c r="H7" s="124"/>
    </row>
    <row r="8" spans="1:8" ht="15.75">
      <c r="A8" s="121"/>
      <c r="B8" s="122"/>
      <c r="C8" s="123"/>
      <c r="D8" s="80"/>
      <c r="E8" s="69"/>
      <c r="F8" s="81"/>
      <c r="G8" s="81"/>
      <c r="H8" s="124"/>
    </row>
    <row r="9" spans="1:8" ht="15">
      <c r="A9" s="120" t="s">
        <v>406</v>
      </c>
      <c r="B9" s="175" t="s">
        <v>256</v>
      </c>
      <c r="C9" s="176">
        <v>35</v>
      </c>
      <c r="D9" s="80" t="s">
        <v>0</v>
      </c>
      <c r="E9" s="47">
        <v>0</v>
      </c>
      <c r="F9" s="84">
        <f>+E9*C9</f>
        <v>0</v>
      </c>
      <c r="G9" s="96">
        <f>IF(C9&gt;0,F9*0.18,"")</f>
        <v>0</v>
      </c>
      <c r="H9" s="83">
        <f>F9+G9</f>
        <v>0</v>
      </c>
    </row>
    <row r="10" spans="1:8" ht="15.75">
      <c r="A10" s="120"/>
      <c r="B10" s="122"/>
      <c r="G10" s="96" t="str">
        <f t="shared" ref="G10:G28" si="0">IF(C10&gt;0,F10*0.18,"")</f>
        <v/>
      </c>
    </row>
    <row r="11" spans="1:8" ht="15">
      <c r="A11" s="120" t="s">
        <v>407</v>
      </c>
      <c r="B11" s="175" t="s">
        <v>257</v>
      </c>
      <c r="C11" s="82">
        <v>55</v>
      </c>
      <c r="D11" s="80" t="s">
        <v>116</v>
      </c>
      <c r="E11" s="47">
        <v>0</v>
      </c>
      <c r="F11" s="84">
        <f>+E11*C11</f>
        <v>0</v>
      </c>
      <c r="G11" s="96">
        <f t="shared" si="0"/>
        <v>0</v>
      </c>
      <c r="H11" s="83">
        <f>F11+G11</f>
        <v>0</v>
      </c>
    </row>
    <row r="12" spans="1:8" ht="15.75">
      <c r="A12" s="120"/>
      <c r="B12" s="122"/>
      <c r="G12" s="96" t="str">
        <f t="shared" si="0"/>
        <v/>
      </c>
    </row>
    <row r="13" spans="1:8" ht="15">
      <c r="A13" s="120" t="s">
        <v>408</v>
      </c>
      <c r="B13" s="175" t="s">
        <v>258</v>
      </c>
      <c r="C13" s="82">
        <v>1</v>
      </c>
      <c r="D13" s="80" t="s">
        <v>116</v>
      </c>
      <c r="E13" s="47">
        <v>0</v>
      </c>
      <c r="F13" s="84">
        <f>+E13*C13</f>
        <v>0</v>
      </c>
      <c r="G13" s="96">
        <f t="shared" si="0"/>
        <v>0</v>
      </c>
      <c r="H13" s="83">
        <f>F13+G13</f>
        <v>0</v>
      </c>
    </row>
    <row r="14" spans="1:8" ht="15.75">
      <c r="A14" s="120"/>
      <c r="B14" s="122"/>
      <c r="G14" s="96" t="str">
        <f t="shared" si="0"/>
        <v/>
      </c>
    </row>
    <row r="15" spans="1:8" ht="15">
      <c r="A15" s="120" t="s">
        <v>409</v>
      </c>
      <c r="B15" s="175" t="s">
        <v>259</v>
      </c>
      <c r="C15" s="82">
        <v>2</v>
      </c>
      <c r="D15" s="80" t="s">
        <v>116</v>
      </c>
      <c r="E15" s="47">
        <v>0</v>
      </c>
      <c r="F15" s="84">
        <f>+E15*C15</f>
        <v>0</v>
      </c>
      <c r="G15" s="96">
        <f t="shared" si="0"/>
        <v>0</v>
      </c>
      <c r="H15" s="83">
        <f>F15+G15</f>
        <v>0</v>
      </c>
    </row>
    <row r="16" spans="1:8" ht="15.75">
      <c r="A16" s="120"/>
      <c r="B16" s="122"/>
      <c r="G16" s="96" t="str">
        <f t="shared" si="0"/>
        <v/>
      </c>
    </row>
    <row r="17" spans="1:9" ht="15">
      <c r="A17" s="120" t="s">
        <v>410</v>
      </c>
      <c r="B17" s="110" t="s">
        <v>260</v>
      </c>
      <c r="C17" s="82">
        <v>9</v>
      </c>
      <c r="D17" s="80" t="s">
        <v>116</v>
      </c>
      <c r="E17" s="47">
        <v>0</v>
      </c>
      <c r="F17" s="84">
        <f>+E17*C17</f>
        <v>0</v>
      </c>
      <c r="G17" s="96">
        <f t="shared" si="0"/>
        <v>0</v>
      </c>
      <c r="H17" s="83">
        <f>F17+G17</f>
        <v>0</v>
      </c>
    </row>
    <row r="18" spans="1:9" ht="15">
      <c r="A18" s="120"/>
      <c r="B18" s="110"/>
      <c r="G18" s="96" t="str">
        <f t="shared" si="0"/>
        <v/>
      </c>
    </row>
    <row r="19" spans="1:9" ht="15">
      <c r="A19" s="120" t="s">
        <v>411</v>
      </c>
      <c r="B19" s="110" t="s">
        <v>265</v>
      </c>
      <c r="C19" s="82">
        <v>1560</v>
      </c>
      <c r="D19" s="80" t="s">
        <v>65</v>
      </c>
      <c r="E19" s="47">
        <v>0</v>
      </c>
      <c r="F19" s="84">
        <f>+E19*C19</f>
        <v>0</v>
      </c>
      <c r="G19" s="96">
        <f t="shared" si="0"/>
        <v>0</v>
      </c>
      <c r="H19" s="83">
        <f>F19+G19</f>
        <v>0</v>
      </c>
    </row>
    <row r="20" spans="1:9" ht="15.75">
      <c r="A20" s="120"/>
      <c r="B20" s="122"/>
      <c r="G20" s="96" t="str">
        <f t="shared" si="0"/>
        <v/>
      </c>
    </row>
    <row r="21" spans="1:9" ht="15">
      <c r="A21" s="120" t="s">
        <v>412</v>
      </c>
      <c r="B21" s="110" t="s">
        <v>261</v>
      </c>
      <c r="C21" s="82">
        <v>1560</v>
      </c>
      <c r="D21" s="80" t="s">
        <v>65</v>
      </c>
      <c r="E21" s="47">
        <v>0</v>
      </c>
      <c r="F21" s="84">
        <f>+E21*C21</f>
        <v>0</v>
      </c>
      <c r="G21" s="96">
        <f t="shared" si="0"/>
        <v>0</v>
      </c>
      <c r="H21" s="83">
        <f>F21+G21</f>
        <v>0</v>
      </c>
    </row>
    <row r="22" spans="1:9" ht="15.75">
      <c r="A22" s="120"/>
      <c r="B22" s="122"/>
      <c r="G22" s="96" t="str">
        <f t="shared" si="0"/>
        <v/>
      </c>
    </row>
    <row r="23" spans="1:9" ht="15">
      <c r="A23" s="120" t="s">
        <v>413</v>
      </c>
      <c r="B23" s="110" t="s">
        <v>266</v>
      </c>
      <c r="C23" s="82">
        <v>35</v>
      </c>
      <c r="D23" s="80" t="s">
        <v>262</v>
      </c>
      <c r="E23" s="47">
        <v>0</v>
      </c>
      <c r="F23" s="84">
        <f>+E23*C23</f>
        <v>0</v>
      </c>
      <c r="G23" s="96">
        <f t="shared" si="0"/>
        <v>0</v>
      </c>
      <c r="H23" s="83">
        <f>F23+G23</f>
        <v>0</v>
      </c>
    </row>
    <row r="24" spans="1:9" ht="15.75">
      <c r="A24" s="120"/>
      <c r="B24" s="122"/>
      <c r="G24" s="96" t="str">
        <f t="shared" si="0"/>
        <v/>
      </c>
    </row>
    <row r="25" spans="1:9" ht="15">
      <c r="A25" s="120" t="s">
        <v>414</v>
      </c>
      <c r="B25" s="175" t="s">
        <v>264</v>
      </c>
      <c r="C25" s="82">
        <v>75</v>
      </c>
      <c r="D25" s="80" t="s">
        <v>263</v>
      </c>
      <c r="E25" s="47">
        <v>0</v>
      </c>
      <c r="F25" s="84">
        <f>+E25*C25</f>
        <v>0</v>
      </c>
      <c r="G25" s="96">
        <f t="shared" si="0"/>
        <v>0</v>
      </c>
      <c r="H25" s="83">
        <f>F25+G25</f>
        <v>0</v>
      </c>
      <c r="I25" s="177"/>
    </row>
    <row r="26" spans="1:9" ht="15.75">
      <c r="A26" s="120"/>
      <c r="B26" s="122"/>
      <c r="G26" s="96" t="str">
        <f t="shared" si="0"/>
        <v/>
      </c>
    </row>
    <row r="27" spans="1:9" ht="15">
      <c r="A27" s="120" t="s">
        <v>415</v>
      </c>
      <c r="B27" s="175" t="s">
        <v>121</v>
      </c>
      <c r="C27" s="82">
        <v>75</v>
      </c>
      <c r="D27" s="80" t="s">
        <v>263</v>
      </c>
      <c r="E27" s="47">
        <v>0</v>
      </c>
      <c r="F27" s="84">
        <f>+E27*C27</f>
        <v>0</v>
      </c>
      <c r="G27" s="96">
        <f t="shared" si="0"/>
        <v>0</v>
      </c>
      <c r="H27" s="83">
        <f>F27+G27</f>
        <v>0</v>
      </c>
    </row>
    <row r="28" spans="1:9" ht="15">
      <c r="A28" s="120"/>
      <c r="B28" s="175"/>
      <c r="G28" s="96" t="str">
        <f t="shared" si="0"/>
        <v/>
      </c>
    </row>
    <row r="29" spans="1:9" ht="15">
      <c r="A29" s="120" t="s">
        <v>416</v>
      </c>
      <c r="B29" s="175" t="s">
        <v>122</v>
      </c>
      <c r="C29" s="82">
        <v>1.2</v>
      </c>
      <c r="D29" s="80" t="s">
        <v>263</v>
      </c>
      <c r="E29" s="47">
        <v>0</v>
      </c>
      <c r="F29" s="84">
        <f>+E29*C29</f>
        <v>0</v>
      </c>
      <c r="G29" s="96">
        <f>IF(C29&gt;0,F29*0.18,"")</f>
        <v>0</v>
      </c>
      <c r="H29" s="83">
        <f>F29+G29</f>
        <v>0</v>
      </c>
    </row>
    <row r="30" spans="1:9" ht="15">
      <c r="A30" s="120"/>
      <c r="B30" s="175"/>
      <c r="G30" s="96" t="str">
        <f t="shared" ref="G30" si="1">IF(C30&gt;0,F30*0.18,"")</f>
        <v/>
      </c>
    </row>
    <row r="31" spans="1:9" ht="15">
      <c r="A31" s="120" t="s">
        <v>431</v>
      </c>
      <c r="B31" s="189" t="s">
        <v>418</v>
      </c>
      <c r="C31" s="82">
        <v>1</v>
      </c>
      <c r="D31" s="80" t="s">
        <v>68</v>
      </c>
      <c r="E31" s="47">
        <v>0</v>
      </c>
      <c r="F31" s="84">
        <f>+E31*C31</f>
        <v>0</v>
      </c>
      <c r="G31" s="96">
        <f>IF(C31&gt;0,F31*0.18,"")</f>
        <v>0</v>
      </c>
      <c r="H31" s="83">
        <f>F31+G31</f>
        <v>0</v>
      </c>
    </row>
    <row r="32" spans="1:9" s="106" customFormat="1" ht="15.75">
      <c r="A32" s="225"/>
      <c r="B32" s="225"/>
      <c r="C32" s="225"/>
      <c r="D32" s="225"/>
      <c r="E32" s="225"/>
      <c r="F32" s="225"/>
      <c r="G32" s="225"/>
      <c r="H32" s="225"/>
    </row>
    <row r="33" spans="1:8" s="106" customFormat="1" ht="15.75">
      <c r="A33" s="225"/>
      <c r="B33" s="225"/>
      <c r="C33" s="225"/>
      <c r="D33" s="225"/>
      <c r="E33" s="225"/>
      <c r="F33" s="225"/>
      <c r="G33" s="225"/>
      <c r="H33" s="225"/>
    </row>
    <row r="34" spans="1:8" customFormat="1" ht="15.75">
      <c r="A34" s="283">
        <v>3.1</v>
      </c>
      <c r="B34" s="284" t="s">
        <v>320</v>
      </c>
      <c r="C34" s="272"/>
      <c r="D34" s="71"/>
      <c r="E34" s="52"/>
      <c r="F34" s="68"/>
      <c r="G34" s="68"/>
      <c r="H34" s="114"/>
    </row>
    <row r="35" spans="1:8" customFormat="1" ht="15.75">
      <c r="A35" s="11"/>
      <c r="B35" s="189"/>
      <c r="C35" s="2"/>
      <c r="D35" s="41"/>
      <c r="E35" s="4"/>
      <c r="F35" s="5"/>
      <c r="G35" s="5"/>
      <c r="H35" s="6"/>
    </row>
    <row r="36" spans="1:8" customFormat="1" ht="16.899999999999999" customHeight="1">
      <c r="A36" s="120" t="s">
        <v>417</v>
      </c>
      <c r="B36" s="274" t="s">
        <v>333</v>
      </c>
      <c r="C36" s="7">
        <v>2</v>
      </c>
      <c r="D36" s="3" t="s">
        <v>0</v>
      </c>
      <c r="E36" s="103">
        <v>0</v>
      </c>
      <c r="F36" s="9">
        <f>+E36*C36</f>
        <v>0</v>
      </c>
      <c r="G36" s="9">
        <f>IF(C36&gt;0,F36*0.18,"")</f>
        <v>0</v>
      </c>
      <c r="H36" s="8">
        <f>F36+G36</f>
        <v>0</v>
      </c>
    </row>
    <row r="37" spans="1:8" customFormat="1" ht="15" customHeight="1">
      <c r="A37" s="11"/>
      <c r="B37" s="189"/>
      <c r="C37" s="2"/>
      <c r="D37" s="3"/>
      <c r="E37" s="4"/>
      <c r="F37" s="5"/>
      <c r="G37" s="9" t="str">
        <f t="shared" ref="G37:G58" si="2">IF(C37&gt;0,F37*0.18,"")</f>
        <v/>
      </c>
      <c r="H37" s="6"/>
    </row>
    <row r="38" spans="1:8" customFormat="1" ht="19.899999999999999" customHeight="1">
      <c r="A38" s="120" t="s">
        <v>419</v>
      </c>
      <c r="B38" s="274" t="s">
        <v>321</v>
      </c>
      <c r="C38" s="7">
        <v>4</v>
      </c>
      <c r="D38" s="3" t="s">
        <v>0</v>
      </c>
      <c r="E38" s="103">
        <v>0</v>
      </c>
      <c r="F38" s="9">
        <f>+E38*C38</f>
        <v>0</v>
      </c>
      <c r="G38" s="9">
        <f>IF(C38&gt;0,F38*0.18,"")</f>
        <v>0</v>
      </c>
      <c r="H38" s="8">
        <f>F38+G38</f>
        <v>0</v>
      </c>
    </row>
    <row r="39" spans="1:8" customFormat="1" ht="15">
      <c r="A39" s="11"/>
      <c r="B39" s="189"/>
      <c r="C39" s="7"/>
      <c r="D39" s="3"/>
      <c r="E39" s="4"/>
      <c r="F39" s="5"/>
      <c r="G39" s="9" t="str">
        <f t="shared" si="2"/>
        <v/>
      </c>
      <c r="H39" s="6"/>
    </row>
    <row r="40" spans="1:8" customFormat="1" ht="15">
      <c r="A40" s="120" t="s">
        <v>420</v>
      </c>
      <c r="B40" s="274" t="s">
        <v>322</v>
      </c>
      <c r="C40" s="7">
        <v>2</v>
      </c>
      <c r="D40" s="3" t="s">
        <v>0</v>
      </c>
      <c r="E40" s="103">
        <v>0</v>
      </c>
      <c r="F40" s="9">
        <f>+E40*C40</f>
        <v>0</v>
      </c>
      <c r="G40" s="9">
        <f>IF(C40&gt;0,F40*0.18,"")</f>
        <v>0</v>
      </c>
      <c r="H40" s="8">
        <f>F40+G40</f>
        <v>0</v>
      </c>
    </row>
    <row r="41" spans="1:8" customFormat="1" ht="15">
      <c r="A41" s="11"/>
      <c r="B41" s="100"/>
      <c r="C41" s="7"/>
      <c r="D41" s="3"/>
      <c r="E41" s="4"/>
      <c r="F41" s="5"/>
      <c r="G41" s="9" t="str">
        <f t="shared" si="2"/>
        <v/>
      </c>
      <c r="H41" s="6"/>
    </row>
    <row r="42" spans="1:8" customFormat="1" ht="15">
      <c r="A42" s="120" t="s">
        <v>421</v>
      </c>
      <c r="B42" s="274" t="s">
        <v>332</v>
      </c>
      <c r="C42" s="7">
        <v>6</v>
      </c>
      <c r="D42" s="3" t="s">
        <v>0</v>
      </c>
      <c r="E42" s="103">
        <v>0</v>
      </c>
      <c r="F42" s="9">
        <f>+E42*C42</f>
        <v>0</v>
      </c>
      <c r="G42" s="9">
        <f t="shared" si="2"/>
        <v>0</v>
      </c>
      <c r="H42" s="8">
        <f>F42+G42</f>
        <v>0</v>
      </c>
    </row>
    <row r="43" spans="1:8" customFormat="1" ht="15">
      <c r="A43" s="11"/>
      <c r="B43" s="274"/>
      <c r="C43" s="7"/>
      <c r="D43" s="3"/>
      <c r="E43" s="4"/>
      <c r="F43" s="5"/>
      <c r="G43" s="9" t="str">
        <f t="shared" si="2"/>
        <v/>
      </c>
      <c r="H43" s="6"/>
    </row>
    <row r="44" spans="1:8" customFormat="1" ht="19.899999999999999" customHeight="1">
      <c r="A44" s="120" t="s">
        <v>422</v>
      </c>
      <c r="B44" s="275" t="s">
        <v>323</v>
      </c>
      <c r="C44" s="276">
        <v>6</v>
      </c>
      <c r="D44" s="277" t="s">
        <v>0</v>
      </c>
      <c r="E44" s="278">
        <v>0</v>
      </c>
      <c r="F44" s="279">
        <f>+E44*C44</f>
        <v>0</v>
      </c>
      <c r="G44" s="9">
        <f t="shared" si="2"/>
        <v>0</v>
      </c>
      <c r="H44" s="280">
        <f>F44+G44</f>
        <v>0</v>
      </c>
    </row>
    <row r="45" spans="1:8" customFormat="1" ht="15">
      <c r="A45" s="11"/>
      <c r="B45" s="274"/>
      <c r="C45" s="7"/>
      <c r="D45" s="3"/>
      <c r="E45" s="4"/>
      <c r="F45" s="5"/>
      <c r="G45" s="9" t="str">
        <f t="shared" si="2"/>
        <v/>
      </c>
      <c r="H45" s="6"/>
    </row>
    <row r="46" spans="1:8" customFormat="1" ht="15">
      <c r="A46" s="120" t="s">
        <v>423</v>
      </c>
      <c r="B46" s="274" t="s">
        <v>324</v>
      </c>
      <c r="C46" s="7">
        <v>2</v>
      </c>
      <c r="D46" s="3" t="s">
        <v>0</v>
      </c>
      <c r="E46" s="103">
        <v>0</v>
      </c>
      <c r="F46" s="9">
        <f>+E46*C46</f>
        <v>0</v>
      </c>
      <c r="G46" s="9">
        <f t="shared" si="2"/>
        <v>0</v>
      </c>
      <c r="H46" s="8">
        <f>F46+G46</f>
        <v>0</v>
      </c>
    </row>
    <row r="47" spans="1:8" customFormat="1" ht="15">
      <c r="A47" s="11"/>
      <c r="B47" s="274"/>
      <c r="C47" s="7"/>
      <c r="D47" s="3"/>
      <c r="E47" s="4"/>
      <c r="F47" s="5"/>
      <c r="G47" s="9" t="str">
        <f t="shared" si="2"/>
        <v/>
      </c>
      <c r="H47" s="6"/>
    </row>
    <row r="48" spans="1:8" customFormat="1" ht="15">
      <c r="A48" s="120" t="s">
        <v>424</v>
      </c>
      <c r="B48" s="281" t="s">
        <v>334</v>
      </c>
      <c r="C48" s="7">
        <v>120</v>
      </c>
      <c r="D48" s="3" t="s">
        <v>65</v>
      </c>
      <c r="E48" s="103">
        <v>0</v>
      </c>
      <c r="F48" s="9">
        <f>+E48*C48</f>
        <v>0</v>
      </c>
      <c r="G48" s="9">
        <f t="shared" si="2"/>
        <v>0</v>
      </c>
      <c r="H48" s="8">
        <f>F48+G48</f>
        <v>0</v>
      </c>
    </row>
    <row r="49" spans="1:8" customFormat="1" ht="15">
      <c r="A49" s="11"/>
      <c r="B49" s="281"/>
      <c r="C49" s="7"/>
      <c r="D49" s="3"/>
      <c r="E49" s="67"/>
      <c r="F49" s="9"/>
      <c r="G49" s="9" t="str">
        <f t="shared" si="2"/>
        <v/>
      </c>
      <c r="H49" s="8"/>
    </row>
    <row r="50" spans="1:8" customFormat="1" ht="15">
      <c r="A50" s="120" t="s">
        <v>425</v>
      </c>
      <c r="B50" s="274" t="s">
        <v>325</v>
      </c>
      <c r="C50" s="7">
        <v>56</v>
      </c>
      <c r="D50" s="3" t="s">
        <v>0</v>
      </c>
      <c r="E50" s="103">
        <v>0</v>
      </c>
      <c r="F50" s="9">
        <f>+E50*C50</f>
        <v>0</v>
      </c>
      <c r="G50" s="9">
        <f t="shared" si="2"/>
        <v>0</v>
      </c>
      <c r="H50" s="8">
        <f>F50+G50</f>
        <v>0</v>
      </c>
    </row>
    <row r="51" spans="1:8" customFormat="1" ht="15">
      <c r="A51" s="11"/>
      <c r="B51" s="274" t="s">
        <v>326</v>
      </c>
      <c r="C51" s="7"/>
      <c r="D51" s="3"/>
      <c r="E51" s="4"/>
      <c r="F51" s="5"/>
      <c r="G51" s="9" t="str">
        <f t="shared" si="2"/>
        <v/>
      </c>
      <c r="H51" s="6"/>
    </row>
    <row r="52" spans="1:8" customFormat="1" ht="15">
      <c r="A52" s="282"/>
      <c r="B52" s="274"/>
      <c r="C52" s="7"/>
      <c r="D52" s="3"/>
      <c r="E52" s="4"/>
      <c r="F52" s="5"/>
      <c r="G52" s="9" t="str">
        <f t="shared" si="2"/>
        <v/>
      </c>
      <c r="H52" s="6"/>
    </row>
    <row r="53" spans="1:8" customFormat="1" ht="15">
      <c r="A53" s="120" t="s">
        <v>426</v>
      </c>
      <c r="B53" s="274" t="s">
        <v>327</v>
      </c>
      <c r="C53" s="7">
        <v>8</v>
      </c>
      <c r="D53" s="3" t="s">
        <v>0</v>
      </c>
      <c r="E53" s="103">
        <v>0</v>
      </c>
      <c r="F53" s="9">
        <f>+E53*C53</f>
        <v>0</v>
      </c>
      <c r="G53" s="9">
        <f t="shared" si="2"/>
        <v>0</v>
      </c>
      <c r="H53" s="8">
        <f>F53+G53</f>
        <v>0</v>
      </c>
    </row>
    <row r="54" spans="1:8" customFormat="1" ht="15">
      <c r="A54" s="11"/>
      <c r="B54" s="274"/>
      <c r="C54" s="7"/>
      <c r="D54" s="3"/>
      <c r="E54" s="4"/>
      <c r="F54" s="5"/>
      <c r="G54" s="9" t="str">
        <f t="shared" si="2"/>
        <v/>
      </c>
      <c r="H54" s="6"/>
    </row>
    <row r="55" spans="1:8" customFormat="1" ht="15">
      <c r="A55" s="120" t="s">
        <v>427</v>
      </c>
      <c r="B55" s="189" t="s">
        <v>328</v>
      </c>
      <c r="C55" s="7">
        <v>2</v>
      </c>
      <c r="D55" s="3" t="s">
        <v>0</v>
      </c>
      <c r="E55" s="103">
        <v>0</v>
      </c>
      <c r="F55" s="9">
        <f>+E55*C55</f>
        <v>0</v>
      </c>
      <c r="G55" s="9">
        <f>IF(C55&gt;0,F55*0.18,"")</f>
        <v>0</v>
      </c>
      <c r="H55" s="8">
        <f>F55+G55</f>
        <v>0</v>
      </c>
    </row>
    <row r="56" spans="1:8" customFormat="1" ht="15">
      <c r="A56" s="282"/>
      <c r="B56" s="189"/>
      <c r="C56" s="7"/>
      <c r="D56" s="3"/>
      <c r="E56" s="67"/>
      <c r="F56" s="9"/>
      <c r="G56" s="9" t="str">
        <f t="shared" si="2"/>
        <v/>
      </c>
      <c r="H56" s="8"/>
    </row>
    <row r="57" spans="1:8" customFormat="1" ht="15">
      <c r="A57" s="120" t="s">
        <v>428</v>
      </c>
      <c r="B57" s="189" t="s">
        <v>329</v>
      </c>
      <c r="C57" s="7">
        <v>1</v>
      </c>
      <c r="D57" s="3" t="s">
        <v>68</v>
      </c>
      <c r="E57" s="103">
        <v>0</v>
      </c>
      <c r="F57" s="9">
        <f>+E57*C57</f>
        <v>0</v>
      </c>
      <c r="G57" s="9">
        <f>IF(C57&gt;0,F57*0.18,"")</f>
        <v>0</v>
      </c>
      <c r="H57" s="8">
        <f>F57+G57</f>
        <v>0</v>
      </c>
    </row>
    <row r="58" spans="1:8" customFormat="1" ht="15">
      <c r="A58" s="282"/>
      <c r="B58" s="189"/>
      <c r="C58" s="7"/>
      <c r="D58" s="3"/>
      <c r="E58" s="67"/>
      <c r="F58" s="9"/>
      <c r="G58" s="9" t="str">
        <f t="shared" si="2"/>
        <v/>
      </c>
      <c r="H58" s="8"/>
    </row>
    <row r="59" spans="1:8" customFormat="1" ht="15">
      <c r="A59" s="120" t="s">
        <v>429</v>
      </c>
      <c r="B59" s="189" t="s">
        <v>330</v>
      </c>
      <c r="C59" s="7">
        <v>1</v>
      </c>
      <c r="D59" s="3" t="s">
        <v>68</v>
      </c>
      <c r="E59" s="103">
        <v>0</v>
      </c>
      <c r="F59" s="9">
        <f>+E59*C59</f>
        <v>0</v>
      </c>
      <c r="G59" s="9">
        <f>IF(C59&gt;0,F59*0.18,"")</f>
        <v>0</v>
      </c>
      <c r="H59" s="8">
        <f>F59+G59</f>
        <v>0</v>
      </c>
    </row>
    <row r="60" spans="1:8" customFormat="1" ht="15">
      <c r="A60" s="282"/>
      <c r="B60" s="189"/>
      <c r="C60" s="7"/>
      <c r="D60" s="3"/>
      <c r="E60" s="67"/>
      <c r="F60" s="9"/>
      <c r="G60" s="9" t="str">
        <f t="shared" ref="G60" si="3">IF(C60&gt;0,F60*0.18,"")</f>
        <v/>
      </c>
      <c r="H60" s="8"/>
    </row>
    <row r="61" spans="1:8" customFormat="1" ht="15">
      <c r="A61" s="120" t="s">
        <v>430</v>
      </c>
      <c r="B61" s="189" t="s">
        <v>418</v>
      </c>
      <c r="C61" s="7">
        <v>1</v>
      </c>
      <c r="D61" s="3" t="s">
        <v>68</v>
      </c>
      <c r="E61" s="103">
        <v>0</v>
      </c>
      <c r="F61" s="9">
        <f>+E61*C61</f>
        <v>0</v>
      </c>
      <c r="G61" s="9">
        <f>IF(C61&gt;0,F61*0.18,"")</f>
        <v>0</v>
      </c>
      <c r="H61" s="8">
        <f>F61+G61</f>
        <v>0</v>
      </c>
    </row>
    <row r="62" spans="1:8" ht="15">
      <c r="A62" s="120"/>
      <c r="B62" s="175"/>
      <c r="C62" s="82"/>
      <c r="D62" s="80"/>
      <c r="E62" s="94"/>
      <c r="F62" s="84"/>
      <c r="G62" s="84"/>
      <c r="H62" s="83"/>
    </row>
    <row r="63" spans="1:8" ht="15">
      <c r="A63" s="120"/>
      <c r="B63" s="175"/>
      <c r="C63" s="82"/>
      <c r="D63" s="80"/>
      <c r="E63" s="94"/>
      <c r="F63" s="84"/>
      <c r="G63" s="84"/>
      <c r="H63" s="83"/>
    </row>
    <row r="64" spans="1:8" ht="15">
      <c r="A64" s="120"/>
      <c r="B64" s="175"/>
      <c r="C64" s="82"/>
      <c r="D64" s="80"/>
      <c r="E64" s="94"/>
      <c r="F64" s="84"/>
      <c r="G64" s="84"/>
      <c r="H64" s="83"/>
    </row>
    <row r="65" spans="1:8" ht="15.75">
      <c r="A65" s="85"/>
      <c r="D65" s="178" t="s">
        <v>15</v>
      </c>
      <c r="F65" s="179">
        <f>SUM(F8:F62)</f>
        <v>0</v>
      </c>
      <c r="G65" s="180">
        <f>F65*0.18</f>
        <v>0</v>
      </c>
      <c r="H65" s="180">
        <f>G65+F65</f>
        <v>0</v>
      </c>
    </row>
    <row r="66" spans="1:8" ht="15.75">
      <c r="A66" s="85"/>
      <c r="D66" s="110"/>
      <c r="F66" s="181"/>
      <c r="G66" s="182"/>
      <c r="H66" s="182"/>
    </row>
    <row r="67" spans="1:8" ht="16.5" thickBot="1">
      <c r="A67" s="183"/>
      <c r="D67" s="178" t="s">
        <v>10</v>
      </c>
      <c r="F67" s="184">
        <f>F65*0.1</f>
        <v>0</v>
      </c>
      <c r="G67" s="185">
        <f>F67*0.18</f>
        <v>0</v>
      </c>
      <c r="H67" s="185">
        <f>F67+G67</f>
        <v>0</v>
      </c>
    </row>
    <row r="68" spans="1:8" ht="15.75">
      <c r="D68" s="110"/>
      <c r="F68" s="180"/>
      <c r="G68" s="182"/>
      <c r="H68" s="182"/>
    </row>
    <row r="69" spans="1:8" ht="15.75" customHeight="1">
      <c r="D69" s="178" t="s">
        <v>100</v>
      </c>
      <c r="F69" s="180">
        <f>F67+F65</f>
        <v>0</v>
      </c>
      <c r="G69" s="180">
        <f>G65+G67</f>
        <v>0</v>
      </c>
      <c r="H69" s="180">
        <f>H65+H67</f>
        <v>0</v>
      </c>
    </row>
    <row r="70" spans="1:8" s="135" customFormat="1" ht="16.5">
      <c r="A70" s="133"/>
      <c r="B70" s="134"/>
    </row>
    <row r="71" spans="1:8" s="135" customFormat="1" ht="16.5">
      <c r="A71" s="133"/>
      <c r="B71" s="134"/>
    </row>
    <row r="72" spans="1:8" s="135" customFormat="1" ht="16.5">
      <c r="A72" s="133"/>
      <c r="B72" s="134"/>
    </row>
  </sheetData>
  <sheetProtection formatColumns="0" formatRows="0"/>
  <mergeCells count="4">
    <mergeCell ref="A4:H4"/>
    <mergeCell ref="A1:H1"/>
    <mergeCell ref="A2:H2"/>
    <mergeCell ref="A3:H3"/>
  </mergeCells>
  <pageMargins left="0.7" right="0.7" top="0.75" bottom="0.75" header="0.3" footer="0.3"/>
  <pageSetup scale="44" fitToHeight="0" orientation="portrait" r:id="rId1"/>
  <headerFooter differentFirst="1" alignWithMargins="0">
    <oddHeader>&amp;RAgosto 24, 2009</oddHeader>
    <oddFooter>&amp;L&amp;F
&amp;A&amp;R&amp;14Pagina &amp;P de &amp;N</oddFooter>
  </headerFooter>
  <drawing r:id="rId2"/>
  <legacyDrawingHF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C000"/>
    <pageSetUpPr fitToPage="1"/>
  </sheetPr>
  <dimension ref="A1:S656"/>
  <sheetViews>
    <sheetView showGridLines="0" view="pageBreakPreview" zoomScale="70" zoomScaleSheetLayoutView="70" workbookViewId="0">
      <pane ySplit="5" topLeftCell="A23" activePane="bottomLeft" state="frozen"/>
      <selection sqref="A1:H4"/>
      <selection pane="bottomLeft" activeCell="A3" sqref="A3:H3"/>
    </sheetView>
  </sheetViews>
  <sheetFormatPr defaultColWidth="11.42578125" defaultRowHeight="12.75"/>
  <cols>
    <col min="1" max="1" width="12.140625" style="99" bestFit="1" customWidth="1"/>
    <col min="2" max="2" width="120.5703125" style="100" bestFit="1" customWidth="1"/>
    <col min="3" max="3" width="13.85546875" customWidth="1"/>
    <col min="4" max="4" width="11.42578125" customWidth="1"/>
    <col min="5" max="5" width="18.42578125" customWidth="1"/>
    <col min="6" max="6" width="22" customWidth="1"/>
    <col min="7" max="7" width="19.85546875" customWidth="1"/>
    <col min="8" max="8" width="22.140625" customWidth="1"/>
    <col min="9" max="10" width="11.42578125" customWidth="1"/>
    <col min="11" max="11" width="17.7109375" customWidth="1"/>
    <col min="12" max="12" width="20.85546875" customWidth="1"/>
    <col min="13" max="13" width="19" customWidth="1"/>
    <col min="14" max="19" width="11.42578125" customWidth="1"/>
  </cols>
  <sheetData>
    <row r="1" spans="1:8" ht="23.25">
      <c r="A1" s="293"/>
      <c r="B1" s="293"/>
      <c r="C1" s="293"/>
      <c r="D1" s="293"/>
      <c r="E1" s="293"/>
      <c r="F1" s="293"/>
      <c r="G1" s="293"/>
      <c r="H1" s="293"/>
    </row>
    <row r="2" spans="1:8" ht="20.25">
      <c r="A2" s="294" t="s">
        <v>174</v>
      </c>
      <c r="B2" s="294"/>
      <c r="C2" s="294"/>
      <c r="D2" s="294"/>
      <c r="E2" s="294"/>
      <c r="F2" s="294"/>
      <c r="G2" s="294"/>
      <c r="H2" s="294"/>
    </row>
    <row r="3" spans="1:8" ht="20.25">
      <c r="A3" s="294" t="s">
        <v>444</v>
      </c>
      <c r="B3" s="294"/>
      <c r="C3" s="294"/>
      <c r="D3" s="294"/>
      <c r="E3" s="294"/>
      <c r="F3" s="294"/>
      <c r="G3" s="294"/>
      <c r="H3" s="294"/>
    </row>
    <row r="4" spans="1:8" ht="39.6" customHeight="1" thickBot="1">
      <c r="A4" s="295"/>
      <c r="B4" s="295"/>
      <c r="C4" s="295"/>
      <c r="D4" s="295"/>
      <c r="E4" s="295"/>
      <c r="F4" s="295"/>
      <c r="G4" s="295"/>
      <c r="H4" s="295"/>
    </row>
    <row r="5" spans="1:8" ht="48" thickBot="1">
      <c r="A5" s="228" t="s">
        <v>1</v>
      </c>
      <c r="B5" s="229" t="s">
        <v>2</v>
      </c>
      <c r="C5" s="229" t="s">
        <v>3</v>
      </c>
      <c r="D5" s="229" t="s">
        <v>4</v>
      </c>
      <c r="E5" s="229" t="s">
        <v>5</v>
      </c>
      <c r="F5" s="229" t="s">
        <v>6</v>
      </c>
      <c r="G5" s="229" t="s">
        <v>7</v>
      </c>
      <c r="H5" s="230" t="s">
        <v>8</v>
      </c>
    </row>
    <row r="6" spans="1:8" ht="15.75">
      <c r="A6" s="1"/>
      <c r="B6" s="13"/>
      <c r="C6" s="2"/>
      <c r="D6" s="3"/>
      <c r="E6" s="4"/>
      <c r="F6" s="5"/>
      <c r="G6" s="5"/>
      <c r="H6" s="6"/>
    </row>
    <row r="7" spans="1:8" ht="15.75">
      <c r="A7" s="66">
        <v>4</v>
      </c>
      <c r="B7" s="31" t="s">
        <v>75</v>
      </c>
      <c r="C7" s="2"/>
      <c r="D7" s="3"/>
      <c r="E7" s="4"/>
      <c r="F7" s="5"/>
      <c r="G7" s="5"/>
      <c r="H7" s="6"/>
    </row>
    <row r="8" spans="1:8" ht="15.75">
      <c r="A8" s="1"/>
      <c r="B8" s="31"/>
      <c r="C8" s="2"/>
      <c r="D8" s="3"/>
      <c r="E8" s="4"/>
      <c r="F8" s="5"/>
      <c r="G8" s="5"/>
      <c r="H8" s="6"/>
    </row>
    <row r="9" spans="1:8" s="111" customFormat="1" ht="15">
      <c r="A9" s="57">
        <f>A7+0.01</f>
        <v>4.01</v>
      </c>
      <c r="B9" s="113" t="s">
        <v>335</v>
      </c>
      <c r="C9" s="113"/>
      <c r="D9" s="113"/>
      <c r="E9" s="52"/>
      <c r="F9" s="68"/>
      <c r="G9" s="68"/>
      <c r="H9" s="114"/>
    </row>
    <row r="10" spans="1:8" s="111" customFormat="1" ht="15">
      <c r="A10" s="108"/>
      <c r="B10" s="113" t="s">
        <v>76</v>
      </c>
      <c r="C10" s="113"/>
      <c r="D10" s="113"/>
      <c r="E10" s="52"/>
      <c r="F10" s="68"/>
      <c r="G10" s="68"/>
      <c r="H10" s="114"/>
    </row>
    <row r="11" spans="1:8" s="111" customFormat="1" ht="15">
      <c r="A11" s="108"/>
      <c r="B11" s="113"/>
      <c r="C11" s="113"/>
      <c r="D11" s="113"/>
      <c r="E11" s="52"/>
      <c r="F11" s="68"/>
      <c r="G11" s="68"/>
      <c r="H11" s="114"/>
    </row>
    <row r="12" spans="1:8" s="111" customFormat="1" ht="15">
      <c r="A12" s="104"/>
      <c r="B12" s="236" t="s">
        <v>147</v>
      </c>
      <c r="C12" s="113"/>
      <c r="D12" s="113"/>
      <c r="E12" s="52"/>
      <c r="F12" s="68"/>
      <c r="G12" s="68"/>
      <c r="H12" s="114"/>
    </row>
    <row r="13" spans="1:8" s="111" customFormat="1" ht="15">
      <c r="A13" s="104"/>
      <c r="B13" s="113" t="s">
        <v>101</v>
      </c>
      <c r="C13" s="113"/>
      <c r="D13" s="113"/>
      <c r="E13" s="52"/>
      <c r="F13" s="68"/>
      <c r="G13" s="68"/>
      <c r="H13" s="114"/>
    </row>
    <row r="14" spans="1:8" s="111" customFormat="1" ht="15">
      <c r="A14" s="104"/>
      <c r="B14" s="113" t="s">
        <v>102</v>
      </c>
      <c r="C14" s="113"/>
      <c r="D14" s="113"/>
      <c r="E14" s="52"/>
      <c r="F14" s="68"/>
      <c r="G14" s="68"/>
      <c r="H14" s="114"/>
    </row>
    <row r="15" spans="1:8" s="111" customFormat="1" ht="15">
      <c r="A15" s="104"/>
      <c r="B15" s="113" t="s">
        <v>103</v>
      </c>
      <c r="C15" s="113"/>
      <c r="D15" s="113"/>
      <c r="E15" s="52"/>
      <c r="F15" s="68"/>
      <c r="G15" s="68"/>
      <c r="H15" s="114"/>
    </row>
    <row r="16" spans="1:8" s="111" customFormat="1" ht="15">
      <c r="A16" s="104"/>
      <c r="B16" s="113"/>
      <c r="C16" s="113"/>
      <c r="D16" s="113"/>
      <c r="E16" s="52"/>
      <c r="F16" s="68"/>
      <c r="G16" s="68"/>
      <c r="H16" s="114"/>
    </row>
    <row r="17" spans="1:8" s="111" customFormat="1" ht="15">
      <c r="A17" s="104"/>
      <c r="B17" s="113" t="s">
        <v>141</v>
      </c>
      <c r="C17" s="113"/>
      <c r="D17" s="113"/>
      <c r="E17" s="52"/>
      <c r="F17" s="68"/>
      <c r="G17" s="68"/>
      <c r="H17" s="114"/>
    </row>
    <row r="18" spans="1:8" s="111" customFormat="1" ht="15">
      <c r="A18" s="104"/>
      <c r="B18" s="113" t="s">
        <v>140</v>
      </c>
      <c r="C18" s="113"/>
      <c r="D18" s="113"/>
      <c r="E18" s="52"/>
      <c r="F18" s="68"/>
      <c r="G18" s="68"/>
      <c r="H18" s="114"/>
    </row>
    <row r="19" spans="1:8" s="111" customFormat="1" ht="15">
      <c r="A19" s="104"/>
      <c r="B19" s="113"/>
      <c r="C19" s="113"/>
      <c r="D19" s="113"/>
      <c r="E19" s="52"/>
      <c r="F19" s="68"/>
      <c r="G19" s="68"/>
      <c r="H19" s="114"/>
    </row>
    <row r="20" spans="1:8" s="111" customFormat="1" ht="15">
      <c r="A20" s="104"/>
      <c r="B20" s="113" t="s">
        <v>59</v>
      </c>
      <c r="C20" s="113"/>
      <c r="D20" s="113"/>
      <c r="E20" s="52"/>
      <c r="F20" s="68"/>
      <c r="G20" s="68"/>
      <c r="H20" s="114"/>
    </row>
    <row r="21" spans="1:8" s="111" customFormat="1" ht="15">
      <c r="A21" s="104"/>
      <c r="B21" s="105" t="s">
        <v>104</v>
      </c>
      <c r="C21" s="51">
        <v>12</v>
      </c>
      <c r="D21" s="51" t="s">
        <v>0</v>
      </c>
      <c r="E21" s="67">
        <v>0</v>
      </c>
      <c r="F21" s="68">
        <f>+E21*C21</f>
        <v>0</v>
      </c>
      <c r="G21" s="68">
        <f>IF(C21&gt;0,F21*0.18,"")</f>
        <v>0</v>
      </c>
      <c r="H21" s="52">
        <f t="shared" ref="H21:H32" si="0">IF(C21&gt;0,F21+G21,"")</f>
        <v>0</v>
      </c>
    </row>
    <row r="22" spans="1:8" s="111" customFormat="1" ht="15">
      <c r="A22" s="104"/>
      <c r="B22" s="105" t="s">
        <v>105</v>
      </c>
      <c r="C22" s="51">
        <v>3</v>
      </c>
      <c r="D22" s="51" t="s">
        <v>0</v>
      </c>
      <c r="E22" s="67">
        <v>0</v>
      </c>
      <c r="F22" s="68">
        <f t="shared" ref="F22:F30" si="1">+E22*C22</f>
        <v>0</v>
      </c>
      <c r="G22" s="68">
        <f>IF(C22&gt;0,F22*0.18,"")</f>
        <v>0</v>
      </c>
      <c r="H22" s="52">
        <f t="shared" si="0"/>
        <v>0</v>
      </c>
    </row>
    <row r="23" spans="1:8" s="111" customFormat="1" ht="15">
      <c r="A23" s="104"/>
      <c r="B23" s="105" t="s">
        <v>106</v>
      </c>
      <c r="C23" s="51">
        <v>4</v>
      </c>
      <c r="D23" s="51" t="s">
        <v>0</v>
      </c>
      <c r="E23" s="67">
        <v>0</v>
      </c>
      <c r="F23" s="68">
        <f t="shared" si="1"/>
        <v>0</v>
      </c>
      <c r="G23" s="68">
        <f t="shared" ref="G23:G32" si="2">IF(C23&gt;0,F23*0.18,"")</f>
        <v>0</v>
      </c>
      <c r="H23" s="52">
        <f t="shared" si="0"/>
        <v>0</v>
      </c>
    </row>
    <row r="24" spans="1:8" s="111" customFormat="1" ht="15">
      <c r="A24" s="104"/>
      <c r="B24" s="105" t="s">
        <v>144</v>
      </c>
      <c r="C24" s="51">
        <v>1</v>
      </c>
      <c r="D24" s="51" t="s">
        <v>0</v>
      </c>
      <c r="E24" s="67">
        <v>0</v>
      </c>
      <c r="F24" s="68">
        <f t="shared" si="1"/>
        <v>0</v>
      </c>
      <c r="G24" s="68">
        <f t="shared" si="2"/>
        <v>0</v>
      </c>
      <c r="H24" s="52">
        <f t="shared" si="0"/>
        <v>0</v>
      </c>
    </row>
    <row r="25" spans="1:8" s="111" customFormat="1" ht="15">
      <c r="A25" s="104"/>
      <c r="B25" s="105" t="s">
        <v>107</v>
      </c>
      <c r="C25" s="51">
        <v>2</v>
      </c>
      <c r="D25" s="51" t="s">
        <v>0</v>
      </c>
      <c r="E25" s="67">
        <v>0</v>
      </c>
      <c r="F25" s="68">
        <f t="shared" si="1"/>
        <v>0</v>
      </c>
      <c r="G25" s="68">
        <f t="shared" si="2"/>
        <v>0</v>
      </c>
      <c r="H25" s="52">
        <f t="shared" si="0"/>
        <v>0</v>
      </c>
    </row>
    <row r="26" spans="1:8" s="101" customFormat="1" ht="15">
      <c r="A26" s="104"/>
      <c r="B26" s="105" t="s">
        <v>63</v>
      </c>
      <c r="C26" s="51">
        <v>6</v>
      </c>
      <c r="D26" s="51" t="s">
        <v>0</v>
      </c>
      <c r="E26" s="103">
        <v>0</v>
      </c>
      <c r="F26" s="5">
        <f t="shared" si="1"/>
        <v>0</v>
      </c>
      <c r="G26" s="68">
        <f t="shared" si="2"/>
        <v>0</v>
      </c>
      <c r="H26" s="52">
        <f t="shared" si="0"/>
        <v>0</v>
      </c>
    </row>
    <row r="27" spans="1:8" s="101" customFormat="1" ht="15">
      <c r="A27" s="104"/>
      <c r="B27" s="105" t="s">
        <v>80</v>
      </c>
      <c r="C27" s="51">
        <v>2</v>
      </c>
      <c r="D27" s="51" t="s">
        <v>0</v>
      </c>
      <c r="E27" s="103">
        <v>0</v>
      </c>
      <c r="F27" s="5">
        <f t="shared" si="1"/>
        <v>0</v>
      </c>
      <c r="G27" s="68">
        <f t="shared" si="2"/>
        <v>0</v>
      </c>
      <c r="H27" s="52">
        <f t="shared" si="0"/>
        <v>0</v>
      </c>
    </row>
    <row r="28" spans="1:8" s="111" customFormat="1" ht="15">
      <c r="A28" s="104"/>
      <c r="B28" s="105" t="s">
        <v>108</v>
      </c>
      <c r="C28" s="51">
        <v>3</v>
      </c>
      <c r="D28" s="51" t="s">
        <v>0</v>
      </c>
      <c r="E28" s="67">
        <v>0</v>
      </c>
      <c r="F28" s="68">
        <f t="shared" si="1"/>
        <v>0</v>
      </c>
      <c r="G28" s="68">
        <f t="shared" si="2"/>
        <v>0</v>
      </c>
      <c r="H28" s="52">
        <f t="shared" si="0"/>
        <v>0</v>
      </c>
    </row>
    <row r="29" spans="1:8" s="111" customFormat="1" ht="15">
      <c r="A29" s="104"/>
      <c r="B29" s="105" t="s">
        <v>143</v>
      </c>
      <c r="C29" s="51">
        <v>750</v>
      </c>
      <c r="D29" s="51" t="s">
        <v>65</v>
      </c>
      <c r="E29" s="67">
        <v>0</v>
      </c>
      <c r="F29" s="68">
        <f t="shared" si="1"/>
        <v>0</v>
      </c>
      <c r="G29" s="68">
        <f t="shared" si="2"/>
        <v>0</v>
      </c>
      <c r="H29" s="52">
        <f t="shared" si="0"/>
        <v>0</v>
      </c>
    </row>
    <row r="30" spans="1:8" s="111" customFormat="1" ht="15">
      <c r="A30" s="104"/>
      <c r="B30" s="105" t="s">
        <v>142</v>
      </c>
      <c r="C30" s="51">
        <v>250</v>
      </c>
      <c r="D30" s="51" t="s">
        <v>65</v>
      </c>
      <c r="E30" s="67">
        <v>0</v>
      </c>
      <c r="F30" s="68">
        <f t="shared" si="1"/>
        <v>0</v>
      </c>
      <c r="G30" s="68">
        <f t="shared" si="2"/>
        <v>0</v>
      </c>
      <c r="H30" s="52">
        <f t="shared" si="0"/>
        <v>0</v>
      </c>
    </row>
    <row r="31" spans="1:8" s="111" customFormat="1" ht="15">
      <c r="A31" s="104"/>
      <c r="B31" s="105" t="s">
        <v>109</v>
      </c>
      <c r="C31" s="51"/>
      <c r="D31" s="51"/>
      <c r="E31" s="67" t="s">
        <v>22</v>
      </c>
      <c r="F31" s="68"/>
      <c r="G31" s="68" t="str">
        <f t="shared" si="2"/>
        <v/>
      </c>
      <c r="H31" s="52" t="str">
        <f t="shared" si="0"/>
        <v/>
      </c>
    </row>
    <row r="32" spans="1:8" s="111" customFormat="1" ht="15">
      <c r="A32" s="104"/>
      <c r="B32" s="105" t="s">
        <v>110</v>
      </c>
      <c r="C32" s="51">
        <v>1</v>
      </c>
      <c r="D32" s="51" t="s">
        <v>68</v>
      </c>
      <c r="E32" s="67">
        <v>0</v>
      </c>
      <c r="F32" s="68">
        <f>+E32*C32</f>
        <v>0</v>
      </c>
      <c r="G32" s="68">
        <f t="shared" si="2"/>
        <v>0</v>
      </c>
      <c r="H32" s="52">
        <f t="shared" si="0"/>
        <v>0</v>
      </c>
    </row>
    <row r="33" spans="1:8" ht="15.75">
      <c r="A33" s="1"/>
      <c r="B33" s="31"/>
      <c r="C33" s="2"/>
      <c r="D33" s="3"/>
      <c r="E33" s="4"/>
      <c r="F33" s="5"/>
      <c r="G33" s="5"/>
      <c r="H33" s="6"/>
    </row>
    <row r="34" spans="1:8" ht="15.75">
      <c r="A34" s="1"/>
      <c r="B34" s="31"/>
      <c r="C34" s="2"/>
      <c r="D34" s="3"/>
      <c r="E34" s="4"/>
      <c r="F34" s="5"/>
      <c r="G34" s="5"/>
      <c r="H34" s="6"/>
    </row>
    <row r="35" spans="1:8" s="101" customFormat="1" ht="15">
      <c r="A35" s="57">
        <f>A9+0.01</f>
        <v>4.0199999999999996</v>
      </c>
      <c r="B35" s="10" t="s">
        <v>336</v>
      </c>
      <c r="C35" s="10"/>
      <c r="D35" s="10"/>
      <c r="E35" s="50" t="s">
        <v>22</v>
      </c>
      <c r="F35" s="9"/>
      <c r="G35" s="68" t="s">
        <v>22</v>
      </c>
      <c r="H35" s="8"/>
    </row>
    <row r="36" spans="1:8" s="101" customFormat="1" ht="15">
      <c r="A36" s="1"/>
      <c r="B36" s="10" t="s">
        <v>76</v>
      </c>
      <c r="C36" s="10"/>
      <c r="D36" s="10"/>
      <c r="E36" s="10" t="s">
        <v>22</v>
      </c>
      <c r="F36" s="9"/>
      <c r="G36" s="68" t="s">
        <v>22</v>
      </c>
      <c r="H36" s="8"/>
    </row>
    <row r="37" spans="1:8" s="101" customFormat="1" ht="15">
      <c r="A37" s="1"/>
      <c r="B37" s="10"/>
      <c r="C37" s="10"/>
      <c r="D37" s="10"/>
      <c r="E37" s="10" t="s">
        <v>22</v>
      </c>
      <c r="F37" s="9"/>
      <c r="G37" s="68" t="s">
        <v>22</v>
      </c>
      <c r="H37" s="8"/>
    </row>
    <row r="38" spans="1:8" s="101" customFormat="1" ht="15">
      <c r="A38" s="1"/>
      <c r="B38" s="10" t="s">
        <v>344</v>
      </c>
      <c r="C38" s="10"/>
      <c r="D38" s="10"/>
      <c r="E38" s="10" t="s">
        <v>22</v>
      </c>
      <c r="F38" s="9"/>
      <c r="G38" s="68" t="s">
        <v>22</v>
      </c>
      <c r="H38" s="8"/>
    </row>
    <row r="39" spans="1:8" s="101" customFormat="1" ht="15">
      <c r="A39" s="1"/>
      <c r="B39" s="10"/>
      <c r="C39" s="10"/>
      <c r="D39" s="10"/>
      <c r="E39" s="10"/>
      <c r="F39" s="9"/>
      <c r="G39" s="68"/>
      <c r="H39" s="8"/>
    </row>
    <row r="40" spans="1:8" s="101" customFormat="1" ht="15">
      <c r="A40" s="1"/>
      <c r="B40" s="10" t="s">
        <v>339</v>
      </c>
      <c r="C40" s="10"/>
      <c r="D40" s="10"/>
      <c r="E40" s="10" t="s">
        <v>22</v>
      </c>
      <c r="F40" s="9"/>
      <c r="G40" s="68" t="s">
        <v>22</v>
      </c>
      <c r="H40" s="8"/>
    </row>
    <row r="41" spans="1:8" s="101" customFormat="1" ht="15">
      <c r="A41" s="1"/>
      <c r="B41" s="10" t="s">
        <v>340</v>
      </c>
      <c r="C41" s="10"/>
      <c r="D41" s="10"/>
      <c r="E41" s="10"/>
      <c r="F41" s="9"/>
      <c r="G41" s="68"/>
      <c r="H41" s="8"/>
    </row>
    <row r="42" spans="1:8" s="101" customFormat="1" ht="15">
      <c r="A42" s="1"/>
      <c r="B42" s="10" t="s">
        <v>341</v>
      </c>
      <c r="C42" s="10"/>
      <c r="D42" s="10"/>
      <c r="E42" s="10" t="s">
        <v>22</v>
      </c>
      <c r="F42" s="9"/>
      <c r="G42" s="68" t="s">
        <v>22</v>
      </c>
      <c r="H42" s="8"/>
    </row>
    <row r="43" spans="1:8" s="101" customFormat="1" ht="15">
      <c r="A43" s="1"/>
      <c r="B43" s="10"/>
      <c r="C43" s="10"/>
      <c r="D43" s="10"/>
      <c r="E43" s="10" t="s">
        <v>22</v>
      </c>
      <c r="F43" s="9"/>
      <c r="G43" s="68" t="s">
        <v>22</v>
      </c>
      <c r="H43" s="8"/>
    </row>
    <row r="44" spans="1:8" s="101" customFormat="1" ht="15">
      <c r="A44" s="1"/>
      <c r="B44" s="10" t="s">
        <v>59</v>
      </c>
      <c r="C44" s="10"/>
      <c r="D44" s="10"/>
      <c r="E44" s="10" t="s">
        <v>22</v>
      </c>
      <c r="F44" s="9"/>
      <c r="G44" s="68" t="s">
        <v>22</v>
      </c>
      <c r="H44" s="8"/>
    </row>
    <row r="45" spans="1:8" s="101" customFormat="1" ht="15">
      <c r="A45" s="1"/>
      <c r="B45" s="102" t="s">
        <v>337</v>
      </c>
      <c r="C45" s="7">
        <v>2</v>
      </c>
      <c r="D45" s="7" t="s">
        <v>0</v>
      </c>
      <c r="E45" s="103">
        <v>0</v>
      </c>
      <c r="F45" s="5">
        <v>0</v>
      </c>
      <c r="G45" s="68">
        <v>0</v>
      </c>
      <c r="H45" s="52">
        <v>0</v>
      </c>
    </row>
    <row r="46" spans="1:8" s="101" customFormat="1" ht="15">
      <c r="A46" s="1"/>
      <c r="B46" s="102" t="s">
        <v>338</v>
      </c>
      <c r="C46" s="7">
        <v>2</v>
      </c>
      <c r="D46" s="7" t="s">
        <v>0</v>
      </c>
      <c r="E46" s="103">
        <v>0</v>
      </c>
      <c r="F46" s="5">
        <v>0</v>
      </c>
      <c r="G46" s="68">
        <v>0</v>
      </c>
      <c r="H46" s="52">
        <v>0</v>
      </c>
    </row>
    <row r="47" spans="1:8" s="101" customFormat="1" ht="15">
      <c r="A47" s="116"/>
      <c r="B47" s="117" t="s">
        <v>113</v>
      </c>
      <c r="C47" s="82">
        <v>32</v>
      </c>
      <c r="D47" s="82" t="s">
        <v>0</v>
      </c>
      <c r="E47" s="47">
        <v>0</v>
      </c>
      <c r="F47" s="81">
        <v>0</v>
      </c>
      <c r="G47" s="96">
        <v>0</v>
      </c>
      <c r="H47" s="118">
        <v>0</v>
      </c>
    </row>
    <row r="48" spans="1:8" s="101" customFormat="1" ht="15">
      <c r="A48" s="116"/>
      <c r="B48" s="117" t="s">
        <v>347</v>
      </c>
      <c r="C48" s="82">
        <v>8</v>
      </c>
      <c r="D48" s="82" t="s">
        <v>0</v>
      </c>
      <c r="E48" s="47">
        <v>0</v>
      </c>
      <c r="F48" s="81">
        <v>0</v>
      </c>
      <c r="G48" s="96">
        <v>0</v>
      </c>
      <c r="H48" s="118">
        <v>0</v>
      </c>
    </row>
    <row r="49" spans="1:8" s="101" customFormat="1" ht="15">
      <c r="A49" s="1"/>
      <c r="B49" s="102" t="s">
        <v>99</v>
      </c>
      <c r="C49" s="7">
        <v>160</v>
      </c>
      <c r="D49" s="7" t="s">
        <v>65</v>
      </c>
      <c r="E49" s="103">
        <v>0</v>
      </c>
      <c r="F49" s="5">
        <v>0</v>
      </c>
      <c r="G49" s="68">
        <v>0</v>
      </c>
      <c r="H49" s="52">
        <v>0</v>
      </c>
    </row>
    <row r="50" spans="1:8" s="101" customFormat="1" ht="15">
      <c r="A50" s="1"/>
      <c r="B50" s="102" t="s">
        <v>342</v>
      </c>
      <c r="C50" s="7">
        <v>40</v>
      </c>
      <c r="D50" s="7" t="s">
        <v>65</v>
      </c>
      <c r="E50" s="103">
        <v>0</v>
      </c>
      <c r="F50" s="5">
        <v>0</v>
      </c>
      <c r="G50" s="68">
        <v>0</v>
      </c>
      <c r="H50" s="52">
        <v>0</v>
      </c>
    </row>
    <row r="51" spans="1:8" s="101" customFormat="1" ht="15">
      <c r="A51" s="1"/>
      <c r="B51" s="102" t="s">
        <v>66</v>
      </c>
      <c r="C51" s="7"/>
      <c r="D51" s="7"/>
      <c r="E51" s="112" t="s">
        <v>22</v>
      </c>
      <c r="F51" s="5"/>
      <c r="G51" s="68" t="s">
        <v>22</v>
      </c>
      <c r="H51" s="8"/>
    </row>
    <row r="52" spans="1:8" s="101" customFormat="1" ht="15">
      <c r="A52" s="1"/>
      <c r="B52" s="102" t="s">
        <v>67</v>
      </c>
      <c r="C52" s="7">
        <v>1</v>
      </c>
      <c r="D52" s="7" t="s">
        <v>68</v>
      </c>
      <c r="E52" s="103">
        <v>0</v>
      </c>
      <c r="F52" s="5">
        <v>0</v>
      </c>
      <c r="G52" s="68">
        <v>0</v>
      </c>
      <c r="H52" s="52">
        <v>0</v>
      </c>
    </row>
    <row r="53" spans="1:8" ht="15.75">
      <c r="A53" s="1"/>
      <c r="B53" s="31"/>
      <c r="C53" s="2"/>
      <c r="D53" s="3"/>
      <c r="E53" s="4"/>
      <c r="F53" s="5"/>
      <c r="G53" s="5"/>
      <c r="H53" s="6"/>
    </row>
    <row r="54" spans="1:8" ht="15.75">
      <c r="A54" s="1"/>
      <c r="B54" s="31"/>
      <c r="C54" s="2"/>
      <c r="D54" s="3"/>
      <c r="E54" s="4"/>
      <c r="F54" s="5"/>
      <c r="G54" s="5"/>
      <c r="H54" s="6"/>
    </row>
    <row r="55" spans="1:8" s="101" customFormat="1" ht="15">
      <c r="A55" s="57">
        <f>A35+0.01</f>
        <v>4.0299999999999994</v>
      </c>
      <c r="B55" s="10" t="s">
        <v>343</v>
      </c>
      <c r="C55" s="10"/>
      <c r="D55" s="10"/>
      <c r="E55" s="50" t="s">
        <v>22</v>
      </c>
      <c r="F55" s="9"/>
      <c r="G55" s="68" t="s">
        <v>22</v>
      </c>
      <c r="H55" s="8"/>
    </row>
    <row r="56" spans="1:8" s="101" customFormat="1" ht="15">
      <c r="A56" s="1"/>
      <c r="B56" s="10" t="s">
        <v>76</v>
      </c>
      <c r="C56" s="10"/>
      <c r="D56" s="10"/>
      <c r="E56" s="10" t="s">
        <v>22</v>
      </c>
      <c r="F56" s="9"/>
      <c r="G56" s="68" t="s">
        <v>22</v>
      </c>
      <c r="H56" s="8"/>
    </row>
    <row r="57" spans="1:8" s="101" customFormat="1" ht="15">
      <c r="A57" s="1"/>
      <c r="B57" s="10"/>
      <c r="C57" s="10"/>
      <c r="D57" s="10"/>
      <c r="E57" s="10" t="s">
        <v>22</v>
      </c>
      <c r="F57" s="9"/>
      <c r="G57" s="68" t="s">
        <v>22</v>
      </c>
      <c r="H57" s="8"/>
    </row>
    <row r="58" spans="1:8" s="101" customFormat="1" ht="15">
      <c r="A58" s="1"/>
      <c r="B58" s="10" t="s">
        <v>346</v>
      </c>
      <c r="C58" s="10"/>
      <c r="D58" s="10"/>
      <c r="E58" s="10" t="s">
        <v>22</v>
      </c>
      <c r="F58" s="9"/>
      <c r="G58" s="68" t="s">
        <v>22</v>
      </c>
      <c r="H58" s="8"/>
    </row>
    <row r="59" spans="1:8" s="101" customFormat="1" ht="15">
      <c r="A59" s="1"/>
      <c r="B59" s="10"/>
      <c r="C59" s="10"/>
      <c r="D59" s="10"/>
      <c r="E59" s="10"/>
      <c r="F59" s="9"/>
      <c r="G59" s="68"/>
      <c r="H59" s="8"/>
    </row>
    <row r="60" spans="1:8" s="101" customFormat="1" ht="15">
      <c r="A60" s="1"/>
      <c r="B60" s="10" t="s">
        <v>339</v>
      </c>
      <c r="C60" s="10"/>
      <c r="D60" s="10"/>
      <c r="E60" s="10" t="s">
        <v>22</v>
      </c>
      <c r="F60" s="9"/>
      <c r="G60" s="68" t="s">
        <v>22</v>
      </c>
      <c r="H60" s="8"/>
    </row>
    <row r="61" spans="1:8" s="101" customFormat="1" ht="15">
      <c r="A61" s="1"/>
      <c r="B61" s="10" t="s">
        <v>340</v>
      </c>
      <c r="C61" s="10"/>
      <c r="D61" s="10"/>
      <c r="E61" s="10"/>
      <c r="F61" s="9"/>
      <c r="G61" s="68"/>
      <c r="H61" s="8"/>
    </row>
    <row r="62" spans="1:8" s="101" customFormat="1" ht="15">
      <c r="A62" s="1"/>
      <c r="B62" s="10" t="s">
        <v>345</v>
      </c>
      <c r="C62" s="10"/>
      <c r="D62" s="10"/>
      <c r="E62" s="10" t="s">
        <v>22</v>
      </c>
      <c r="F62" s="9"/>
      <c r="G62" s="68" t="s">
        <v>22</v>
      </c>
      <c r="H62" s="8"/>
    </row>
    <row r="63" spans="1:8" s="101" customFormat="1" ht="15">
      <c r="A63" s="1"/>
      <c r="B63" s="10"/>
      <c r="C63" s="10"/>
      <c r="D63" s="10"/>
      <c r="E63" s="10" t="s">
        <v>22</v>
      </c>
      <c r="F63" s="9"/>
      <c r="G63" s="68" t="s">
        <v>22</v>
      </c>
      <c r="H63" s="8"/>
    </row>
    <row r="64" spans="1:8" s="101" customFormat="1" ht="15">
      <c r="A64" s="1"/>
      <c r="B64" s="10" t="s">
        <v>59</v>
      </c>
      <c r="C64" s="10"/>
      <c r="D64" s="10"/>
      <c r="E64" s="10" t="s">
        <v>22</v>
      </c>
      <c r="F64" s="9"/>
      <c r="G64" s="68" t="s">
        <v>22</v>
      </c>
      <c r="H64" s="8"/>
    </row>
    <row r="65" spans="1:8" s="101" customFormat="1" ht="15">
      <c r="A65" s="1"/>
      <c r="B65" s="102" t="s">
        <v>104</v>
      </c>
      <c r="C65" s="7">
        <v>9</v>
      </c>
      <c r="D65" s="7" t="s">
        <v>0</v>
      </c>
      <c r="E65" s="103">
        <v>0</v>
      </c>
      <c r="F65" s="5">
        <v>0</v>
      </c>
      <c r="G65" s="68">
        <v>0</v>
      </c>
      <c r="H65" s="52">
        <v>0</v>
      </c>
    </row>
    <row r="66" spans="1:8" s="101" customFormat="1" ht="15">
      <c r="A66" s="1"/>
      <c r="B66" s="102" t="s">
        <v>77</v>
      </c>
      <c r="C66" s="7">
        <v>4</v>
      </c>
      <c r="D66" s="7" t="s">
        <v>0</v>
      </c>
      <c r="E66" s="103">
        <v>0</v>
      </c>
      <c r="F66" s="5">
        <v>0</v>
      </c>
      <c r="G66" s="68">
        <v>0</v>
      </c>
      <c r="H66" s="52">
        <v>0</v>
      </c>
    </row>
    <row r="67" spans="1:8" s="101" customFormat="1" ht="15">
      <c r="A67" s="1"/>
      <c r="B67" s="102" t="s">
        <v>338</v>
      </c>
      <c r="C67" s="7">
        <v>8</v>
      </c>
      <c r="D67" s="7" t="s">
        <v>0</v>
      </c>
      <c r="E67" s="103">
        <v>0</v>
      </c>
      <c r="F67" s="5">
        <v>0</v>
      </c>
      <c r="G67" s="68">
        <v>0</v>
      </c>
      <c r="H67" s="52">
        <v>0</v>
      </c>
    </row>
    <row r="68" spans="1:8" s="101" customFormat="1" ht="15">
      <c r="A68" s="1"/>
      <c r="B68" s="102" t="s">
        <v>78</v>
      </c>
      <c r="C68" s="7">
        <v>4</v>
      </c>
      <c r="D68" s="7" t="s">
        <v>0</v>
      </c>
      <c r="E68" s="103">
        <v>0</v>
      </c>
      <c r="F68" s="5">
        <v>0</v>
      </c>
      <c r="G68" s="68">
        <v>0</v>
      </c>
      <c r="H68" s="52">
        <v>0</v>
      </c>
    </row>
    <row r="69" spans="1:8" s="101" customFormat="1" ht="15">
      <c r="A69" s="1"/>
      <c r="B69" s="102" t="s">
        <v>79</v>
      </c>
      <c r="C69" s="7">
        <v>5</v>
      </c>
      <c r="D69" s="7" t="s">
        <v>0</v>
      </c>
      <c r="E69" s="103">
        <v>0</v>
      </c>
      <c r="F69" s="5">
        <v>0</v>
      </c>
      <c r="G69" s="68">
        <v>0</v>
      </c>
      <c r="H69" s="52">
        <v>0</v>
      </c>
    </row>
    <row r="70" spans="1:8" s="101" customFormat="1" ht="15">
      <c r="A70" s="104"/>
      <c r="B70" s="105" t="s">
        <v>63</v>
      </c>
      <c r="C70" s="51">
        <v>1</v>
      </c>
      <c r="D70" s="51" t="s">
        <v>0</v>
      </c>
      <c r="E70" s="103">
        <v>0</v>
      </c>
      <c r="F70" s="5">
        <v>0</v>
      </c>
      <c r="G70" s="68">
        <v>0</v>
      </c>
      <c r="H70" s="52">
        <v>0</v>
      </c>
    </row>
    <row r="71" spans="1:8" s="101" customFormat="1" ht="15">
      <c r="A71" s="104"/>
      <c r="B71" s="105" t="s">
        <v>80</v>
      </c>
      <c r="C71" s="51">
        <v>1</v>
      </c>
      <c r="D71" s="51" t="s">
        <v>0</v>
      </c>
      <c r="E71" s="103">
        <v>0</v>
      </c>
      <c r="F71" s="5">
        <v>0</v>
      </c>
      <c r="G71" s="68">
        <v>0</v>
      </c>
      <c r="H71" s="52">
        <v>0</v>
      </c>
    </row>
    <row r="72" spans="1:8" s="101" customFormat="1" ht="15">
      <c r="A72" s="116"/>
      <c r="B72" s="117" t="s">
        <v>113</v>
      </c>
      <c r="C72" s="82">
        <v>32</v>
      </c>
      <c r="D72" s="82" t="s">
        <v>0</v>
      </c>
      <c r="E72" s="47">
        <v>0</v>
      </c>
      <c r="F72" s="81">
        <v>0</v>
      </c>
      <c r="G72" s="96">
        <v>0</v>
      </c>
      <c r="H72" s="118">
        <v>0</v>
      </c>
    </row>
    <row r="73" spans="1:8" s="101" customFormat="1" ht="15">
      <c r="A73" s="116"/>
      <c r="B73" s="117" t="s">
        <v>347</v>
      </c>
      <c r="C73" s="82">
        <v>8</v>
      </c>
      <c r="D73" s="82" t="s">
        <v>0</v>
      </c>
      <c r="E73" s="47">
        <v>0</v>
      </c>
      <c r="F73" s="81">
        <v>0</v>
      </c>
      <c r="G73" s="96">
        <v>0</v>
      </c>
      <c r="H73" s="118">
        <v>0</v>
      </c>
    </row>
    <row r="74" spans="1:8" s="101" customFormat="1" ht="15">
      <c r="A74" s="1"/>
      <c r="B74" s="102" t="s">
        <v>99</v>
      </c>
      <c r="C74" s="7">
        <v>240</v>
      </c>
      <c r="D74" s="7" t="s">
        <v>65</v>
      </c>
      <c r="E74" s="103">
        <v>0</v>
      </c>
      <c r="F74" s="5">
        <v>0</v>
      </c>
      <c r="G74" s="68">
        <v>0</v>
      </c>
      <c r="H74" s="52">
        <v>0</v>
      </c>
    </row>
    <row r="75" spans="1:8" s="101" customFormat="1" ht="15">
      <c r="A75" s="1"/>
      <c r="B75" s="102" t="s">
        <v>342</v>
      </c>
      <c r="C75" s="7">
        <v>80</v>
      </c>
      <c r="D75" s="7" t="s">
        <v>65</v>
      </c>
      <c r="E75" s="103">
        <v>0</v>
      </c>
      <c r="F75" s="5">
        <v>0</v>
      </c>
      <c r="G75" s="68">
        <v>0</v>
      </c>
      <c r="H75" s="52">
        <v>0</v>
      </c>
    </row>
    <row r="76" spans="1:8" s="101" customFormat="1" ht="15">
      <c r="A76" s="1"/>
      <c r="B76" s="102" t="s">
        <v>66</v>
      </c>
      <c r="C76" s="7"/>
      <c r="D76" s="7"/>
      <c r="E76" s="112" t="s">
        <v>22</v>
      </c>
      <c r="F76" s="5"/>
      <c r="G76" s="68" t="s">
        <v>22</v>
      </c>
      <c r="H76" s="8"/>
    </row>
    <row r="77" spans="1:8" s="101" customFormat="1" ht="15">
      <c r="A77" s="1"/>
      <c r="B77" s="102" t="s">
        <v>67</v>
      </c>
      <c r="C77" s="7">
        <v>1</v>
      </c>
      <c r="D77" s="7" t="s">
        <v>68</v>
      </c>
      <c r="E77" s="103">
        <v>0</v>
      </c>
      <c r="F77" s="5">
        <v>0</v>
      </c>
      <c r="G77" s="68">
        <v>0</v>
      </c>
      <c r="H77" s="52">
        <v>0</v>
      </c>
    </row>
    <row r="78" spans="1:8" s="101" customFormat="1" ht="15">
      <c r="A78" s="1"/>
      <c r="B78" s="102"/>
      <c r="C78" s="7"/>
      <c r="D78" s="7"/>
      <c r="E78" s="50"/>
      <c r="F78" s="5"/>
      <c r="G78" s="68"/>
      <c r="H78" s="52"/>
    </row>
    <row r="79" spans="1:8" s="101" customFormat="1" ht="15">
      <c r="A79" s="1"/>
      <c r="B79" s="102"/>
      <c r="C79" s="7"/>
      <c r="D79" s="7"/>
      <c r="E79" s="10"/>
      <c r="F79" s="5"/>
      <c r="G79" s="68"/>
      <c r="H79" s="52"/>
    </row>
    <row r="80" spans="1:8" s="101" customFormat="1" ht="15">
      <c r="A80" s="57">
        <f>A55+0.01</f>
        <v>4.0399999999999991</v>
      </c>
      <c r="B80" s="10" t="s">
        <v>348</v>
      </c>
      <c r="C80" s="10"/>
      <c r="D80" s="10"/>
      <c r="E80" s="50" t="s">
        <v>22</v>
      </c>
      <c r="F80" s="9"/>
      <c r="G80" s="68" t="s">
        <v>22</v>
      </c>
      <c r="H80" s="8"/>
    </row>
    <row r="81" spans="1:8" s="101" customFormat="1" ht="15">
      <c r="A81" s="1"/>
      <c r="B81" s="10" t="s">
        <v>76</v>
      </c>
      <c r="C81" s="10"/>
      <c r="D81" s="10"/>
      <c r="E81" s="10" t="s">
        <v>22</v>
      </c>
      <c r="F81" s="9"/>
      <c r="G81" s="68" t="s">
        <v>22</v>
      </c>
      <c r="H81" s="8"/>
    </row>
    <row r="82" spans="1:8" s="101" customFormat="1" ht="15">
      <c r="A82" s="1"/>
      <c r="B82" s="10"/>
      <c r="C82" s="10"/>
      <c r="D82" s="10"/>
      <c r="E82" s="10" t="s">
        <v>22</v>
      </c>
      <c r="F82" s="9"/>
      <c r="G82" s="68" t="s">
        <v>22</v>
      </c>
      <c r="H82" s="8"/>
    </row>
    <row r="83" spans="1:8" s="101" customFormat="1" ht="15">
      <c r="A83" s="1"/>
      <c r="B83" s="10" t="s">
        <v>349</v>
      </c>
      <c r="C83" s="10"/>
      <c r="D83" s="10"/>
      <c r="E83" s="10" t="s">
        <v>22</v>
      </c>
      <c r="F83" s="9"/>
      <c r="G83" s="68" t="s">
        <v>22</v>
      </c>
      <c r="H83" s="8"/>
    </row>
    <row r="84" spans="1:8" s="101" customFormat="1" ht="15">
      <c r="A84" s="1"/>
      <c r="B84" s="10"/>
      <c r="C84" s="10"/>
      <c r="D84" s="10"/>
      <c r="E84" s="10"/>
      <c r="F84" s="9"/>
      <c r="G84" s="68"/>
      <c r="H84" s="8"/>
    </row>
    <row r="85" spans="1:8" s="101" customFormat="1" ht="15">
      <c r="A85" s="1"/>
      <c r="B85" s="10" t="s">
        <v>339</v>
      </c>
      <c r="C85" s="10"/>
      <c r="D85" s="10"/>
      <c r="E85" s="10" t="s">
        <v>22</v>
      </c>
      <c r="F85" s="9"/>
      <c r="G85" s="68" t="s">
        <v>22</v>
      </c>
      <c r="H85" s="8"/>
    </row>
    <row r="86" spans="1:8" s="101" customFormat="1" ht="15">
      <c r="A86" s="1"/>
      <c r="B86" s="10" t="s">
        <v>340</v>
      </c>
      <c r="C86" s="10"/>
      <c r="D86" s="10"/>
      <c r="E86" s="10"/>
      <c r="F86" s="9"/>
      <c r="G86" s="68"/>
      <c r="H86" s="8"/>
    </row>
    <row r="87" spans="1:8" s="101" customFormat="1" ht="15">
      <c r="A87" s="1"/>
      <c r="B87" s="10" t="s">
        <v>341</v>
      </c>
      <c r="C87" s="10"/>
      <c r="D87" s="10"/>
      <c r="E87" s="10" t="s">
        <v>22</v>
      </c>
      <c r="F87" s="9"/>
      <c r="G87" s="68" t="s">
        <v>22</v>
      </c>
      <c r="H87" s="8"/>
    </row>
    <row r="88" spans="1:8" s="101" customFormat="1" ht="15">
      <c r="A88" s="1"/>
      <c r="B88" s="10"/>
      <c r="C88" s="10"/>
      <c r="D88" s="10"/>
      <c r="E88" s="10" t="s">
        <v>22</v>
      </c>
      <c r="F88" s="9"/>
      <c r="G88" s="68" t="s">
        <v>22</v>
      </c>
      <c r="H88" s="8"/>
    </row>
    <row r="89" spans="1:8" s="101" customFormat="1" ht="15">
      <c r="A89" s="1"/>
      <c r="B89" s="10" t="s">
        <v>59</v>
      </c>
      <c r="C89" s="10"/>
      <c r="D89" s="10"/>
      <c r="E89" s="10" t="s">
        <v>22</v>
      </c>
      <c r="F89" s="9"/>
      <c r="G89" s="68" t="s">
        <v>22</v>
      </c>
      <c r="H89" s="8"/>
    </row>
    <row r="90" spans="1:8" s="101" customFormat="1" ht="15">
      <c r="A90" s="1"/>
      <c r="B90" s="102" t="s">
        <v>77</v>
      </c>
      <c r="C90" s="7">
        <v>12</v>
      </c>
      <c r="D90" s="7" t="s">
        <v>0</v>
      </c>
      <c r="E90" s="103">
        <v>0</v>
      </c>
      <c r="F90" s="5">
        <v>0</v>
      </c>
      <c r="G90" s="68">
        <v>0</v>
      </c>
      <c r="H90" s="52">
        <v>0</v>
      </c>
    </row>
    <row r="91" spans="1:8" s="101" customFormat="1" ht="15">
      <c r="A91" s="1"/>
      <c r="B91" s="102" t="s">
        <v>78</v>
      </c>
      <c r="C91" s="7">
        <v>8</v>
      </c>
      <c r="D91" s="7" t="s">
        <v>0</v>
      </c>
      <c r="E91" s="103">
        <v>0</v>
      </c>
      <c r="F91" s="5">
        <v>0</v>
      </c>
      <c r="G91" s="68">
        <v>0</v>
      </c>
      <c r="H91" s="52">
        <v>0</v>
      </c>
    </row>
    <row r="92" spans="1:8" s="101" customFormat="1" ht="15">
      <c r="A92" s="1"/>
      <c r="B92" s="102" t="s">
        <v>79</v>
      </c>
      <c r="C92" s="7">
        <v>13</v>
      </c>
      <c r="D92" s="7" t="s">
        <v>0</v>
      </c>
      <c r="E92" s="103">
        <v>0</v>
      </c>
      <c r="F92" s="5">
        <v>0</v>
      </c>
      <c r="G92" s="68">
        <v>0</v>
      </c>
      <c r="H92" s="52">
        <v>0</v>
      </c>
    </row>
    <row r="93" spans="1:8" s="101" customFormat="1" ht="15">
      <c r="A93" s="104"/>
      <c r="B93" s="105" t="s">
        <v>63</v>
      </c>
      <c r="C93" s="51">
        <v>2</v>
      </c>
      <c r="D93" s="51" t="s">
        <v>0</v>
      </c>
      <c r="E93" s="103">
        <v>0</v>
      </c>
      <c r="F93" s="5">
        <v>0</v>
      </c>
      <c r="G93" s="68">
        <v>0</v>
      </c>
      <c r="H93" s="52">
        <v>0</v>
      </c>
    </row>
    <row r="94" spans="1:8" s="101" customFormat="1" ht="15">
      <c r="A94" s="104"/>
      <c r="B94" s="105" t="s">
        <v>80</v>
      </c>
      <c r="C94" s="51">
        <v>24</v>
      </c>
      <c r="D94" s="51" t="s">
        <v>0</v>
      </c>
      <c r="E94" s="103">
        <v>0</v>
      </c>
      <c r="F94" s="5">
        <v>0</v>
      </c>
      <c r="G94" s="68">
        <v>0</v>
      </c>
      <c r="H94" s="52">
        <v>0</v>
      </c>
    </row>
    <row r="95" spans="1:8" s="101" customFormat="1" ht="15">
      <c r="A95" s="116"/>
      <c r="B95" s="117" t="s">
        <v>113</v>
      </c>
      <c r="C95" s="82">
        <v>32</v>
      </c>
      <c r="D95" s="82" t="s">
        <v>0</v>
      </c>
      <c r="E95" s="47">
        <v>0</v>
      </c>
      <c r="F95" s="81">
        <v>0</v>
      </c>
      <c r="G95" s="96">
        <v>0</v>
      </c>
      <c r="H95" s="118">
        <v>0</v>
      </c>
    </row>
    <row r="96" spans="1:8" s="101" customFormat="1" ht="15">
      <c r="A96" s="116"/>
      <c r="B96" s="117" t="s">
        <v>347</v>
      </c>
      <c r="C96" s="82">
        <v>8</v>
      </c>
      <c r="D96" s="82" t="s">
        <v>0</v>
      </c>
      <c r="E96" s="47">
        <v>0</v>
      </c>
      <c r="F96" s="81">
        <v>0</v>
      </c>
      <c r="G96" s="96">
        <v>0</v>
      </c>
      <c r="H96" s="118">
        <v>0</v>
      </c>
    </row>
    <row r="97" spans="1:8" s="101" customFormat="1" ht="15">
      <c r="A97" s="116"/>
      <c r="B97" s="117" t="s">
        <v>111</v>
      </c>
      <c r="C97" s="82">
        <v>20</v>
      </c>
      <c r="D97" s="82" t="s">
        <v>65</v>
      </c>
      <c r="E97" s="47">
        <v>0</v>
      </c>
      <c r="F97" s="81">
        <v>0</v>
      </c>
      <c r="G97" s="96">
        <v>0</v>
      </c>
      <c r="H97" s="118">
        <v>0</v>
      </c>
    </row>
    <row r="98" spans="1:8" s="101" customFormat="1" ht="15">
      <c r="A98" s="116"/>
      <c r="B98" s="117" t="s">
        <v>112</v>
      </c>
      <c r="C98" s="82">
        <v>8</v>
      </c>
      <c r="D98" s="82" t="s">
        <v>0</v>
      </c>
      <c r="E98" s="47">
        <v>0</v>
      </c>
      <c r="F98" s="81">
        <v>0</v>
      </c>
      <c r="G98" s="96">
        <v>0</v>
      </c>
      <c r="H98" s="118">
        <v>0</v>
      </c>
    </row>
    <row r="99" spans="1:8" s="101" customFormat="1" ht="15">
      <c r="A99" s="1"/>
      <c r="B99" s="102" t="s">
        <v>99</v>
      </c>
      <c r="C99" s="7">
        <v>480</v>
      </c>
      <c r="D99" s="7" t="s">
        <v>65</v>
      </c>
      <c r="E99" s="103">
        <v>0</v>
      </c>
      <c r="F99" s="5">
        <v>0</v>
      </c>
      <c r="G99" s="68">
        <v>0</v>
      </c>
      <c r="H99" s="52">
        <v>0</v>
      </c>
    </row>
    <row r="100" spans="1:8" s="101" customFormat="1" ht="15">
      <c r="A100" s="1"/>
      <c r="B100" s="102" t="s">
        <v>342</v>
      </c>
      <c r="C100" s="7">
        <v>120</v>
      </c>
      <c r="D100" s="7" t="s">
        <v>65</v>
      </c>
      <c r="E100" s="103">
        <v>0</v>
      </c>
      <c r="F100" s="5">
        <v>0</v>
      </c>
      <c r="G100" s="68">
        <v>0</v>
      </c>
      <c r="H100" s="52">
        <v>0</v>
      </c>
    </row>
    <row r="101" spans="1:8" s="101" customFormat="1" ht="15">
      <c r="A101" s="1"/>
      <c r="B101" s="102" t="s">
        <v>66</v>
      </c>
      <c r="C101" s="7"/>
      <c r="D101" s="7"/>
      <c r="E101" s="112" t="s">
        <v>22</v>
      </c>
      <c r="F101" s="5"/>
      <c r="G101" s="68" t="s">
        <v>22</v>
      </c>
      <c r="H101" s="8"/>
    </row>
    <row r="102" spans="1:8" s="101" customFormat="1" ht="15">
      <c r="A102" s="1"/>
      <c r="B102" s="102" t="s">
        <v>67</v>
      </c>
      <c r="C102" s="7">
        <v>1</v>
      </c>
      <c r="D102" s="7" t="s">
        <v>68</v>
      </c>
      <c r="E102" s="103">
        <v>0</v>
      </c>
      <c r="F102" s="5">
        <v>0</v>
      </c>
      <c r="G102" s="68">
        <v>0</v>
      </c>
      <c r="H102" s="52">
        <v>0</v>
      </c>
    </row>
    <row r="103" spans="1:8" s="101" customFormat="1" ht="15">
      <c r="A103" s="1"/>
      <c r="B103" s="102"/>
      <c r="C103" s="7"/>
      <c r="D103" s="7"/>
      <c r="E103" s="50"/>
      <c r="F103" s="5"/>
      <c r="G103" s="68"/>
      <c r="H103" s="52"/>
    </row>
    <row r="104" spans="1:8" ht="15.75">
      <c r="A104" s="1"/>
      <c r="B104" s="31"/>
      <c r="C104" s="2"/>
      <c r="D104" s="3"/>
      <c r="E104" s="4"/>
      <c r="F104" s="5"/>
      <c r="G104" s="5"/>
      <c r="H104" s="6"/>
    </row>
    <row r="105" spans="1:8" s="101" customFormat="1" ht="15">
      <c r="A105" s="57">
        <f>A80+0.01</f>
        <v>4.0499999999999989</v>
      </c>
      <c r="B105" s="10" t="s">
        <v>350</v>
      </c>
      <c r="C105" s="10"/>
      <c r="D105" s="10"/>
      <c r="E105" s="50" t="s">
        <v>22</v>
      </c>
      <c r="F105" s="9"/>
      <c r="G105" s="68" t="s">
        <v>22</v>
      </c>
      <c r="H105" s="8"/>
    </row>
    <row r="106" spans="1:8" s="101" customFormat="1" ht="15">
      <c r="A106" s="1"/>
      <c r="B106" s="10" t="s">
        <v>76</v>
      </c>
      <c r="C106" s="10"/>
      <c r="D106" s="10"/>
      <c r="E106" s="10" t="s">
        <v>22</v>
      </c>
      <c r="F106" s="9"/>
      <c r="G106" s="68" t="s">
        <v>22</v>
      </c>
      <c r="H106" s="8"/>
    </row>
    <row r="107" spans="1:8" s="101" customFormat="1" ht="15">
      <c r="A107" s="1"/>
      <c r="B107" s="10"/>
      <c r="C107" s="10"/>
      <c r="D107" s="10"/>
      <c r="E107" s="10" t="s">
        <v>22</v>
      </c>
      <c r="F107" s="9"/>
      <c r="G107" s="68" t="s">
        <v>22</v>
      </c>
      <c r="H107" s="8"/>
    </row>
    <row r="108" spans="1:8" s="101" customFormat="1" ht="15">
      <c r="A108" s="1"/>
      <c r="B108" s="10" t="s">
        <v>349</v>
      </c>
      <c r="C108" s="10"/>
      <c r="D108" s="10"/>
      <c r="E108" s="10" t="s">
        <v>22</v>
      </c>
      <c r="F108" s="9"/>
      <c r="G108" s="68" t="s">
        <v>22</v>
      </c>
      <c r="H108" s="8"/>
    </row>
    <row r="109" spans="1:8" s="101" customFormat="1" ht="15">
      <c r="A109" s="1"/>
      <c r="B109" s="10"/>
      <c r="C109" s="10"/>
      <c r="D109" s="10"/>
      <c r="E109" s="10" t="s">
        <v>22</v>
      </c>
      <c r="F109" s="9"/>
      <c r="G109" s="68" t="s">
        <v>22</v>
      </c>
      <c r="H109" s="8"/>
    </row>
    <row r="110" spans="1:8" s="101" customFormat="1" ht="15">
      <c r="A110" s="1"/>
      <c r="B110" s="10" t="s">
        <v>339</v>
      </c>
      <c r="C110" s="10"/>
      <c r="D110" s="10"/>
      <c r="E110" s="10" t="s">
        <v>22</v>
      </c>
      <c r="F110" s="9"/>
      <c r="G110" s="68" t="s">
        <v>22</v>
      </c>
      <c r="H110" s="8"/>
    </row>
    <row r="111" spans="1:8" s="101" customFormat="1" ht="15">
      <c r="A111" s="1"/>
      <c r="B111" s="10" t="s">
        <v>340</v>
      </c>
      <c r="C111" s="10"/>
      <c r="D111" s="10"/>
      <c r="E111" s="10"/>
      <c r="F111" s="9"/>
      <c r="G111" s="68"/>
      <c r="H111" s="8"/>
    </row>
    <row r="112" spans="1:8" s="101" customFormat="1" ht="15">
      <c r="A112" s="1"/>
      <c r="B112" s="10" t="s">
        <v>341</v>
      </c>
      <c r="C112" s="10"/>
      <c r="D112" s="10"/>
      <c r="E112" s="10" t="s">
        <v>22</v>
      </c>
      <c r="F112" s="9"/>
      <c r="G112" s="68" t="s">
        <v>22</v>
      </c>
      <c r="H112" s="8"/>
    </row>
    <row r="113" spans="1:8" s="101" customFormat="1" ht="15">
      <c r="A113" s="1"/>
      <c r="B113" s="10"/>
      <c r="C113" s="10"/>
      <c r="D113" s="10"/>
      <c r="E113" s="10" t="s">
        <v>22</v>
      </c>
      <c r="F113" s="9"/>
      <c r="G113" s="68" t="s">
        <v>22</v>
      </c>
      <c r="H113" s="8"/>
    </row>
    <row r="114" spans="1:8" s="101" customFormat="1" ht="15">
      <c r="A114" s="1"/>
      <c r="B114" s="10" t="s">
        <v>59</v>
      </c>
      <c r="C114" s="10"/>
      <c r="D114" s="10"/>
      <c r="E114" s="10" t="s">
        <v>22</v>
      </c>
      <c r="F114" s="9"/>
      <c r="G114" s="68" t="s">
        <v>22</v>
      </c>
      <c r="H114" s="8"/>
    </row>
    <row r="115" spans="1:8" s="101" customFormat="1" ht="15">
      <c r="A115" s="1"/>
      <c r="B115" s="102" t="s">
        <v>77</v>
      </c>
      <c r="C115" s="7">
        <v>8</v>
      </c>
      <c r="D115" s="7" t="s">
        <v>0</v>
      </c>
      <c r="E115" s="103">
        <v>0</v>
      </c>
      <c r="F115" s="5">
        <v>0</v>
      </c>
      <c r="G115" s="68">
        <v>0</v>
      </c>
      <c r="H115" s="52">
        <v>0</v>
      </c>
    </row>
    <row r="116" spans="1:8" s="101" customFormat="1" ht="15">
      <c r="A116" s="1"/>
      <c r="B116" s="102" t="s">
        <v>78</v>
      </c>
      <c r="C116" s="7">
        <v>8</v>
      </c>
      <c r="D116" s="7" t="s">
        <v>0</v>
      </c>
      <c r="E116" s="103">
        <v>0</v>
      </c>
      <c r="F116" s="5">
        <v>0</v>
      </c>
      <c r="G116" s="68">
        <v>0</v>
      </c>
      <c r="H116" s="52">
        <v>0</v>
      </c>
    </row>
    <row r="117" spans="1:8" s="101" customFormat="1" ht="15">
      <c r="A117" s="1"/>
      <c r="B117" s="102" t="s">
        <v>79</v>
      </c>
      <c r="C117" s="7">
        <v>9</v>
      </c>
      <c r="D117" s="7" t="s">
        <v>0</v>
      </c>
      <c r="E117" s="103">
        <v>0</v>
      </c>
      <c r="F117" s="5">
        <v>0</v>
      </c>
      <c r="G117" s="68">
        <v>0</v>
      </c>
      <c r="H117" s="52">
        <v>0</v>
      </c>
    </row>
    <row r="118" spans="1:8" s="101" customFormat="1" ht="15">
      <c r="A118" s="104"/>
      <c r="B118" s="105" t="s">
        <v>63</v>
      </c>
      <c r="C118" s="51">
        <v>1</v>
      </c>
      <c r="D118" s="51" t="s">
        <v>0</v>
      </c>
      <c r="E118" s="103">
        <v>0</v>
      </c>
      <c r="F118" s="5">
        <v>0</v>
      </c>
      <c r="G118" s="68">
        <v>0</v>
      </c>
      <c r="H118" s="52">
        <v>0</v>
      </c>
    </row>
    <row r="119" spans="1:8" s="101" customFormat="1" ht="15">
      <c r="A119" s="104"/>
      <c r="B119" s="105" t="s">
        <v>80</v>
      </c>
      <c r="C119" s="51">
        <v>16</v>
      </c>
      <c r="D119" s="51" t="s">
        <v>0</v>
      </c>
      <c r="E119" s="103">
        <v>0</v>
      </c>
      <c r="F119" s="5">
        <v>0</v>
      </c>
      <c r="G119" s="68">
        <v>0</v>
      </c>
      <c r="H119" s="52">
        <v>0</v>
      </c>
    </row>
    <row r="120" spans="1:8" s="101" customFormat="1" ht="15">
      <c r="A120" s="116"/>
      <c r="B120" s="117" t="s">
        <v>113</v>
      </c>
      <c r="C120" s="82">
        <v>32</v>
      </c>
      <c r="D120" s="82" t="s">
        <v>0</v>
      </c>
      <c r="E120" s="47">
        <v>0</v>
      </c>
      <c r="F120" s="81">
        <v>0</v>
      </c>
      <c r="G120" s="96">
        <v>0</v>
      </c>
      <c r="H120" s="118">
        <v>0</v>
      </c>
    </row>
    <row r="121" spans="1:8" s="101" customFormat="1" ht="15">
      <c r="A121" s="116"/>
      <c r="B121" s="117" t="s">
        <v>351</v>
      </c>
      <c r="C121" s="82">
        <v>8</v>
      </c>
      <c r="D121" s="82" t="s">
        <v>0</v>
      </c>
      <c r="E121" s="47">
        <v>0</v>
      </c>
      <c r="F121" s="81">
        <v>0</v>
      </c>
      <c r="G121" s="96">
        <v>0</v>
      </c>
      <c r="H121" s="118">
        <v>0</v>
      </c>
    </row>
    <row r="122" spans="1:8" s="101" customFormat="1" ht="15">
      <c r="A122" s="1"/>
      <c r="B122" s="102" t="s">
        <v>99</v>
      </c>
      <c r="C122" s="7">
        <v>320</v>
      </c>
      <c r="D122" s="7" t="s">
        <v>65</v>
      </c>
      <c r="E122" s="103">
        <v>0</v>
      </c>
      <c r="F122" s="5">
        <v>0</v>
      </c>
      <c r="G122" s="68">
        <v>0</v>
      </c>
      <c r="H122" s="52">
        <v>0</v>
      </c>
    </row>
    <row r="123" spans="1:8" s="101" customFormat="1" ht="15">
      <c r="A123" s="1"/>
      <c r="B123" s="102" t="s">
        <v>342</v>
      </c>
      <c r="C123" s="7">
        <v>80</v>
      </c>
      <c r="D123" s="7" t="s">
        <v>65</v>
      </c>
      <c r="E123" s="103">
        <v>0</v>
      </c>
      <c r="F123" s="5">
        <v>0</v>
      </c>
      <c r="G123" s="68">
        <v>0</v>
      </c>
      <c r="H123" s="52">
        <v>0</v>
      </c>
    </row>
    <row r="124" spans="1:8" s="101" customFormat="1" ht="15">
      <c r="A124" s="1"/>
      <c r="B124" s="102" t="s">
        <v>66</v>
      </c>
      <c r="C124" s="7"/>
      <c r="D124" s="7"/>
      <c r="E124" s="112" t="s">
        <v>22</v>
      </c>
      <c r="F124" s="5"/>
      <c r="G124" s="68" t="s">
        <v>22</v>
      </c>
      <c r="H124" s="8"/>
    </row>
    <row r="125" spans="1:8" s="101" customFormat="1" ht="15">
      <c r="A125" s="1"/>
      <c r="B125" s="102" t="s">
        <v>67</v>
      </c>
      <c r="C125" s="7">
        <v>1</v>
      </c>
      <c r="D125" s="7" t="s">
        <v>68</v>
      </c>
      <c r="E125" s="103">
        <v>0</v>
      </c>
      <c r="F125" s="5">
        <v>0</v>
      </c>
      <c r="G125" s="68">
        <v>0</v>
      </c>
      <c r="H125" s="52">
        <v>0</v>
      </c>
    </row>
    <row r="126" spans="1:8" s="101" customFormat="1" ht="15">
      <c r="A126" s="1"/>
      <c r="B126" s="102"/>
      <c r="C126" s="7"/>
      <c r="D126" s="7"/>
      <c r="E126" s="50"/>
      <c r="F126" s="5"/>
      <c r="G126" s="68"/>
      <c r="H126" s="52"/>
    </row>
    <row r="127" spans="1:8" s="101" customFormat="1" ht="15">
      <c r="A127" s="1"/>
      <c r="B127" s="102"/>
      <c r="C127" s="7"/>
      <c r="D127" s="7"/>
      <c r="E127" s="10"/>
      <c r="F127" s="5"/>
      <c r="G127" s="68"/>
      <c r="H127" s="52"/>
    </row>
    <row r="128" spans="1:8" s="101" customFormat="1" ht="15">
      <c r="A128" s="57">
        <f>A105+0.01</f>
        <v>4.0599999999999987</v>
      </c>
      <c r="B128" s="10" t="s">
        <v>352</v>
      </c>
      <c r="C128" s="10"/>
      <c r="D128" s="10"/>
      <c r="E128" s="102" t="s">
        <v>22</v>
      </c>
      <c r="F128" s="9"/>
      <c r="G128" s="68" t="s">
        <v>22</v>
      </c>
      <c r="H128" s="8"/>
    </row>
    <row r="129" spans="1:8" s="101" customFormat="1" ht="15">
      <c r="A129" s="1"/>
      <c r="B129" s="10" t="s">
        <v>76</v>
      </c>
      <c r="C129" s="10"/>
      <c r="D129" s="10"/>
      <c r="E129" s="102" t="s">
        <v>22</v>
      </c>
      <c r="F129" s="9"/>
      <c r="G129" s="68" t="s">
        <v>22</v>
      </c>
      <c r="H129" s="8"/>
    </row>
    <row r="130" spans="1:8" s="101" customFormat="1" ht="15">
      <c r="A130" s="1"/>
      <c r="B130" s="10"/>
      <c r="C130" s="10"/>
      <c r="D130" s="10"/>
      <c r="E130" s="102" t="s">
        <v>22</v>
      </c>
      <c r="F130" s="9"/>
      <c r="G130" s="68" t="s">
        <v>22</v>
      </c>
      <c r="H130" s="8"/>
    </row>
    <row r="131" spans="1:8" s="101" customFormat="1" ht="15">
      <c r="A131" s="1"/>
      <c r="B131" s="10" t="s">
        <v>73</v>
      </c>
      <c r="C131" s="10"/>
      <c r="D131" s="10"/>
      <c r="E131" s="10" t="s">
        <v>22</v>
      </c>
      <c r="F131" s="9"/>
      <c r="G131" s="68" t="s">
        <v>22</v>
      </c>
      <c r="H131" s="8"/>
    </row>
    <row r="132" spans="1:8" s="101" customFormat="1" ht="15">
      <c r="A132" s="1"/>
      <c r="B132" s="10"/>
      <c r="C132" s="10"/>
      <c r="D132" s="10"/>
      <c r="E132" s="10" t="s">
        <v>22</v>
      </c>
      <c r="F132" s="9"/>
      <c r="G132" s="68" t="s">
        <v>22</v>
      </c>
      <c r="H132" s="8"/>
    </row>
    <row r="133" spans="1:8" s="101" customFormat="1" ht="15">
      <c r="A133" s="1"/>
      <c r="B133" s="10" t="s">
        <v>353</v>
      </c>
      <c r="C133" s="10"/>
      <c r="D133" s="10"/>
      <c r="E133" s="10" t="s">
        <v>22</v>
      </c>
      <c r="F133" s="9"/>
      <c r="G133" s="68" t="s">
        <v>22</v>
      </c>
      <c r="H133" s="8"/>
    </row>
    <row r="134" spans="1:8" s="101" customFormat="1" ht="15">
      <c r="A134" s="1"/>
      <c r="B134" s="10" t="s">
        <v>95</v>
      </c>
      <c r="C134" s="10"/>
      <c r="D134" s="10"/>
      <c r="E134" s="10"/>
      <c r="F134" s="9"/>
      <c r="G134" s="68"/>
      <c r="H134" s="8"/>
    </row>
    <row r="135" spans="1:8" s="101" customFormat="1" ht="15">
      <c r="A135" s="1"/>
      <c r="B135" s="10" t="s">
        <v>82</v>
      </c>
      <c r="C135" s="10"/>
      <c r="D135" s="10"/>
      <c r="E135" s="10" t="s">
        <v>22</v>
      </c>
      <c r="F135" s="9"/>
      <c r="G135" s="68" t="s">
        <v>22</v>
      </c>
      <c r="H135" s="8"/>
    </row>
    <row r="136" spans="1:8" s="101" customFormat="1" ht="15">
      <c r="A136" s="1"/>
      <c r="B136" s="10"/>
      <c r="C136" s="10"/>
      <c r="D136" s="10"/>
      <c r="E136" s="10" t="s">
        <v>22</v>
      </c>
      <c r="F136" s="9"/>
      <c r="G136" s="68" t="s">
        <v>22</v>
      </c>
      <c r="H136" s="8"/>
    </row>
    <row r="137" spans="1:8" s="101" customFormat="1" ht="15">
      <c r="A137" s="1"/>
      <c r="B137" s="10" t="s">
        <v>59</v>
      </c>
      <c r="C137" s="10"/>
      <c r="D137" s="10"/>
      <c r="E137" s="10" t="s">
        <v>22</v>
      </c>
      <c r="F137" s="9"/>
      <c r="G137" s="68" t="s">
        <v>22</v>
      </c>
      <c r="H137" s="8"/>
    </row>
    <row r="138" spans="1:8" s="101" customFormat="1" ht="15">
      <c r="A138" s="1"/>
      <c r="B138" s="102" t="s">
        <v>60</v>
      </c>
      <c r="C138" s="7">
        <v>2</v>
      </c>
      <c r="D138" s="7" t="s">
        <v>0</v>
      </c>
      <c r="E138" s="103">
        <v>0</v>
      </c>
      <c r="F138" s="5">
        <v>0</v>
      </c>
      <c r="G138" s="68">
        <v>0</v>
      </c>
      <c r="H138" s="52">
        <v>0</v>
      </c>
    </row>
    <row r="139" spans="1:8" s="101" customFormat="1" ht="15">
      <c r="A139" s="1"/>
      <c r="B139" s="102" t="s">
        <v>61</v>
      </c>
      <c r="C139" s="7">
        <v>2</v>
      </c>
      <c r="D139" s="7" t="s">
        <v>0</v>
      </c>
      <c r="E139" s="103">
        <v>0</v>
      </c>
      <c r="F139" s="5">
        <v>0</v>
      </c>
      <c r="G139" s="68">
        <v>0</v>
      </c>
      <c r="H139" s="52">
        <v>0</v>
      </c>
    </row>
    <row r="140" spans="1:8" s="101" customFormat="1" ht="15">
      <c r="A140" s="1"/>
      <c r="B140" s="102" t="s">
        <v>62</v>
      </c>
      <c r="C140" s="7">
        <v>3</v>
      </c>
      <c r="D140" s="7" t="s">
        <v>0</v>
      </c>
      <c r="E140" s="103">
        <v>0</v>
      </c>
      <c r="F140" s="5">
        <v>0</v>
      </c>
      <c r="G140" s="68">
        <v>0</v>
      </c>
      <c r="H140" s="52">
        <v>0</v>
      </c>
    </row>
    <row r="141" spans="1:8" s="101" customFormat="1" ht="15">
      <c r="A141" s="104"/>
      <c r="B141" s="105" t="s">
        <v>63</v>
      </c>
      <c r="C141" s="51">
        <v>1</v>
      </c>
      <c r="D141" s="7" t="s">
        <v>0</v>
      </c>
      <c r="E141" s="103">
        <v>0</v>
      </c>
      <c r="F141" s="5">
        <v>0</v>
      </c>
      <c r="G141" s="68">
        <v>0</v>
      </c>
      <c r="H141" s="52">
        <v>0</v>
      </c>
    </row>
    <row r="142" spans="1:8" s="101" customFormat="1" ht="15">
      <c r="A142" s="104"/>
      <c r="B142" s="105" t="s">
        <v>64</v>
      </c>
      <c r="C142" s="51">
        <v>4</v>
      </c>
      <c r="D142" s="51" t="s">
        <v>0</v>
      </c>
      <c r="E142" s="103">
        <v>0</v>
      </c>
      <c r="F142" s="5">
        <v>0</v>
      </c>
      <c r="G142" s="68">
        <v>0</v>
      </c>
      <c r="H142" s="52">
        <v>0</v>
      </c>
    </row>
    <row r="143" spans="1:8" s="101" customFormat="1" ht="15">
      <c r="A143" s="1"/>
      <c r="B143" s="102" t="s">
        <v>71</v>
      </c>
      <c r="C143" s="7">
        <v>60</v>
      </c>
      <c r="D143" s="7" t="s">
        <v>65</v>
      </c>
      <c r="E143" s="103">
        <v>0</v>
      </c>
      <c r="F143" s="5">
        <v>0</v>
      </c>
      <c r="G143" s="68">
        <v>0</v>
      </c>
      <c r="H143" s="52">
        <v>0</v>
      </c>
    </row>
    <row r="144" spans="1:8" s="101" customFormat="1" ht="15">
      <c r="A144" s="1"/>
      <c r="B144" s="102" t="s">
        <v>70</v>
      </c>
      <c r="C144" s="7">
        <v>20</v>
      </c>
      <c r="D144" s="7" t="s">
        <v>65</v>
      </c>
      <c r="E144" s="103">
        <v>0</v>
      </c>
      <c r="F144" s="5">
        <v>0</v>
      </c>
      <c r="G144" s="68">
        <v>0</v>
      </c>
      <c r="H144" s="52">
        <v>0</v>
      </c>
    </row>
    <row r="145" spans="1:8" s="101" customFormat="1" ht="15">
      <c r="A145" s="1"/>
      <c r="B145" s="102" t="s">
        <v>66</v>
      </c>
      <c r="C145" s="7"/>
      <c r="D145" s="7"/>
      <c r="E145" s="4" t="s">
        <v>22</v>
      </c>
      <c r="F145" s="5"/>
      <c r="G145" s="68" t="s">
        <v>22</v>
      </c>
      <c r="H145" s="8"/>
    </row>
    <row r="146" spans="1:8" s="101" customFormat="1" ht="15">
      <c r="A146" s="1"/>
      <c r="B146" s="102" t="s">
        <v>67</v>
      </c>
      <c r="C146" s="7">
        <v>1</v>
      </c>
      <c r="D146" s="7" t="s">
        <v>68</v>
      </c>
      <c r="E146" s="103">
        <v>0</v>
      </c>
      <c r="F146" s="5">
        <v>0</v>
      </c>
      <c r="G146" s="68">
        <v>0</v>
      </c>
      <c r="H146" s="52">
        <v>0</v>
      </c>
    </row>
    <row r="147" spans="1:8" s="101" customFormat="1" ht="15">
      <c r="A147" s="1"/>
      <c r="B147" s="102"/>
      <c r="C147" s="7"/>
      <c r="D147" s="7"/>
      <c r="E147" s="50"/>
      <c r="F147" s="5"/>
      <c r="G147" s="68"/>
      <c r="H147" s="52"/>
    </row>
    <row r="148" spans="1:8" ht="15.75">
      <c r="A148" s="1"/>
      <c r="B148" s="31"/>
      <c r="C148" s="2"/>
      <c r="D148" s="3"/>
      <c r="E148" s="4"/>
      <c r="F148" s="5"/>
      <c r="G148" s="5"/>
      <c r="H148" s="6"/>
    </row>
    <row r="149" spans="1:8" s="101" customFormat="1" ht="15">
      <c r="A149" s="57">
        <f>A128+0.01</f>
        <v>4.0699999999999985</v>
      </c>
      <c r="B149" s="10" t="s">
        <v>354</v>
      </c>
      <c r="C149" s="10"/>
      <c r="D149" s="10"/>
      <c r="E149" s="50" t="s">
        <v>22</v>
      </c>
      <c r="F149" s="9"/>
      <c r="G149" s="68" t="s">
        <v>22</v>
      </c>
      <c r="H149" s="8"/>
    </row>
    <row r="150" spans="1:8" s="101" customFormat="1" ht="15">
      <c r="A150" s="1"/>
      <c r="B150" s="10" t="s">
        <v>76</v>
      </c>
      <c r="C150" s="10"/>
      <c r="D150" s="10"/>
      <c r="E150" s="10" t="s">
        <v>22</v>
      </c>
      <c r="F150" s="9"/>
      <c r="G150" s="68" t="s">
        <v>22</v>
      </c>
      <c r="H150" s="8"/>
    </row>
    <row r="151" spans="1:8" s="101" customFormat="1" ht="15">
      <c r="A151" s="1"/>
      <c r="B151" s="10"/>
      <c r="C151" s="10"/>
      <c r="D151" s="10"/>
      <c r="E151" s="10" t="s">
        <v>22</v>
      </c>
      <c r="F151" s="9"/>
      <c r="G151" s="68" t="s">
        <v>22</v>
      </c>
      <c r="H151" s="8"/>
    </row>
    <row r="152" spans="1:8" s="101" customFormat="1" ht="15">
      <c r="A152" s="1"/>
      <c r="B152" s="10" t="s">
        <v>377</v>
      </c>
      <c r="C152" s="10"/>
      <c r="D152" s="10"/>
      <c r="E152" s="10" t="s">
        <v>22</v>
      </c>
      <c r="F152" s="9"/>
      <c r="G152" s="68" t="s">
        <v>22</v>
      </c>
      <c r="H152" s="8"/>
    </row>
    <row r="153" spans="1:8" s="101" customFormat="1" ht="15">
      <c r="A153" s="1"/>
      <c r="B153" s="10"/>
      <c r="C153" s="10"/>
      <c r="D153" s="10"/>
      <c r="E153" s="10" t="s">
        <v>22</v>
      </c>
      <c r="F153" s="9"/>
      <c r="G153" s="68" t="s">
        <v>22</v>
      </c>
      <c r="H153" s="8"/>
    </row>
    <row r="154" spans="1:8" s="101" customFormat="1" ht="15">
      <c r="A154" s="1"/>
      <c r="B154" s="10" t="s">
        <v>355</v>
      </c>
      <c r="C154" s="10"/>
      <c r="D154" s="10"/>
      <c r="E154" s="10" t="s">
        <v>22</v>
      </c>
      <c r="F154" s="9"/>
      <c r="G154" s="68" t="s">
        <v>22</v>
      </c>
      <c r="H154" s="8"/>
    </row>
    <row r="155" spans="1:8" s="101" customFormat="1" ht="15">
      <c r="A155" s="1"/>
      <c r="B155" s="10" t="s">
        <v>356</v>
      </c>
      <c r="C155" s="10"/>
      <c r="D155" s="10"/>
      <c r="E155" s="10"/>
      <c r="F155" s="9"/>
      <c r="G155" s="68"/>
      <c r="H155" s="8"/>
    </row>
    <row r="156" spans="1:8" s="101" customFormat="1" ht="15">
      <c r="A156" s="1"/>
      <c r="B156" s="10" t="s">
        <v>357</v>
      </c>
      <c r="C156" s="10"/>
      <c r="D156" s="10"/>
      <c r="E156" s="10" t="s">
        <v>22</v>
      </c>
      <c r="F156" s="9"/>
      <c r="G156" s="68" t="s">
        <v>22</v>
      </c>
      <c r="H156" s="8"/>
    </row>
    <row r="157" spans="1:8" s="101" customFormat="1" ht="15">
      <c r="A157" s="1"/>
      <c r="B157" s="10"/>
      <c r="C157" s="10"/>
      <c r="D157" s="10"/>
      <c r="E157" s="10" t="s">
        <v>22</v>
      </c>
      <c r="F157" s="9"/>
      <c r="G157" s="68" t="s">
        <v>22</v>
      </c>
      <c r="H157" s="8"/>
    </row>
    <row r="158" spans="1:8" s="101" customFormat="1" ht="15">
      <c r="A158" s="1"/>
      <c r="B158" s="10" t="s">
        <v>59</v>
      </c>
      <c r="C158" s="10"/>
      <c r="D158" s="10"/>
      <c r="E158" s="10" t="s">
        <v>22</v>
      </c>
      <c r="F158" s="9"/>
      <c r="G158" s="68" t="s">
        <v>22</v>
      </c>
      <c r="H158" s="8"/>
    </row>
    <row r="159" spans="1:8" s="101" customFormat="1" ht="15">
      <c r="A159" s="1"/>
      <c r="B159" s="102" t="s">
        <v>104</v>
      </c>
      <c r="C159" s="7">
        <v>9</v>
      </c>
      <c r="D159" s="7" t="s">
        <v>0</v>
      </c>
      <c r="E159" s="103">
        <v>0</v>
      </c>
      <c r="F159" s="5">
        <v>0</v>
      </c>
      <c r="G159" s="68">
        <v>0</v>
      </c>
      <c r="H159" s="52">
        <v>0</v>
      </c>
    </row>
    <row r="160" spans="1:8" s="101" customFormat="1" ht="15">
      <c r="A160" s="1"/>
      <c r="B160" s="102" t="s">
        <v>77</v>
      </c>
      <c r="C160" s="7">
        <v>1</v>
      </c>
      <c r="D160" s="7" t="s">
        <v>0</v>
      </c>
      <c r="E160" s="103">
        <v>0</v>
      </c>
      <c r="F160" s="5">
        <v>0</v>
      </c>
      <c r="G160" s="68">
        <v>0</v>
      </c>
      <c r="H160" s="52">
        <v>0</v>
      </c>
    </row>
    <row r="161" spans="1:8" s="101" customFormat="1" ht="15">
      <c r="A161" s="1"/>
      <c r="B161" s="102" t="s">
        <v>338</v>
      </c>
      <c r="C161" s="7">
        <v>2</v>
      </c>
      <c r="D161" s="7" t="s">
        <v>0</v>
      </c>
      <c r="E161" s="103">
        <v>0</v>
      </c>
      <c r="F161" s="5">
        <v>0</v>
      </c>
      <c r="G161" s="68">
        <v>0</v>
      </c>
      <c r="H161" s="52">
        <v>0</v>
      </c>
    </row>
    <row r="162" spans="1:8" s="101" customFormat="1" ht="15">
      <c r="A162" s="1"/>
      <c r="B162" s="102" t="s">
        <v>78</v>
      </c>
      <c r="C162" s="7">
        <v>2</v>
      </c>
      <c r="D162" s="7" t="s">
        <v>0</v>
      </c>
      <c r="E162" s="103">
        <v>0</v>
      </c>
      <c r="F162" s="5">
        <v>0</v>
      </c>
      <c r="G162" s="68">
        <v>0</v>
      </c>
      <c r="H162" s="52">
        <v>0</v>
      </c>
    </row>
    <row r="163" spans="1:8" s="101" customFormat="1" ht="15">
      <c r="A163" s="1"/>
      <c r="B163" s="102" t="s">
        <v>79</v>
      </c>
      <c r="C163" s="7">
        <v>10</v>
      </c>
      <c r="D163" s="7" t="s">
        <v>0</v>
      </c>
      <c r="E163" s="103">
        <v>0</v>
      </c>
      <c r="F163" s="5">
        <v>0</v>
      </c>
      <c r="G163" s="68">
        <v>0</v>
      </c>
      <c r="H163" s="52">
        <v>0</v>
      </c>
    </row>
    <row r="164" spans="1:8" s="101" customFormat="1" ht="15">
      <c r="A164" s="104"/>
      <c r="B164" s="105" t="s">
        <v>63</v>
      </c>
      <c r="C164" s="51">
        <v>1</v>
      </c>
      <c r="D164" s="51" t="s">
        <v>0</v>
      </c>
      <c r="E164" s="103">
        <v>0</v>
      </c>
      <c r="F164" s="5">
        <v>0</v>
      </c>
      <c r="G164" s="68">
        <v>0</v>
      </c>
      <c r="H164" s="52">
        <v>0</v>
      </c>
    </row>
    <row r="165" spans="1:8" s="101" customFormat="1" ht="15">
      <c r="A165" s="104"/>
      <c r="B165" s="105" t="s">
        <v>80</v>
      </c>
      <c r="C165" s="51">
        <v>2</v>
      </c>
      <c r="D165" s="51" t="s">
        <v>0</v>
      </c>
      <c r="E165" s="103">
        <v>0</v>
      </c>
      <c r="F165" s="5">
        <v>0</v>
      </c>
      <c r="G165" s="68">
        <v>0</v>
      </c>
      <c r="H165" s="52">
        <v>0</v>
      </c>
    </row>
    <row r="166" spans="1:8" s="101" customFormat="1" ht="15">
      <c r="A166" s="116"/>
      <c r="B166" s="117" t="s">
        <v>146</v>
      </c>
      <c r="C166" s="82">
        <v>4</v>
      </c>
      <c r="D166" s="82" t="s">
        <v>0</v>
      </c>
      <c r="E166" s="47">
        <v>0</v>
      </c>
      <c r="F166" s="81">
        <v>0</v>
      </c>
      <c r="G166" s="96">
        <v>0</v>
      </c>
      <c r="H166" s="118">
        <v>0</v>
      </c>
    </row>
    <row r="167" spans="1:8" s="101" customFormat="1" ht="15">
      <c r="A167" s="1"/>
      <c r="B167" s="102" t="s">
        <v>145</v>
      </c>
      <c r="C167" s="7">
        <v>660</v>
      </c>
      <c r="D167" s="7" t="s">
        <v>65</v>
      </c>
      <c r="E167" s="103">
        <v>0</v>
      </c>
      <c r="F167" s="5">
        <v>0</v>
      </c>
      <c r="G167" s="68">
        <v>0</v>
      </c>
      <c r="H167" s="52">
        <v>0</v>
      </c>
    </row>
    <row r="168" spans="1:8" s="101" customFormat="1" ht="15">
      <c r="A168" s="1"/>
      <c r="B168" s="102" t="s">
        <v>88</v>
      </c>
      <c r="C168" s="7">
        <v>165</v>
      </c>
      <c r="D168" s="7" t="s">
        <v>65</v>
      </c>
      <c r="E168" s="103">
        <v>0</v>
      </c>
      <c r="F168" s="5">
        <v>0</v>
      </c>
      <c r="G168" s="68">
        <v>0</v>
      </c>
      <c r="H168" s="52">
        <v>0</v>
      </c>
    </row>
    <row r="169" spans="1:8" s="101" customFormat="1" ht="15">
      <c r="A169" s="1"/>
      <c r="B169" s="102" t="s">
        <v>66</v>
      </c>
      <c r="C169" s="7"/>
      <c r="D169" s="7"/>
      <c r="E169" s="112" t="s">
        <v>22</v>
      </c>
      <c r="F169" s="5"/>
      <c r="G169" s="68" t="s">
        <v>22</v>
      </c>
      <c r="H169" s="8"/>
    </row>
    <row r="170" spans="1:8" s="101" customFormat="1" ht="15">
      <c r="A170" s="1"/>
      <c r="B170" s="102" t="s">
        <v>67</v>
      </c>
      <c r="C170" s="7">
        <v>1</v>
      </c>
      <c r="D170" s="7" t="s">
        <v>68</v>
      </c>
      <c r="E170" s="103">
        <v>0</v>
      </c>
      <c r="F170" s="5">
        <v>0</v>
      </c>
      <c r="G170" s="68">
        <v>0</v>
      </c>
      <c r="H170" s="52">
        <v>0</v>
      </c>
    </row>
    <row r="171" spans="1:8" s="101" customFormat="1" ht="15">
      <c r="A171" s="1"/>
      <c r="B171" s="102"/>
      <c r="C171" s="7"/>
      <c r="D171" s="7"/>
      <c r="E171" s="50"/>
      <c r="F171" s="5"/>
      <c r="G171" s="68"/>
      <c r="H171" s="52"/>
    </row>
    <row r="172" spans="1:8" s="101" customFormat="1" ht="15">
      <c r="A172" s="1"/>
      <c r="B172" s="102"/>
      <c r="C172" s="7"/>
      <c r="D172" s="7"/>
      <c r="E172" s="10"/>
      <c r="F172" s="5"/>
      <c r="G172" s="68"/>
      <c r="H172" s="52"/>
    </row>
    <row r="173" spans="1:8" s="101" customFormat="1" ht="15">
      <c r="A173" s="57">
        <f>A149+0.01</f>
        <v>4.0799999999999983</v>
      </c>
      <c r="B173" s="10" t="s">
        <v>360</v>
      </c>
      <c r="C173" s="10"/>
      <c r="D173" s="10"/>
      <c r="E173" s="102" t="s">
        <v>22</v>
      </c>
      <c r="F173" s="9"/>
      <c r="G173" s="68" t="s">
        <v>22</v>
      </c>
      <c r="H173" s="8"/>
    </row>
    <row r="174" spans="1:8" s="101" customFormat="1" ht="15">
      <c r="A174" s="1"/>
      <c r="B174" s="10" t="s">
        <v>76</v>
      </c>
      <c r="C174" s="10"/>
      <c r="D174" s="10"/>
      <c r="E174" s="102" t="s">
        <v>22</v>
      </c>
      <c r="F174" s="9"/>
      <c r="G174" s="68" t="s">
        <v>22</v>
      </c>
      <c r="H174" s="8"/>
    </row>
    <row r="175" spans="1:8" s="101" customFormat="1" ht="15">
      <c r="A175" s="1"/>
      <c r="B175" s="10"/>
      <c r="C175" s="10"/>
      <c r="D175" s="10"/>
      <c r="E175" s="102" t="s">
        <v>22</v>
      </c>
      <c r="F175" s="9"/>
      <c r="G175" s="68" t="s">
        <v>22</v>
      </c>
      <c r="H175" s="8"/>
    </row>
    <row r="176" spans="1:8" s="101" customFormat="1" ht="15">
      <c r="A176" s="1"/>
      <c r="B176" s="10" t="s">
        <v>73</v>
      </c>
      <c r="C176" s="10"/>
      <c r="D176" s="10"/>
      <c r="E176" s="10" t="s">
        <v>22</v>
      </c>
      <c r="F176" s="9"/>
      <c r="G176" s="68" t="s">
        <v>22</v>
      </c>
      <c r="H176" s="8"/>
    </row>
    <row r="177" spans="1:8" s="101" customFormat="1" ht="15">
      <c r="A177" s="1"/>
      <c r="B177" s="10"/>
      <c r="C177" s="10"/>
      <c r="D177" s="10"/>
      <c r="E177" s="10" t="s">
        <v>22</v>
      </c>
      <c r="F177" s="9"/>
      <c r="G177" s="68" t="s">
        <v>22</v>
      </c>
      <c r="H177" s="8"/>
    </row>
    <row r="178" spans="1:8" s="101" customFormat="1" ht="15">
      <c r="A178" s="1"/>
      <c r="B178" s="10" t="s">
        <v>359</v>
      </c>
      <c r="C178" s="10"/>
      <c r="D178" s="10"/>
      <c r="E178" s="10" t="s">
        <v>22</v>
      </c>
      <c r="F178" s="9"/>
      <c r="G178" s="68" t="s">
        <v>22</v>
      </c>
      <c r="H178" s="8"/>
    </row>
    <row r="179" spans="1:8" s="101" customFormat="1" ht="15">
      <c r="A179" s="1"/>
      <c r="B179" s="10" t="s">
        <v>358</v>
      </c>
      <c r="C179" s="10"/>
      <c r="D179" s="10"/>
      <c r="E179" s="10"/>
      <c r="F179" s="9"/>
      <c r="G179" s="68"/>
      <c r="H179" s="8"/>
    </row>
    <row r="180" spans="1:8" s="101" customFormat="1" ht="15">
      <c r="A180" s="1"/>
      <c r="B180" s="10" t="s">
        <v>81</v>
      </c>
      <c r="C180" s="10"/>
      <c r="D180" s="10"/>
      <c r="E180" s="10" t="s">
        <v>22</v>
      </c>
      <c r="F180" s="9"/>
      <c r="G180" s="68" t="s">
        <v>22</v>
      </c>
      <c r="H180" s="8"/>
    </row>
    <row r="181" spans="1:8" s="101" customFormat="1" ht="15">
      <c r="A181" s="1"/>
      <c r="B181" s="10"/>
      <c r="C181" s="10"/>
      <c r="D181" s="10"/>
      <c r="E181" s="10" t="s">
        <v>22</v>
      </c>
      <c r="F181" s="9"/>
      <c r="G181" s="68" t="s">
        <v>22</v>
      </c>
      <c r="H181" s="8"/>
    </row>
    <row r="182" spans="1:8" s="101" customFormat="1" ht="15">
      <c r="A182" s="1"/>
      <c r="B182" s="10" t="s">
        <v>59</v>
      </c>
      <c r="C182" s="10"/>
      <c r="D182" s="10"/>
      <c r="E182" s="10" t="s">
        <v>22</v>
      </c>
      <c r="F182" s="9"/>
      <c r="G182" s="68" t="s">
        <v>22</v>
      </c>
      <c r="H182" s="8"/>
    </row>
    <row r="183" spans="1:8" s="101" customFormat="1" ht="15">
      <c r="A183" s="1"/>
      <c r="B183" s="102" t="s">
        <v>60</v>
      </c>
      <c r="C183" s="7">
        <v>2</v>
      </c>
      <c r="D183" s="7" t="s">
        <v>0</v>
      </c>
      <c r="E183" s="103">
        <v>0</v>
      </c>
      <c r="F183" s="5">
        <v>0</v>
      </c>
      <c r="G183" s="68">
        <v>0</v>
      </c>
      <c r="H183" s="52">
        <v>0</v>
      </c>
    </row>
    <row r="184" spans="1:8" s="101" customFormat="1" ht="15">
      <c r="A184" s="1"/>
      <c r="B184" s="102" t="s">
        <v>61</v>
      </c>
      <c r="C184" s="7">
        <v>2</v>
      </c>
      <c r="D184" s="7" t="s">
        <v>0</v>
      </c>
      <c r="E184" s="103">
        <v>0</v>
      </c>
      <c r="F184" s="5">
        <v>0</v>
      </c>
      <c r="G184" s="68">
        <v>0</v>
      </c>
      <c r="H184" s="52">
        <v>0</v>
      </c>
    </row>
    <row r="185" spans="1:8" s="101" customFormat="1" ht="15">
      <c r="A185" s="1"/>
      <c r="B185" s="102" t="s">
        <v>62</v>
      </c>
      <c r="C185" s="7">
        <v>3</v>
      </c>
      <c r="D185" s="7" t="s">
        <v>0</v>
      </c>
      <c r="E185" s="103">
        <v>0</v>
      </c>
      <c r="F185" s="5">
        <v>0</v>
      </c>
      <c r="G185" s="68">
        <v>0</v>
      </c>
      <c r="H185" s="52">
        <v>0</v>
      </c>
    </row>
    <row r="186" spans="1:8" s="101" customFormat="1" ht="15">
      <c r="A186" s="104"/>
      <c r="B186" s="105" t="s">
        <v>63</v>
      </c>
      <c r="C186" s="51">
        <v>1</v>
      </c>
      <c r="D186" s="7" t="s">
        <v>0</v>
      </c>
      <c r="E186" s="103">
        <v>0</v>
      </c>
      <c r="F186" s="5">
        <v>0</v>
      </c>
      <c r="G186" s="68">
        <v>0</v>
      </c>
      <c r="H186" s="52">
        <v>0</v>
      </c>
    </row>
    <row r="187" spans="1:8" s="101" customFormat="1" ht="15">
      <c r="A187" s="104"/>
      <c r="B187" s="105" t="s">
        <v>64</v>
      </c>
      <c r="C187" s="51">
        <v>4</v>
      </c>
      <c r="D187" s="51" t="s">
        <v>0</v>
      </c>
      <c r="E187" s="103">
        <v>0</v>
      </c>
      <c r="F187" s="5">
        <v>0</v>
      </c>
      <c r="G187" s="68">
        <v>0</v>
      </c>
      <c r="H187" s="52">
        <v>0</v>
      </c>
    </row>
    <row r="188" spans="1:8" s="101" customFormat="1" ht="15">
      <c r="A188" s="1"/>
      <c r="B188" s="102" t="s">
        <v>98</v>
      </c>
      <c r="C188" s="7">
        <v>80</v>
      </c>
      <c r="D188" s="7" t="s">
        <v>65</v>
      </c>
      <c r="E188" s="103">
        <v>0</v>
      </c>
      <c r="F188" s="5">
        <v>0</v>
      </c>
      <c r="G188" s="68">
        <v>0</v>
      </c>
      <c r="H188" s="52">
        <v>0</v>
      </c>
    </row>
    <row r="189" spans="1:8" s="101" customFormat="1" ht="15">
      <c r="A189" s="1"/>
      <c r="B189" s="102" t="s">
        <v>71</v>
      </c>
      <c r="C189" s="7">
        <v>20</v>
      </c>
      <c r="D189" s="7" t="s">
        <v>65</v>
      </c>
      <c r="E189" s="103">
        <v>0</v>
      </c>
      <c r="F189" s="5">
        <v>0</v>
      </c>
      <c r="G189" s="68">
        <v>0</v>
      </c>
      <c r="H189" s="52">
        <v>0</v>
      </c>
    </row>
    <row r="190" spans="1:8" s="101" customFormat="1" ht="15">
      <c r="A190" s="1"/>
      <c r="B190" s="102" t="s">
        <v>66</v>
      </c>
      <c r="C190" s="7"/>
      <c r="D190" s="7"/>
      <c r="E190" s="4" t="s">
        <v>22</v>
      </c>
      <c r="F190" s="5"/>
      <c r="G190" s="68" t="s">
        <v>22</v>
      </c>
      <c r="H190" s="8"/>
    </row>
    <row r="191" spans="1:8" s="101" customFormat="1" ht="15">
      <c r="A191" s="1"/>
      <c r="B191" s="102" t="s">
        <v>67</v>
      </c>
      <c r="C191" s="7">
        <v>1</v>
      </c>
      <c r="D191" s="7" t="s">
        <v>68</v>
      </c>
      <c r="E191" s="103">
        <v>0</v>
      </c>
      <c r="F191" s="5">
        <v>0</v>
      </c>
      <c r="G191" s="68">
        <v>0</v>
      </c>
      <c r="H191" s="52">
        <v>0</v>
      </c>
    </row>
    <row r="192" spans="1:8" s="101" customFormat="1" ht="15">
      <c r="A192" s="1"/>
      <c r="B192" s="102"/>
      <c r="C192" s="7"/>
      <c r="D192" s="7"/>
      <c r="E192" s="10"/>
      <c r="F192" s="5"/>
      <c r="G192" s="68"/>
      <c r="H192" s="52"/>
    </row>
    <row r="193" spans="1:8" s="101" customFormat="1" ht="15">
      <c r="A193" s="1"/>
      <c r="B193" s="102"/>
      <c r="C193" s="7"/>
      <c r="D193" s="7"/>
      <c r="E193" s="10"/>
      <c r="F193" s="5"/>
      <c r="G193" s="68"/>
      <c r="H193" s="52"/>
    </row>
    <row r="194" spans="1:8" s="101" customFormat="1" ht="15">
      <c r="A194" s="57">
        <f>A173+0.01</f>
        <v>4.0899999999999981</v>
      </c>
      <c r="B194" s="10" t="s">
        <v>361</v>
      </c>
      <c r="C194" s="10"/>
      <c r="D194" s="10"/>
      <c r="E194" s="102" t="s">
        <v>22</v>
      </c>
      <c r="F194" s="9"/>
      <c r="G194" s="68" t="s">
        <v>22</v>
      </c>
      <c r="H194" s="8"/>
    </row>
    <row r="195" spans="1:8" s="101" customFormat="1" ht="15">
      <c r="A195" s="1"/>
      <c r="B195" s="10" t="s">
        <v>76</v>
      </c>
      <c r="C195" s="10"/>
      <c r="D195" s="10"/>
      <c r="E195" s="102" t="s">
        <v>22</v>
      </c>
      <c r="F195" s="9"/>
      <c r="G195" s="68" t="s">
        <v>22</v>
      </c>
      <c r="H195" s="8"/>
    </row>
    <row r="196" spans="1:8" s="101" customFormat="1" ht="15">
      <c r="A196" s="1"/>
      <c r="B196" s="10"/>
      <c r="C196" s="10"/>
      <c r="D196" s="10"/>
      <c r="E196" s="102" t="s">
        <v>22</v>
      </c>
      <c r="F196" s="9"/>
      <c r="G196" s="68" t="s">
        <v>22</v>
      </c>
      <c r="H196" s="8"/>
    </row>
    <row r="197" spans="1:8" s="101" customFormat="1" ht="15">
      <c r="A197" s="1"/>
      <c r="B197" s="10" t="s">
        <v>73</v>
      </c>
      <c r="C197" s="10"/>
      <c r="D197" s="10"/>
      <c r="E197" s="10" t="s">
        <v>22</v>
      </c>
      <c r="F197" s="9"/>
      <c r="G197" s="68" t="s">
        <v>22</v>
      </c>
      <c r="H197" s="8"/>
    </row>
    <row r="198" spans="1:8" s="101" customFormat="1" ht="15">
      <c r="A198" s="1"/>
      <c r="B198" s="10"/>
      <c r="C198" s="10"/>
      <c r="D198" s="10"/>
      <c r="E198" s="10" t="s">
        <v>22</v>
      </c>
      <c r="F198" s="9"/>
      <c r="G198" s="68" t="s">
        <v>22</v>
      </c>
      <c r="H198" s="8"/>
    </row>
    <row r="199" spans="1:8" s="101" customFormat="1" ht="15">
      <c r="A199" s="1"/>
      <c r="B199" s="10" t="s">
        <v>148</v>
      </c>
      <c r="C199" s="10"/>
      <c r="D199" s="10"/>
      <c r="E199" s="10" t="s">
        <v>22</v>
      </c>
      <c r="F199" s="9"/>
      <c r="G199" s="68" t="s">
        <v>22</v>
      </c>
      <c r="H199" s="8"/>
    </row>
    <row r="200" spans="1:8" s="101" customFormat="1" ht="15">
      <c r="A200" s="1"/>
      <c r="B200" s="10" t="s">
        <v>95</v>
      </c>
      <c r="C200" s="10"/>
      <c r="D200" s="10"/>
      <c r="E200" s="10"/>
      <c r="F200" s="9"/>
      <c r="G200" s="68"/>
      <c r="H200" s="8"/>
    </row>
    <row r="201" spans="1:8" s="101" customFormat="1" ht="15">
      <c r="A201" s="1"/>
      <c r="B201" s="10" t="s">
        <v>81</v>
      </c>
      <c r="C201" s="10"/>
      <c r="D201" s="10"/>
      <c r="E201" s="10" t="s">
        <v>22</v>
      </c>
      <c r="F201" s="9"/>
      <c r="G201" s="68" t="s">
        <v>22</v>
      </c>
      <c r="H201" s="8"/>
    </row>
    <row r="202" spans="1:8" s="101" customFormat="1" ht="15">
      <c r="A202" s="1"/>
      <c r="B202" s="10"/>
      <c r="C202" s="10"/>
      <c r="D202" s="10"/>
      <c r="E202" s="10" t="s">
        <v>22</v>
      </c>
      <c r="F202" s="9"/>
      <c r="G202" s="68" t="s">
        <v>22</v>
      </c>
      <c r="H202" s="8"/>
    </row>
    <row r="203" spans="1:8" s="101" customFormat="1" ht="15">
      <c r="A203" s="1"/>
      <c r="B203" s="10" t="s">
        <v>59</v>
      </c>
      <c r="C203" s="10"/>
      <c r="D203" s="10"/>
      <c r="E203" s="10" t="s">
        <v>22</v>
      </c>
      <c r="F203" s="9"/>
      <c r="G203" s="68" t="s">
        <v>22</v>
      </c>
      <c r="H203" s="8"/>
    </row>
    <row r="204" spans="1:8" s="101" customFormat="1" ht="15">
      <c r="A204" s="1"/>
      <c r="B204" s="102" t="s">
        <v>60</v>
      </c>
      <c r="C204" s="7">
        <v>2</v>
      </c>
      <c r="D204" s="7" t="s">
        <v>0</v>
      </c>
      <c r="E204" s="103">
        <v>0</v>
      </c>
      <c r="F204" s="5">
        <v>0</v>
      </c>
      <c r="G204" s="68">
        <v>0</v>
      </c>
      <c r="H204" s="52">
        <v>0</v>
      </c>
    </row>
    <row r="205" spans="1:8" s="101" customFormat="1" ht="15">
      <c r="A205" s="1"/>
      <c r="B205" s="102" t="s">
        <v>61</v>
      </c>
      <c r="C205" s="7">
        <v>2</v>
      </c>
      <c r="D205" s="7" t="s">
        <v>0</v>
      </c>
      <c r="E205" s="103">
        <v>0</v>
      </c>
      <c r="F205" s="5">
        <v>0</v>
      </c>
      <c r="G205" s="68">
        <v>0</v>
      </c>
      <c r="H205" s="52">
        <v>0</v>
      </c>
    </row>
    <row r="206" spans="1:8" s="101" customFormat="1" ht="15">
      <c r="A206" s="1"/>
      <c r="B206" s="102" t="s">
        <v>62</v>
      </c>
      <c r="C206" s="7">
        <v>3</v>
      </c>
      <c r="D206" s="7" t="s">
        <v>0</v>
      </c>
      <c r="E206" s="103">
        <v>0</v>
      </c>
      <c r="F206" s="5">
        <v>0</v>
      </c>
      <c r="G206" s="68">
        <v>0</v>
      </c>
      <c r="H206" s="52">
        <v>0</v>
      </c>
    </row>
    <row r="207" spans="1:8" s="101" customFormat="1" ht="15">
      <c r="A207" s="104"/>
      <c r="B207" s="105" t="s">
        <v>63</v>
      </c>
      <c r="C207" s="51">
        <v>1</v>
      </c>
      <c r="D207" s="7" t="s">
        <v>0</v>
      </c>
      <c r="E207" s="103">
        <v>0</v>
      </c>
      <c r="F207" s="5">
        <v>0</v>
      </c>
      <c r="G207" s="68">
        <v>0</v>
      </c>
      <c r="H207" s="52">
        <v>0</v>
      </c>
    </row>
    <row r="208" spans="1:8" s="101" customFormat="1" ht="15">
      <c r="A208" s="104"/>
      <c r="B208" s="105" t="s">
        <v>64</v>
      </c>
      <c r="C208" s="51">
        <v>4</v>
      </c>
      <c r="D208" s="51" t="s">
        <v>0</v>
      </c>
      <c r="E208" s="103">
        <v>0</v>
      </c>
      <c r="F208" s="5">
        <v>0</v>
      </c>
      <c r="G208" s="68">
        <v>0</v>
      </c>
      <c r="H208" s="52">
        <v>0</v>
      </c>
    </row>
    <row r="209" spans="1:8" s="101" customFormat="1" ht="15">
      <c r="A209" s="1"/>
      <c r="B209" s="102" t="s">
        <v>71</v>
      </c>
      <c r="C209" s="7">
        <v>60</v>
      </c>
      <c r="D209" s="7" t="s">
        <v>65</v>
      </c>
      <c r="E209" s="103">
        <v>0</v>
      </c>
      <c r="F209" s="5">
        <v>0</v>
      </c>
      <c r="G209" s="68">
        <v>0</v>
      </c>
      <c r="H209" s="52">
        <v>0</v>
      </c>
    </row>
    <row r="210" spans="1:8" s="101" customFormat="1" ht="15">
      <c r="A210" s="1"/>
      <c r="B210" s="102" t="s">
        <v>66</v>
      </c>
      <c r="C210" s="7"/>
      <c r="D210" s="7"/>
      <c r="E210" s="4" t="s">
        <v>22</v>
      </c>
      <c r="F210" s="5"/>
      <c r="G210" s="68" t="s">
        <v>22</v>
      </c>
      <c r="H210" s="8"/>
    </row>
    <row r="211" spans="1:8" s="101" customFormat="1" ht="15">
      <c r="A211" s="1"/>
      <c r="B211" s="102" t="s">
        <v>67</v>
      </c>
      <c r="C211" s="7">
        <v>1</v>
      </c>
      <c r="D211" s="7" t="s">
        <v>68</v>
      </c>
      <c r="E211" s="103">
        <v>0</v>
      </c>
      <c r="F211" s="5">
        <v>0</v>
      </c>
      <c r="G211" s="68">
        <v>0</v>
      </c>
      <c r="H211" s="52">
        <v>0</v>
      </c>
    </row>
    <row r="212" spans="1:8" s="101" customFormat="1" ht="15">
      <c r="A212" s="1"/>
      <c r="B212" s="102"/>
      <c r="C212" s="7"/>
      <c r="D212" s="7"/>
      <c r="E212" s="50"/>
      <c r="F212" s="5"/>
      <c r="G212" s="68"/>
      <c r="H212" s="52"/>
    </row>
    <row r="213" spans="1:8" s="286" customFormat="1" ht="15.75">
      <c r="A213" s="55"/>
      <c r="B213" s="285"/>
      <c r="C213" s="2"/>
      <c r="D213" s="7"/>
      <c r="E213" s="8"/>
      <c r="F213" s="9"/>
      <c r="G213" s="9"/>
      <c r="H213" s="109"/>
    </row>
    <row r="214" spans="1:8" s="101" customFormat="1" ht="15">
      <c r="A214" s="57">
        <f>A194+0.01</f>
        <v>4.0999999999999979</v>
      </c>
      <c r="B214" s="10" t="s">
        <v>362</v>
      </c>
      <c r="C214" s="10"/>
      <c r="D214" s="10"/>
      <c r="E214" s="102" t="s">
        <v>22</v>
      </c>
      <c r="F214" s="9"/>
      <c r="G214" s="68" t="s">
        <v>22</v>
      </c>
      <c r="H214" s="8"/>
    </row>
    <row r="215" spans="1:8" s="101" customFormat="1" ht="15">
      <c r="A215" s="1"/>
      <c r="B215" s="10" t="s">
        <v>76</v>
      </c>
      <c r="C215" s="10"/>
      <c r="D215" s="10"/>
      <c r="E215" s="102" t="s">
        <v>22</v>
      </c>
      <c r="F215" s="9"/>
      <c r="G215" s="68" t="s">
        <v>22</v>
      </c>
      <c r="H215" s="8"/>
    </row>
    <row r="216" spans="1:8" s="101" customFormat="1" ht="15">
      <c r="A216" s="1"/>
      <c r="B216" s="10"/>
      <c r="C216" s="10"/>
      <c r="D216" s="10"/>
      <c r="E216" s="102" t="s">
        <v>22</v>
      </c>
      <c r="F216" s="9"/>
      <c r="G216" s="68" t="s">
        <v>22</v>
      </c>
      <c r="H216" s="8"/>
    </row>
    <row r="217" spans="1:8" s="101" customFormat="1" ht="15">
      <c r="A217" s="1"/>
      <c r="B217" s="10" t="s">
        <v>73</v>
      </c>
      <c r="C217" s="10"/>
      <c r="D217" s="10"/>
      <c r="E217" s="10" t="s">
        <v>22</v>
      </c>
      <c r="F217" s="9"/>
      <c r="G217" s="68" t="s">
        <v>22</v>
      </c>
      <c r="H217" s="8"/>
    </row>
    <row r="218" spans="1:8" s="101" customFormat="1" ht="15">
      <c r="A218" s="1"/>
      <c r="B218" s="10"/>
      <c r="C218" s="10"/>
      <c r="D218" s="10"/>
      <c r="E218" s="10" t="s">
        <v>22</v>
      </c>
      <c r="F218" s="9"/>
      <c r="G218" s="68" t="s">
        <v>22</v>
      </c>
      <c r="H218" s="8"/>
    </row>
    <row r="219" spans="1:8" s="101" customFormat="1" ht="15">
      <c r="A219" s="1"/>
      <c r="B219" s="10" t="s">
        <v>148</v>
      </c>
      <c r="C219" s="10"/>
      <c r="D219" s="10"/>
      <c r="E219" s="10" t="s">
        <v>22</v>
      </c>
      <c r="F219" s="9"/>
      <c r="G219" s="68" t="s">
        <v>22</v>
      </c>
      <c r="H219" s="8"/>
    </row>
    <row r="220" spans="1:8" s="101" customFormat="1" ht="15">
      <c r="A220" s="1"/>
      <c r="B220" s="10" t="s">
        <v>95</v>
      </c>
      <c r="C220" s="10"/>
      <c r="D220" s="10"/>
      <c r="E220" s="10"/>
      <c r="F220" s="9"/>
      <c r="G220" s="68"/>
      <c r="H220" s="8"/>
    </row>
    <row r="221" spans="1:8" s="101" customFormat="1" ht="15">
      <c r="A221" s="1"/>
      <c r="B221" s="10" t="s">
        <v>81</v>
      </c>
      <c r="C221" s="10"/>
      <c r="D221" s="10"/>
      <c r="E221" s="10" t="s">
        <v>22</v>
      </c>
      <c r="F221" s="9"/>
      <c r="G221" s="68" t="s">
        <v>22</v>
      </c>
      <c r="H221" s="8"/>
    </row>
    <row r="222" spans="1:8" s="101" customFormat="1" ht="15">
      <c r="A222" s="1"/>
      <c r="B222" s="10"/>
      <c r="C222" s="10"/>
      <c r="D222" s="10"/>
      <c r="E222" s="10" t="s">
        <v>22</v>
      </c>
      <c r="F222" s="9"/>
      <c r="G222" s="68" t="s">
        <v>22</v>
      </c>
      <c r="H222" s="8"/>
    </row>
    <row r="223" spans="1:8" s="101" customFormat="1" ht="15">
      <c r="A223" s="1"/>
      <c r="B223" s="10" t="s">
        <v>59</v>
      </c>
      <c r="C223" s="10"/>
      <c r="D223" s="10"/>
      <c r="E223" s="10" t="s">
        <v>22</v>
      </c>
      <c r="F223" s="9"/>
      <c r="G223" s="68" t="s">
        <v>22</v>
      </c>
      <c r="H223" s="8"/>
    </row>
    <row r="224" spans="1:8" s="101" customFormat="1" ht="15">
      <c r="A224" s="1"/>
      <c r="B224" s="102" t="s">
        <v>60</v>
      </c>
      <c r="C224" s="7">
        <v>2</v>
      </c>
      <c r="D224" s="7" t="s">
        <v>0</v>
      </c>
      <c r="E224" s="103">
        <v>0</v>
      </c>
      <c r="F224" s="5">
        <v>0</v>
      </c>
      <c r="G224" s="68">
        <v>0</v>
      </c>
      <c r="H224" s="52">
        <v>0</v>
      </c>
    </row>
    <row r="225" spans="1:8" s="101" customFormat="1" ht="15">
      <c r="A225" s="1"/>
      <c r="B225" s="102" t="s">
        <v>61</v>
      </c>
      <c r="C225" s="7">
        <v>2</v>
      </c>
      <c r="D225" s="7" t="s">
        <v>0</v>
      </c>
      <c r="E225" s="103">
        <v>0</v>
      </c>
      <c r="F225" s="5">
        <v>0</v>
      </c>
      <c r="G225" s="68">
        <v>0</v>
      </c>
      <c r="H225" s="52">
        <v>0</v>
      </c>
    </row>
    <row r="226" spans="1:8" s="101" customFormat="1" ht="15">
      <c r="A226" s="1"/>
      <c r="B226" s="102" t="s">
        <v>62</v>
      </c>
      <c r="C226" s="7">
        <v>3</v>
      </c>
      <c r="D226" s="7" t="s">
        <v>0</v>
      </c>
      <c r="E226" s="103">
        <v>0</v>
      </c>
      <c r="F226" s="5">
        <v>0</v>
      </c>
      <c r="G226" s="68">
        <v>0</v>
      </c>
      <c r="H226" s="52">
        <v>0</v>
      </c>
    </row>
    <row r="227" spans="1:8" s="101" customFormat="1" ht="15">
      <c r="A227" s="104"/>
      <c r="B227" s="105" t="s">
        <v>63</v>
      </c>
      <c r="C227" s="51">
        <v>1</v>
      </c>
      <c r="D227" s="7" t="s">
        <v>0</v>
      </c>
      <c r="E227" s="103">
        <v>0</v>
      </c>
      <c r="F227" s="5">
        <v>0</v>
      </c>
      <c r="G227" s="68">
        <v>0</v>
      </c>
      <c r="H227" s="52">
        <v>0</v>
      </c>
    </row>
    <row r="228" spans="1:8" s="101" customFormat="1" ht="15">
      <c r="A228" s="104"/>
      <c r="B228" s="105" t="s">
        <v>64</v>
      </c>
      <c r="C228" s="51">
        <v>4</v>
      </c>
      <c r="D228" s="51" t="s">
        <v>0</v>
      </c>
      <c r="E228" s="103">
        <v>0</v>
      </c>
      <c r="F228" s="5">
        <v>0</v>
      </c>
      <c r="G228" s="68">
        <v>0</v>
      </c>
      <c r="H228" s="52">
        <v>0</v>
      </c>
    </row>
    <row r="229" spans="1:8" s="101" customFormat="1" ht="15">
      <c r="A229" s="1"/>
      <c r="B229" s="102" t="s">
        <v>71</v>
      </c>
      <c r="C229" s="7">
        <v>60</v>
      </c>
      <c r="D229" s="7" t="s">
        <v>65</v>
      </c>
      <c r="E229" s="103">
        <v>0</v>
      </c>
      <c r="F229" s="5">
        <v>0</v>
      </c>
      <c r="G229" s="68">
        <v>0</v>
      </c>
      <c r="H229" s="52">
        <v>0</v>
      </c>
    </row>
    <row r="230" spans="1:8" s="101" customFormat="1" ht="15">
      <c r="A230" s="1"/>
      <c r="B230" s="102" t="s">
        <v>66</v>
      </c>
      <c r="C230" s="7"/>
      <c r="D230" s="7"/>
      <c r="E230" s="4" t="s">
        <v>22</v>
      </c>
      <c r="F230" s="5"/>
      <c r="G230" s="68" t="s">
        <v>22</v>
      </c>
      <c r="H230" s="8"/>
    </row>
    <row r="231" spans="1:8" s="101" customFormat="1" ht="15">
      <c r="A231" s="1"/>
      <c r="B231" s="102" t="s">
        <v>67</v>
      </c>
      <c r="C231" s="7">
        <v>1</v>
      </c>
      <c r="D231" s="7" t="s">
        <v>68</v>
      </c>
      <c r="E231" s="103">
        <v>0</v>
      </c>
      <c r="F231" s="5">
        <v>0</v>
      </c>
      <c r="G231" s="68">
        <v>0</v>
      </c>
      <c r="H231" s="52">
        <v>0</v>
      </c>
    </row>
    <row r="232" spans="1:8" s="101" customFormat="1" ht="15">
      <c r="A232" s="1"/>
      <c r="B232" s="102"/>
      <c r="C232" s="7"/>
      <c r="D232" s="7"/>
      <c r="E232" s="50"/>
      <c r="F232" s="5"/>
      <c r="G232" s="68"/>
      <c r="H232" s="52"/>
    </row>
    <row r="233" spans="1:8" s="101" customFormat="1" ht="15.75">
      <c r="A233" s="66"/>
      <c r="B233" s="31"/>
      <c r="C233" s="2"/>
      <c r="D233" s="3"/>
      <c r="E233" s="4"/>
      <c r="F233" s="5"/>
      <c r="G233" s="5"/>
      <c r="H233" s="6"/>
    </row>
    <row r="234" spans="1:8" s="101" customFormat="1" ht="15">
      <c r="A234" s="57">
        <f>A214+0.01</f>
        <v>4.1099999999999977</v>
      </c>
      <c r="B234" s="10" t="s">
        <v>363</v>
      </c>
      <c r="C234" s="10"/>
      <c r="D234" s="10"/>
      <c r="E234" s="102" t="s">
        <v>22</v>
      </c>
      <c r="F234" s="9"/>
      <c r="G234" s="68" t="s">
        <v>22</v>
      </c>
      <c r="H234" s="8"/>
    </row>
    <row r="235" spans="1:8" s="101" customFormat="1" ht="15">
      <c r="A235" s="1"/>
      <c r="B235" s="10" t="s">
        <v>76</v>
      </c>
      <c r="C235" s="10"/>
      <c r="D235" s="10"/>
      <c r="E235" s="102" t="s">
        <v>22</v>
      </c>
      <c r="F235" s="9"/>
      <c r="G235" s="68" t="s">
        <v>22</v>
      </c>
      <c r="H235" s="8"/>
    </row>
    <row r="236" spans="1:8" s="101" customFormat="1" ht="15">
      <c r="A236" s="1"/>
      <c r="B236" s="10"/>
      <c r="C236" s="10"/>
      <c r="D236" s="10"/>
      <c r="E236" s="102" t="s">
        <v>22</v>
      </c>
      <c r="F236" s="9"/>
      <c r="G236" s="68" t="s">
        <v>22</v>
      </c>
      <c r="H236" s="8"/>
    </row>
    <row r="237" spans="1:8" s="101" customFormat="1" ht="15">
      <c r="A237" s="1"/>
      <c r="B237" s="10" t="s">
        <v>73</v>
      </c>
      <c r="C237" s="10"/>
      <c r="D237" s="10"/>
      <c r="E237" s="102" t="s">
        <v>22</v>
      </c>
      <c r="F237" s="9"/>
      <c r="G237" s="68" t="s">
        <v>22</v>
      </c>
      <c r="H237" s="8"/>
    </row>
    <row r="238" spans="1:8" s="101" customFormat="1" ht="15">
      <c r="A238" s="1"/>
      <c r="B238" s="10"/>
      <c r="C238" s="10"/>
      <c r="D238" s="10"/>
      <c r="E238" s="102" t="s">
        <v>22</v>
      </c>
      <c r="F238" s="9"/>
      <c r="G238" s="68" t="s">
        <v>22</v>
      </c>
      <c r="H238" s="8"/>
    </row>
    <row r="239" spans="1:8" s="101" customFormat="1" ht="15">
      <c r="A239" s="1"/>
      <c r="B239" s="10" t="s">
        <v>148</v>
      </c>
      <c r="C239" s="10"/>
      <c r="D239" s="10"/>
      <c r="E239" s="10" t="s">
        <v>22</v>
      </c>
      <c r="F239" s="9"/>
      <c r="G239" s="68" t="s">
        <v>22</v>
      </c>
      <c r="H239" s="8"/>
    </row>
    <row r="240" spans="1:8" s="101" customFormat="1" ht="15">
      <c r="A240" s="1"/>
      <c r="B240" s="10" t="s">
        <v>95</v>
      </c>
      <c r="C240" s="10"/>
      <c r="D240" s="10"/>
      <c r="E240" s="10"/>
      <c r="F240" s="9"/>
      <c r="G240" s="68"/>
      <c r="H240" s="8"/>
    </row>
    <row r="241" spans="1:8" s="101" customFormat="1" ht="15">
      <c r="A241" s="1"/>
      <c r="B241" s="10" t="s">
        <v>81</v>
      </c>
      <c r="C241" s="10"/>
      <c r="D241" s="10"/>
      <c r="E241" s="10" t="s">
        <v>22</v>
      </c>
      <c r="F241" s="9"/>
      <c r="G241" s="68" t="s">
        <v>22</v>
      </c>
      <c r="H241" s="8"/>
    </row>
    <row r="242" spans="1:8" s="101" customFormat="1" ht="15">
      <c r="A242" s="1"/>
      <c r="B242" s="10"/>
      <c r="C242" s="10"/>
      <c r="D242" s="10"/>
      <c r="E242" s="10" t="s">
        <v>22</v>
      </c>
      <c r="F242" s="9"/>
      <c r="G242" s="68" t="s">
        <v>22</v>
      </c>
      <c r="H242" s="8"/>
    </row>
    <row r="243" spans="1:8" s="101" customFormat="1" ht="15">
      <c r="A243" s="1"/>
      <c r="B243" s="10" t="s">
        <v>59</v>
      </c>
      <c r="C243" s="10"/>
      <c r="D243" s="10"/>
      <c r="E243" s="10" t="s">
        <v>22</v>
      </c>
      <c r="F243" s="9"/>
      <c r="G243" s="68" t="s">
        <v>22</v>
      </c>
      <c r="H243" s="8"/>
    </row>
    <row r="244" spans="1:8" s="101" customFormat="1" ht="15">
      <c r="A244" s="1"/>
      <c r="B244" s="102" t="s">
        <v>60</v>
      </c>
      <c r="C244" s="7">
        <v>1</v>
      </c>
      <c r="D244" s="7" t="s">
        <v>0</v>
      </c>
      <c r="E244" s="103">
        <v>0</v>
      </c>
      <c r="F244" s="5">
        <v>0</v>
      </c>
      <c r="G244" s="68">
        <v>0</v>
      </c>
      <c r="H244" s="52">
        <v>0</v>
      </c>
    </row>
    <row r="245" spans="1:8" s="101" customFormat="1" ht="15">
      <c r="A245" s="1"/>
      <c r="B245" s="102" t="s">
        <v>61</v>
      </c>
      <c r="C245" s="7">
        <v>2</v>
      </c>
      <c r="D245" s="7" t="s">
        <v>0</v>
      </c>
      <c r="E245" s="103">
        <v>0</v>
      </c>
      <c r="F245" s="5">
        <v>0</v>
      </c>
      <c r="G245" s="68">
        <v>0</v>
      </c>
      <c r="H245" s="52">
        <v>0</v>
      </c>
    </row>
    <row r="246" spans="1:8" s="101" customFormat="1" ht="15">
      <c r="A246" s="1"/>
      <c r="B246" s="102" t="s">
        <v>62</v>
      </c>
      <c r="C246" s="7">
        <v>2</v>
      </c>
      <c r="D246" s="7" t="s">
        <v>0</v>
      </c>
      <c r="E246" s="103">
        <v>0</v>
      </c>
      <c r="F246" s="5">
        <v>0</v>
      </c>
      <c r="G246" s="68">
        <v>0</v>
      </c>
      <c r="H246" s="52">
        <v>0</v>
      </c>
    </row>
    <row r="247" spans="1:8" s="101" customFormat="1" ht="15">
      <c r="A247" s="104"/>
      <c r="B247" s="105" t="s">
        <v>63</v>
      </c>
      <c r="C247" s="51">
        <v>1</v>
      </c>
      <c r="D247" s="7" t="s">
        <v>0</v>
      </c>
      <c r="E247" s="103">
        <v>0</v>
      </c>
      <c r="F247" s="5">
        <v>0</v>
      </c>
      <c r="G247" s="68">
        <v>0</v>
      </c>
      <c r="H247" s="52">
        <v>0</v>
      </c>
    </row>
    <row r="248" spans="1:8" s="101" customFormat="1" ht="15">
      <c r="A248" s="104"/>
      <c r="B248" s="105" t="s">
        <v>64</v>
      </c>
      <c r="C248" s="51">
        <v>2</v>
      </c>
      <c r="D248" s="51" t="s">
        <v>0</v>
      </c>
      <c r="E248" s="103">
        <v>0</v>
      </c>
      <c r="F248" s="5">
        <v>0</v>
      </c>
      <c r="G248" s="68">
        <v>0</v>
      </c>
      <c r="H248" s="52">
        <v>0</v>
      </c>
    </row>
    <row r="249" spans="1:8" s="101" customFormat="1" ht="15">
      <c r="A249" s="1"/>
      <c r="B249" s="102" t="s">
        <v>71</v>
      </c>
      <c r="C249" s="7">
        <v>30</v>
      </c>
      <c r="D249" s="7" t="s">
        <v>65</v>
      </c>
      <c r="E249" s="103">
        <v>0</v>
      </c>
      <c r="F249" s="5">
        <v>0</v>
      </c>
      <c r="G249" s="68">
        <v>0</v>
      </c>
      <c r="H249" s="52">
        <v>0</v>
      </c>
    </row>
    <row r="250" spans="1:8" s="101" customFormat="1" ht="15">
      <c r="A250" s="1"/>
      <c r="B250" s="102" t="s">
        <v>66</v>
      </c>
      <c r="C250" s="7"/>
      <c r="D250" s="7"/>
      <c r="E250" s="4" t="s">
        <v>22</v>
      </c>
      <c r="F250" s="5"/>
      <c r="G250" s="68" t="s">
        <v>22</v>
      </c>
      <c r="H250" s="8"/>
    </row>
    <row r="251" spans="1:8" s="101" customFormat="1" ht="15">
      <c r="A251" s="1"/>
      <c r="B251" s="102" t="s">
        <v>67</v>
      </c>
      <c r="C251" s="7">
        <v>1</v>
      </c>
      <c r="D251" s="7" t="s">
        <v>68</v>
      </c>
      <c r="E251" s="103">
        <v>0</v>
      </c>
      <c r="F251" s="5">
        <v>0</v>
      </c>
      <c r="G251" s="68">
        <v>0</v>
      </c>
      <c r="H251" s="52">
        <v>0</v>
      </c>
    </row>
    <row r="252" spans="1:8" s="101" customFormat="1" ht="15.75">
      <c r="A252" s="66"/>
      <c r="B252" s="31"/>
      <c r="C252" s="2"/>
      <c r="D252" s="3"/>
      <c r="E252" s="4"/>
      <c r="F252" s="5"/>
      <c r="G252" s="5"/>
      <c r="H252" s="6"/>
    </row>
    <row r="253" spans="1:8" s="101" customFormat="1" ht="15.75">
      <c r="A253" s="66"/>
      <c r="B253" s="31"/>
      <c r="C253" s="2"/>
      <c r="D253" s="3"/>
      <c r="E253" s="4"/>
      <c r="F253" s="5"/>
      <c r="G253" s="5"/>
      <c r="H253" s="6"/>
    </row>
    <row r="254" spans="1:8" s="101" customFormat="1" ht="15">
      <c r="A254" s="57">
        <f>A234+0.01</f>
        <v>4.1199999999999974</v>
      </c>
      <c r="B254" s="10" t="s">
        <v>364</v>
      </c>
      <c r="C254" s="10"/>
      <c r="D254" s="10"/>
      <c r="E254" s="102" t="s">
        <v>22</v>
      </c>
      <c r="F254" s="9"/>
      <c r="G254" s="68" t="s">
        <v>22</v>
      </c>
      <c r="H254" s="8"/>
    </row>
    <row r="255" spans="1:8" s="101" customFormat="1" ht="15">
      <c r="A255" s="1"/>
      <c r="B255" s="10" t="s">
        <v>76</v>
      </c>
      <c r="C255" s="10"/>
      <c r="D255" s="10"/>
      <c r="E255" s="102" t="s">
        <v>22</v>
      </c>
      <c r="F255" s="9"/>
      <c r="G255" s="68" t="s">
        <v>22</v>
      </c>
      <c r="H255" s="8"/>
    </row>
    <row r="256" spans="1:8" s="101" customFormat="1" ht="15">
      <c r="A256" s="1"/>
      <c r="B256" s="10"/>
      <c r="C256" s="10"/>
      <c r="D256" s="10"/>
      <c r="E256" s="102" t="s">
        <v>22</v>
      </c>
      <c r="F256" s="9"/>
      <c r="G256" s="68" t="s">
        <v>22</v>
      </c>
      <c r="H256" s="8"/>
    </row>
    <row r="257" spans="1:8" s="101" customFormat="1" ht="15">
      <c r="A257" s="1"/>
      <c r="B257" s="10" t="s">
        <v>73</v>
      </c>
      <c r="C257" s="10"/>
      <c r="D257" s="10"/>
      <c r="E257" s="102" t="s">
        <v>22</v>
      </c>
      <c r="F257" s="9"/>
      <c r="G257" s="68" t="s">
        <v>22</v>
      </c>
      <c r="H257" s="8"/>
    </row>
    <row r="258" spans="1:8" s="101" customFormat="1" ht="15">
      <c r="A258" s="1"/>
      <c r="B258" s="10"/>
      <c r="C258" s="10"/>
      <c r="D258" s="10"/>
      <c r="E258" s="102" t="s">
        <v>22</v>
      </c>
      <c r="F258" s="9"/>
      <c r="G258" s="68" t="s">
        <v>22</v>
      </c>
      <c r="H258" s="8"/>
    </row>
    <row r="259" spans="1:8" s="101" customFormat="1" ht="15">
      <c r="A259" s="1"/>
      <c r="B259" s="10" t="s">
        <v>148</v>
      </c>
      <c r="C259" s="10"/>
      <c r="D259" s="10"/>
      <c r="E259" s="10" t="s">
        <v>22</v>
      </c>
      <c r="F259" s="9"/>
      <c r="G259" s="68" t="s">
        <v>22</v>
      </c>
      <c r="H259" s="8"/>
    </row>
    <row r="260" spans="1:8" s="101" customFormat="1" ht="15">
      <c r="A260" s="1"/>
      <c r="B260" s="10" t="s">
        <v>95</v>
      </c>
      <c r="C260" s="10"/>
      <c r="D260" s="10"/>
      <c r="E260" s="10"/>
      <c r="F260" s="9"/>
      <c r="G260" s="68"/>
      <c r="H260" s="8"/>
    </row>
    <row r="261" spans="1:8" s="101" customFormat="1" ht="15">
      <c r="A261" s="1"/>
      <c r="B261" s="10" t="s">
        <v>81</v>
      </c>
      <c r="C261" s="10"/>
      <c r="D261" s="10"/>
      <c r="E261" s="10" t="s">
        <v>22</v>
      </c>
      <c r="F261" s="9"/>
      <c r="G261" s="68" t="s">
        <v>22</v>
      </c>
      <c r="H261" s="8"/>
    </row>
    <row r="262" spans="1:8" s="101" customFormat="1" ht="15">
      <c r="A262" s="1"/>
      <c r="B262" s="10"/>
      <c r="C262" s="10"/>
      <c r="D262" s="10"/>
      <c r="E262" s="10" t="s">
        <v>22</v>
      </c>
      <c r="F262" s="9"/>
      <c r="G262" s="68" t="s">
        <v>22</v>
      </c>
      <c r="H262" s="8"/>
    </row>
    <row r="263" spans="1:8" s="101" customFormat="1" ht="15">
      <c r="A263" s="1"/>
      <c r="B263" s="10" t="s">
        <v>59</v>
      </c>
      <c r="C263" s="10"/>
      <c r="D263" s="10"/>
      <c r="E263" s="10" t="s">
        <v>22</v>
      </c>
      <c r="F263" s="9"/>
      <c r="G263" s="68" t="s">
        <v>22</v>
      </c>
      <c r="H263" s="8"/>
    </row>
    <row r="264" spans="1:8" s="101" customFormat="1" ht="15">
      <c r="A264" s="1"/>
      <c r="B264" s="102" t="s">
        <v>60</v>
      </c>
      <c r="C264" s="7">
        <v>1</v>
      </c>
      <c r="D264" s="7" t="s">
        <v>0</v>
      </c>
      <c r="E264" s="103">
        <v>0</v>
      </c>
      <c r="F264" s="5">
        <v>0</v>
      </c>
      <c r="G264" s="68">
        <v>0</v>
      </c>
      <c r="H264" s="52">
        <v>0</v>
      </c>
    </row>
    <row r="265" spans="1:8" s="101" customFormat="1" ht="15">
      <c r="A265" s="1"/>
      <c r="B265" s="102" t="s">
        <v>61</v>
      </c>
      <c r="C265" s="7">
        <v>2</v>
      </c>
      <c r="D265" s="7" t="s">
        <v>0</v>
      </c>
      <c r="E265" s="103">
        <v>0</v>
      </c>
      <c r="F265" s="5">
        <v>0</v>
      </c>
      <c r="G265" s="68">
        <v>0</v>
      </c>
      <c r="H265" s="52">
        <v>0</v>
      </c>
    </row>
    <row r="266" spans="1:8" s="101" customFormat="1" ht="15">
      <c r="A266" s="1"/>
      <c r="B266" s="102" t="s">
        <v>62</v>
      </c>
      <c r="C266" s="7">
        <v>2</v>
      </c>
      <c r="D266" s="7" t="s">
        <v>0</v>
      </c>
      <c r="E266" s="103">
        <v>0</v>
      </c>
      <c r="F266" s="5">
        <v>0</v>
      </c>
      <c r="G266" s="68">
        <v>0</v>
      </c>
      <c r="H266" s="52">
        <v>0</v>
      </c>
    </row>
    <row r="267" spans="1:8" s="101" customFormat="1" ht="15">
      <c r="A267" s="104"/>
      <c r="B267" s="105" t="s">
        <v>63</v>
      </c>
      <c r="C267" s="51">
        <v>1</v>
      </c>
      <c r="D267" s="7" t="s">
        <v>0</v>
      </c>
      <c r="E267" s="103">
        <v>0</v>
      </c>
      <c r="F267" s="5">
        <v>0</v>
      </c>
      <c r="G267" s="68">
        <v>0</v>
      </c>
      <c r="H267" s="52">
        <v>0</v>
      </c>
    </row>
    <row r="268" spans="1:8" s="101" customFormat="1" ht="15">
      <c r="A268" s="104"/>
      <c r="B268" s="105" t="s">
        <v>64</v>
      </c>
      <c r="C268" s="51">
        <v>2</v>
      </c>
      <c r="D268" s="51" t="s">
        <v>0</v>
      </c>
      <c r="E268" s="103">
        <v>0</v>
      </c>
      <c r="F268" s="5">
        <v>0</v>
      </c>
      <c r="G268" s="68">
        <v>0</v>
      </c>
      <c r="H268" s="52">
        <v>0</v>
      </c>
    </row>
    <row r="269" spans="1:8" s="101" customFormat="1" ht="15">
      <c r="A269" s="1"/>
      <c r="B269" s="102" t="s">
        <v>71</v>
      </c>
      <c r="C269" s="7">
        <v>30</v>
      </c>
      <c r="D269" s="7" t="s">
        <v>65</v>
      </c>
      <c r="E269" s="103">
        <v>0</v>
      </c>
      <c r="F269" s="5">
        <v>0</v>
      </c>
      <c r="G269" s="68">
        <v>0</v>
      </c>
      <c r="H269" s="52">
        <v>0</v>
      </c>
    </row>
    <row r="270" spans="1:8" s="101" customFormat="1" ht="15">
      <c r="A270" s="1"/>
      <c r="B270" s="102" t="s">
        <v>66</v>
      </c>
      <c r="C270" s="7"/>
      <c r="D270" s="7"/>
      <c r="E270" s="4" t="s">
        <v>22</v>
      </c>
      <c r="F270" s="5"/>
      <c r="G270" s="68" t="s">
        <v>22</v>
      </c>
      <c r="H270" s="8"/>
    </row>
    <row r="271" spans="1:8" s="101" customFormat="1" ht="15">
      <c r="A271" s="1"/>
      <c r="B271" s="102" t="s">
        <v>67</v>
      </c>
      <c r="C271" s="7">
        <v>1</v>
      </c>
      <c r="D271" s="7" t="s">
        <v>68</v>
      </c>
      <c r="E271" s="103">
        <v>0</v>
      </c>
      <c r="F271" s="5">
        <v>0</v>
      </c>
      <c r="G271" s="68">
        <v>0</v>
      </c>
      <c r="H271" s="52">
        <v>0</v>
      </c>
    </row>
    <row r="272" spans="1:8" s="101" customFormat="1" ht="15">
      <c r="A272" s="1"/>
      <c r="B272" s="102"/>
      <c r="C272" s="7"/>
      <c r="D272" s="7"/>
      <c r="E272" s="50"/>
      <c r="F272" s="5"/>
      <c r="G272" s="68"/>
      <c r="H272" s="52"/>
    </row>
    <row r="273" spans="1:8" s="101" customFormat="1" ht="15">
      <c r="A273" s="1"/>
      <c r="B273" s="102"/>
      <c r="C273" s="7"/>
      <c r="D273" s="7"/>
      <c r="E273" s="10"/>
      <c r="F273" s="5"/>
      <c r="G273" s="68"/>
      <c r="H273" s="52"/>
    </row>
    <row r="274" spans="1:8" s="101" customFormat="1" ht="15">
      <c r="A274" s="57">
        <f>A254+0.01</f>
        <v>4.1299999999999972</v>
      </c>
      <c r="B274" s="10" t="s">
        <v>365</v>
      </c>
      <c r="C274" s="10"/>
      <c r="D274" s="10"/>
      <c r="E274" s="102" t="s">
        <v>22</v>
      </c>
      <c r="F274" s="9"/>
      <c r="G274" s="68" t="s">
        <v>22</v>
      </c>
      <c r="H274" s="8"/>
    </row>
    <row r="275" spans="1:8" s="101" customFormat="1" ht="15">
      <c r="A275" s="1"/>
      <c r="B275" s="10" t="s">
        <v>76</v>
      </c>
      <c r="C275" s="10"/>
      <c r="D275" s="10"/>
      <c r="E275" s="102" t="s">
        <v>22</v>
      </c>
      <c r="F275" s="9"/>
      <c r="G275" s="68" t="s">
        <v>22</v>
      </c>
      <c r="H275" s="8"/>
    </row>
    <row r="276" spans="1:8" s="101" customFormat="1" ht="15">
      <c r="A276" s="1"/>
      <c r="B276" s="10"/>
      <c r="C276" s="10"/>
      <c r="D276" s="10"/>
      <c r="E276" s="102" t="s">
        <v>22</v>
      </c>
      <c r="F276" s="9"/>
      <c r="G276" s="68" t="s">
        <v>22</v>
      </c>
      <c r="H276" s="8"/>
    </row>
    <row r="277" spans="1:8" s="101" customFormat="1" ht="15">
      <c r="A277" s="1"/>
      <c r="B277" s="10" t="s">
        <v>89</v>
      </c>
      <c r="C277" s="10"/>
      <c r="D277" s="10"/>
      <c r="E277" s="10" t="s">
        <v>22</v>
      </c>
      <c r="F277" s="9"/>
      <c r="G277" s="68" t="s">
        <v>22</v>
      </c>
      <c r="H277" s="8"/>
    </row>
    <row r="278" spans="1:8" s="101" customFormat="1" ht="15">
      <c r="A278" s="1"/>
      <c r="B278" s="10"/>
      <c r="C278" s="10"/>
      <c r="D278" s="10"/>
      <c r="E278" s="10" t="s">
        <v>22</v>
      </c>
      <c r="F278" s="9"/>
      <c r="G278" s="68" t="s">
        <v>22</v>
      </c>
      <c r="H278" s="8"/>
    </row>
    <row r="279" spans="1:8" s="101" customFormat="1" ht="15">
      <c r="A279" s="1"/>
      <c r="B279" s="10" t="s">
        <v>366</v>
      </c>
      <c r="C279" s="10"/>
      <c r="D279" s="10"/>
      <c r="E279" s="10" t="s">
        <v>22</v>
      </c>
      <c r="F279" s="9"/>
      <c r="G279" s="68" t="s">
        <v>22</v>
      </c>
      <c r="H279" s="8"/>
    </row>
    <row r="280" spans="1:8" s="101" customFormat="1" ht="15">
      <c r="A280" s="1"/>
      <c r="B280" s="10" t="s">
        <v>369</v>
      </c>
      <c r="C280" s="10"/>
      <c r="D280" s="10"/>
      <c r="E280" s="10"/>
      <c r="F280" s="9"/>
      <c r="G280" s="68"/>
      <c r="H280" s="8"/>
    </row>
    <row r="281" spans="1:8" s="101" customFormat="1" ht="15">
      <c r="A281" s="1"/>
      <c r="B281" s="10" t="s">
        <v>370</v>
      </c>
      <c r="C281" s="10"/>
      <c r="D281" s="10"/>
      <c r="E281" s="10" t="s">
        <v>22</v>
      </c>
      <c r="F281" s="9"/>
      <c r="G281" s="68" t="s">
        <v>22</v>
      </c>
      <c r="H281" s="8"/>
    </row>
    <row r="282" spans="1:8" s="101" customFormat="1" ht="15">
      <c r="A282" s="1"/>
      <c r="B282" s="10"/>
      <c r="C282" s="10"/>
      <c r="D282" s="10"/>
      <c r="E282" s="10" t="s">
        <v>22</v>
      </c>
      <c r="F282" s="9"/>
      <c r="G282" s="68" t="s">
        <v>22</v>
      </c>
      <c r="H282" s="8"/>
    </row>
    <row r="283" spans="1:8" s="101" customFormat="1" ht="15">
      <c r="A283" s="1"/>
      <c r="B283" s="10" t="s">
        <v>59</v>
      </c>
      <c r="C283" s="10"/>
      <c r="D283" s="10"/>
      <c r="E283" s="10" t="s">
        <v>22</v>
      </c>
      <c r="F283" s="9"/>
      <c r="G283" s="68" t="s">
        <v>22</v>
      </c>
      <c r="H283" s="8"/>
    </row>
    <row r="284" spans="1:8" s="101" customFormat="1" ht="15">
      <c r="A284" s="1"/>
      <c r="B284" s="102" t="s">
        <v>90</v>
      </c>
      <c r="C284" s="7">
        <v>2</v>
      </c>
      <c r="D284" s="7" t="s">
        <v>0</v>
      </c>
      <c r="E284" s="103">
        <v>0</v>
      </c>
      <c r="F284" s="5">
        <v>0</v>
      </c>
      <c r="G284" s="68">
        <v>0</v>
      </c>
      <c r="H284" s="52">
        <v>0</v>
      </c>
    </row>
    <row r="285" spans="1:8" s="101" customFormat="1" ht="15">
      <c r="A285" s="1"/>
      <c r="B285" s="102" t="s">
        <v>91</v>
      </c>
      <c r="C285" s="7">
        <v>2</v>
      </c>
      <c r="D285" s="7" t="s">
        <v>0</v>
      </c>
      <c r="E285" s="103">
        <v>0</v>
      </c>
      <c r="F285" s="5">
        <v>0</v>
      </c>
      <c r="G285" s="68">
        <v>0</v>
      </c>
      <c r="H285" s="52">
        <v>0</v>
      </c>
    </row>
    <row r="286" spans="1:8" s="101" customFormat="1" ht="15">
      <c r="A286" s="1"/>
      <c r="B286" s="102" t="s">
        <v>92</v>
      </c>
      <c r="C286" s="7">
        <v>3</v>
      </c>
      <c r="D286" s="7" t="s">
        <v>0</v>
      </c>
      <c r="E286" s="103">
        <v>0</v>
      </c>
      <c r="F286" s="5">
        <v>0</v>
      </c>
      <c r="G286" s="68">
        <v>0</v>
      </c>
      <c r="H286" s="52">
        <v>0</v>
      </c>
    </row>
    <row r="287" spans="1:8" s="101" customFormat="1" ht="15">
      <c r="A287" s="104"/>
      <c r="B287" s="105" t="s">
        <v>63</v>
      </c>
      <c r="C287" s="51">
        <v>1</v>
      </c>
      <c r="D287" s="7" t="s">
        <v>0</v>
      </c>
      <c r="E287" s="103">
        <v>0</v>
      </c>
      <c r="F287" s="5">
        <v>0</v>
      </c>
      <c r="G287" s="68">
        <v>0</v>
      </c>
      <c r="H287" s="52">
        <v>0</v>
      </c>
    </row>
    <row r="288" spans="1:8" s="101" customFormat="1" ht="15">
      <c r="A288" s="104"/>
      <c r="B288" s="105" t="s">
        <v>93</v>
      </c>
      <c r="C288" s="51">
        <v>4</v>
      </c>
      <c r="D288" s="51" t="s">
        <v>0</v>
      </c>
      <c r="E288" s="103">
        <v>0</v>
      </c>
      <c r="F288" s="5">
        <v>0</v>
      </c>
      <c r="G288" s="68">
        <v>0</v>
      </c>
      <c r="H288" s="52">
        <v>0</v>
      </c>
    </row>
    <row r="289" spans="1:8" s="101" customFormat="1" ht="15">
      <c r="A289" s="1"/>
      <c r="B289" s="102" t="s">
        <v>94</v>
      </c>
      <c r="C289" s="7">
        <v>80</v>
      </c>
      <c r="D289" s="7" t="s">
        <v>65</v>
      </c>
      <c r="E289" s="103">
        <v>0</v>
      </c>
      <c r="F289" s="5">
        <v>0</v>
      </c>
      <c r="G289" s="68">
        <v>0</v>
      </c>
      <c r="H289" s="52">
        <v>0</v>
      </c>
    </row>
    <row r="290" spans="1:8" s="101" customFormat="1" ht="15">
      <c r="A290" s="1"/>
      <c r="B290" s="102" t="s">
        <v>371</v>
      </c>
      <c r="C290" s="7">
        <v>20</v>
      </c>
      <c r="D290" s="7" t="s">
        <v>65</v>
      </c>
      <c r="E290" s="103">
        <v>0</v>
      </c>
      <c r="F290" s="5">
        <v>0</v>
      </c>
      <c r="G290" s="68">
        <v>0</v>
      </c>
      <c r="H290" s="52">
        <v>0</v>
      </c>
    </row>
    <row r="291" spans="1:8" s="101" customFormat="1" ht="15">
      <c r="A291" s="1"/>
      <c r="B291" s="102" t="s">
        <v>88</v>
      </c>
      <c r="C291" s="7">
        <v>20</v>
      </c>
      <c r="D291" s="7" t="s">
        <v>65</v>
      </c>
      <c r="E291" s="103">
        <v>0</v>
      </c>
      <c r="F291" s="5">
        <v>0</v>
      </c>
      <c r="G291" s="68">
        <v>0</v>
      </c>
      <c r="H291" s="52">
        <v>0</v>
      </c>
    </row>
    <row r="292" spans="1:8" s="101" customFormat="1" ht="15">
      <c r="A292" s="1"/>
      <c r="B292" s="102" t="s">
        <v>66</v>
      </c>
      <c r="C292" s="7"/>
      <c r="D292" s="7"/>
      <c r="E292" s="4" t="s">
        <v>22</v>
      </c>
      <c r="F292" s="5"/>
      <c r="G292" s="68" t="s">
        <v>22</v>
      </c>
      <c r="H292" s="8"/>
    </row>
    <row r="293" spans="1:8" s="101" customFormat="1" ht="15">
      <c r="A293" s="1"/>
      <c r="B293" s="102" t="s">
        <v>67</v>
      </c>
      <c r="C293" s="7">
        <v>1</v>
      </c>
      <c r="D293" s="7" t="s">
        <v>68</v>
      </c>
      <c r="E293" s="103">
        <v>0</v>
      </c>
      <c r="F293" s="5">
        <v>0</v>
      </c>
      <c r="G293" s="68">
        <v>0</v>
      </c>
      <c r="H293" s="52">
        <v>0</v>
      </c>
    </row>
    <row r="294" spans="1:8" s="101" customFormat="1" ht="15">
      <c r="A294" s="1"/>
      <c r="B294" s="102"/>
      <c r="C294" s="7"/>
      <c r="D294" s="7"/>
      <c r="E294" s="10"/>
      <c r="F294" s="5"/>
      <c r="G294" s="68"/>
      <c r="H294" s="52"/>
    </row>
    <row r="295" spans="1:8" s="101" customFormat="1" ht="15">
      <c r="A295" s="1"/>
      <c r="B295" s="102"/>
      <c r="C295" s="7"/>
      <c r="D295" s="7"/>
      <c r="E295" s="10"/>
      <c r="F295" s="5"/>
      <c r="G295" s="68"/>
      <c r="H295" s="52"/>
    </row>
    <row r="296" spans="1:8" s="101" customFormat="1" ht="15">
      <c r="A296" s="57">
        <f>A274+0.01</f>
        <v>4.139999999999997</v>
      </c>
      <c r="B296" s="10" t="s">
        <v>372</v>
      </c>
      <c r="C296" s="10"/>
      <c r="D296" s="10"/>
      <c r="E296" s="102" t="s">
        <v>22</v>
      </c>
      <c r="F296" s="9"/>
      <c r="G296" s="68" t="s">
        <v>22</v>
      </c>
      <c r="H296" s="8"/>
    </row>
    <row r="297" spans="1:8" s="101" customFormat="1" ht="15">
      <c r="A297" s="1"/>
      <c r="B297" s="10" t="s">
        <v>76</v>
      </c>
      <c r="C297" s="10"/>
      <c r="D297" s="10"/>
      <c r="E297" s="102" t="s">
        <v>22</v>
      </c>
      <c r="F297" s="9"/>
      <c r="G297" s="68" t="s">
        <v>22</v>
      </c>
      <c r="H297" s="8"/>
    </row>
    <row r="298" spans="1:8" s="101" customFormat="1" ht="15">
      <c r="A298" s="1"/>
      <c r="B298" s="10"/>
      <c r="C298" s="10"/>
      <c r="D298" s="10"/>
      <c r="E298" s="102" t="s">
        <v>22</v>
      </c>
      <c r="F298" s="9"/>
      <c r="G298" s="68" t="s">
        <v>22</v>
      </c>
      <c r="H298" s="8"/>
    </row>
    <row r="299" spans="1:8" s="101" customFormat="1" ht="15">
      <c r="A299" s="1"/>
      <c r="B299" s="10" t="s">
        <v>73</v>
      </c>
      <c r="C299" s="10"/>
      <c r="D299" s="10"/>
      <c r="E299" s="10" t="s">
        <v>22</v>
      </c>
      <c r="F299" s="9"/>
      <c r="G299" s="68" t="s">
        <v>22</v>
      </c>
      <c r="H299" s="8"/>
    </row>
    <row r="300" spans="1:8" s="101" customFormat="1" ht="15">
      <c r="A300" s="1"/>
      <c r="B300" s="10"/>
      <c r="C300" s="10"/>
      <c r="D300" s="10"/>
      <c r="E300" s="10" t="s">
        <v>22</v>
      </c>
      <c r="F300" s="9"/>
      <c r="G300" s="68" t="s">
        <v>22</v>
      </c>
      <c r="H300" s="8"/>
    </row>
    <row r="301" spans="1:8" s="101" customFormat="1" ht="15">
      <c r="A301" s="1"/>
      <c r="B301" s="10" t="s">
        <v>148</v>
      </c>
      <c r="C301" s="10"/>
      <c r="D301" s="10"/>
      <c r="E301" s="10" t="s">
        <v>22</v>
      </c>
      <c r="F301" s="9"/>
      <c r="G301" s="68" t="s">
        <v>22</v>
      </c>
      <c r="H301" s="8"/>
    </row>
    <row r="302" spans="1:8" s="101" customFormat="1" ht="15">
      <c r="A302" s="1"/>
      <c r="B302" s="10" t="s">
        <v>95</v>
      </c>
      <c r="C302" s="10"/>
      <c r="D302" s="10"/>
      <c r="E302" s="10"/>
      <c r="F302" s="9"/>
      <c r="G302" s="68"/>
      <c r="H302" s="8"/>
    </row>
    <row r="303" spans="1:8" s="101" customFormat="1" ht="15">
      <c r="A303" s="1"/>
      <c r="B303" s="10" t="s">
        <v>81</v>
      </c>
      <c r="C303" s="10"/>
      <c r="D303" s="10"/>
      <c r="E303" s="10" t="s">
        <v>22</v>
      </c>
      <c r="F303" s="9"/>
      <c r="G303" s="68" t="s">
        <v>22</v>
      </c>
      <c r="H303" s="8"/>
    </row>
    <row r="304" spans="1:8" s="101" customFormat="1" ht="15">
      <c r="A304" s="1"/>
      <c r="B304" s="10"/>
      <c r="C304" s="10"/>
      <c r="D304" s="10"/>
      <c r="E304" s="10" t="s">
        <v>22</v>
      </c>
      <c r="F304" s="9"/>
      <c r="G304" s="68" t="s">
        <v>22</v>
      </c>
      <c r="H304" s="8"/>
    </row>
    <row r="305" spans="1:8" s="101" customFormat="1" ht="15">
      <c r="A305" s="1"/>
      <c r="B305" s="10" t="s">
        <v>59</v>
      </c>
      <c r="C305" s="10"/>
      <c r="D305" s="10"/>
      <c r="E305" s="10" t="s">
        <v>22</v>
      </c>
      <c r="F305" s="9"/>
      <c r="G305" s="68" t="s">
        <v>22</v>
      </c>
      <c r="H305" s="8"/>
    </row>
    <row r="306" spans="1:8" s="101" customFormat="1" ht="15">
      <c r="A306" s="1"/>
      <c r="B306" s="102" t="s">
        <v>60</v>
      </c>
      <c r="C306" s="7">
        <v>4</v>
      </c>
      <c r="D306" s="7" t="s">
        <v>0</v>
      </c>
      <c r="E306" s="103">
        <v>0</v>
      </c>
      <c r="F306" s="5">
        <v>0</v>
      </c>
      <c r="G306" s="68">
        <v>0</v>
      </c>
      <c r="H306" s="52">
        <v>0</v>
      </c>
    </row>
    <row r="307" spans="1:8" s="101" customFormat="1" ht="15">
      <c r="A307" s="1"/>
      <c r="B307" s="102" t="s">
        <v>61</v>
      </c>
      <c r="C307" s="7">
        <v>2</v>
      </c>
      <c r="D307" s="7" t="s">
        <v>0</v>
      </c>
      <c r="E307" s="103">
        <v>0</v>
      </c>
      <c r="F307" s="5">
        <v>0</v>
      </c>
      <c r="G307" s="68">
        <v>0</v>
      </c>
      <c r="H307" s="52">
        <v>0</v>
      </c>
    </row>
    <row r="308" spans="1:8" s="101" customFormat="1" ht="15">
      <c r="A308" s="1"/>
      <c r="B308" s="102" t="s">
        <v>62</v>
      </c>
      <c r="C308" s="7">
        <v>5</v>
      </c>
      <c r="D308" s="7" t="s">
        <v>0</v>
      </c>
      <c r="E308" s="103">
        <v>0</v>
      </c>
      <c r="F308" s="5">
        <v>0</v>
      </c>
      <c r="G308" s="68">
        <v>0</v>
      </c>
      <c r="H308" s="52">
        <v>0</v>
      </c>
    </row>
    <row r="309" spans="1:8" s="101" customFormat="1" ht="15">
      <c r="A309" s="104"/>
      <c r="B309" s="105" t="s">
        <v>63</v>
      </c>
      <c r="C309" s="51">
        <v>1</v>
      </c>
      <c r="D309" s="7" t="s">
        <v>0</v>
      </c>
      <c r="E309" s="103">
        <v>0</v>
      </c>
      <c r="F309" s="5">
        <v>0</v>
      </c>
      <c r="G309" s="68">
        <v>0</v>
      </c>
      <c r="H309" s="52">
        <v>0</v>
      </c>
    </row>
    <row r="310" spans="1:8" s="101" customFormat="1" ht="15">
      <c r="A310" s="104"/>
      <c r="B310" s="105" t="s">
        <v>64</v>
      </c>
      <c r="C310" s="51">
        <v>8</v>
      </c>
      <c r="D310" s="51" t="s">
        <v>0</v>
      </c>
      <c r="E310" s="103">
        <v>0</v>
      </c>
      <c r="F310" s="5">
        <v>0</v>
      </c>
      <c r="G310" s="68">
        <v>0</v>
      </c>
      <c r="H310" s="52">
        <v>0</v>
      </c>
    </row>
    <row r="311" spans="1:8" s="101" customFormat="1" ht="15">
      <c r="A311" s="1"/>
      <c r="B311" s="102" t="s">
        <v>71</v>
      </c>
      <c r="C311" s="7">
        <v>105</v>
      </c>
      <c r="D311" s="7" t="s">
        <v>65</v>
      </c>
      <c r="E311" s="103">
        <v>0</v>
      </c>
      <c r="F311" s="5">
        <v>0</v>
      </c>
      <c r="G311" s="68">
        <v>0</v>
      </c>
      <c r="H311" s="52">
        <v>0</v>
      </c>
    </row>
    <row r="312" spans="1:8" s="101" customFormat="1" ht="15">
      <c r="A312" s="1"/>
      <c r="B312" s="102" t="s">
        <v>66</v>
      </c>
      <c r="C312" s="7"/>
      <c r="D312" s="7"/>
      <c r="E312" s="4" t="s">
        <v>22</v>
      </c>
      <c r="F312" s="5"/>
      <c r="G312" s="68" t="s">
        <v>22</v>
      </c>
      <c r="H312" s="8"/>
    </row>
    <row r="313" spans="1:8" s="101" customFormat="1" ht="15">
      <c r="A313" s="1"/>
      <c r="B313" s="102" t="s">
        <v>67</v>
      </c>
      <c r="C313" s="7">
        <v>1</v>
      </c>
      <c r="D313" s="7" t="s">
        <v>68</v>
      </c>
      <c r="E313" s="103">
        <v>0</v>
      </c>
      <c r="F313" s="5">
        <v>0</v>
      </c>
      <c r="G313" s="68">
        <v>0</v>
      </c>
      <c r="H313" s="52">
        <v>0</v>
      </c>
    </row>
    <row r="314" spans="1:8" s="101" customFormat="1" ht="15">
      <c r="A314" s="1"/>
      <c r="B314" s="102"/>
      <c r="C314" s="7"/>
      <c r="D314" s="7"/>
      <c r="E314" s="50"/>
      <c r="F314" s="5"/>
      <c r="G314" s="68"/>
      <c r="H314" s="52"/>
    </row>
    <row r="315" spans="1:8" s="286" customFormat="1" ht="15.75">
      <c r="A315" s="55"/>
      <c r="B315" s="285"/>
      <c r="C315" s="2"/>
      <c r="D315" s="7"/>
      <c r="E315" s="8"/>
      <c r="F315" s="9"/>
      <c r="G315" s="9"/>
      <c r="H315" s="109"/>
    </row>
    <row r="316" spans="1:8" s="101" customFormat="1" ht="15">
      <c r="A316" s="57">
        <f>A296+0.01</f>
        <v>4.1499999999999968</v>
      </c>
      <c r="B316" s="10" t="s">
        <v>373</v>
      </c>
      <c r="C316" s="10"/>
      <c r="D316" s="10"/>
      <c r="E316" s="102" t="s">
        <v>22</v>
      </c>
      <c r="F316" s="9"/>
      <c r="G316" s="68" t="s">
        <v>22</v>
      </c>
      <c r="H316" s="8"/>
    </row>
    <row r="317" spans="1:8" s="101" customFormat="1" ht="15">
      <c r="A317" s="1"/>
      <c r="B317" s="10" t="s">
        <v>76</v>
      </c>
      <c r="C317" s="10"/>
      <c r="D317" s="10"/>
      <c r="E317" s="102" t="s">
        <v>22</v>
      </c>
      <c r="F317" s="9"/>
      <c r="G317" s="68" t="s">
        <v>22</v>
      </c>
      <c r="H317" s="8"/>
    </row>
    <row r="318" spans="1:8" s="101" customFormat="1" ht="15">
      <c r="A318" s="1"/>
      <c r="B318" s="10"/>
      <c r="C318" s="10"/>
      <c r="D318" s="10"/>
      <c r="E318" s="102" t="s">
        <v>22</v>
      </c>
      <c r="F318" s="9"/>
      <c r="G318" s="68" t="s">
        <v>22</v>
      </c>
      <c r="H318" s="8"/>
    </row>
    <row r="319" spans="1:8" s="101" customFormat="1" ht="15">
      <c r="A319" s="1"/>
      <c r="B319" s="10" t="s">
        <v>73</v>
      </c>
      <c r="C319" s="10"/>
      <c r="D319" s="10"/>
      <c r="E319" s="10" t="s">
        <v>22</v>
      </c>
      <c r="F319" s="9"/>
      <c r="G319" s="68" t="s">
        <v>22</v>
      </c>
      <c r="H319" s="8"/>
    </row>
    <row r="320" spans="1:8" s="101" customFormat="1" ht="15">
      <c r="A320" s="1"/>
      <c r="B320" s="10"/>
      <c r="C320" s="10"/>
      <c r="D320" s="10"/>
      <c r="E320" s="10" t="s">
        <v>22</v>
      </c>
      <c r="F320" s="9"/>
      <c r="G320" s="68" t="s">
        <v>22</v>
      </c>
      <c r="H320" s="8"/>
    </row>
    <row r="321" spans="1:8" s="101" customFormat="1" ht="15">
      <c r="A321" s="1"/>
      <c r="B321" s="10" t="s">
        <v>148</v>
      </c>
      <c r="C321" s="10"/>
      <c r="D321" s="10"/>
      <c r="E321" s="10" t="s">
        <v>22</v>
      </c>
      <c r="F321" s="9"/>
      <c r="G321" s="68" t="s">
        <v>22</v>
      </c>
      <c r="H321" s="8"/>
    </row>
    <row r="322" spans="1:8" s="101" customFormat="1" ht="15">
      <c r="A322" s="1"/>
      <c r="B322" s="10" t="s">
        <v>95</v>
      </c>
      <c r="C322" s="10"/>
      <c r="D322" s="10"/>
      <c r="E322" s="10"/>
      <c r="F322" s="9"/>
      <c r="G322" s="68"/>
      <c r="H322" s="8"/>
    </row>
    <row r="323" spans="1:8" s="101" customFormat="1" ht="15">
      <c r="A323" s="1"/>
      <c r="B323" s="10" t="s">
        <v>81</v>
      </c>
      <c r="C323" s="10"/>
      <c r="D323" s="10"/>
      <c r="E323" s="10" t="s">
        <v>22</v>
      </c>
      <c r="F323" s="9"/>
      <c r="G323" s="68" t="s">
        <v>22</v>
      </c>
      <c r="H323" s="8"/>
    </row>
    <row r="324" spans="1:8" s="101" customFormat="1" ht="15">
      <c r="A324" s="1"/>
      <c r="B324" s="10"/>
      <c r="C324" s="10"/>
      <c r="D324" s="10"/>
      <c r="E324" s="10" t="s">
        <v>22</v>
      </c>
      <c r="F324" s="9"/>
      <c r="G324" s="68" t="s">
        <v>22</v>
      </c>
      <c r="H324" s="8"/>
    </row>
    <row r="325" spans="1:8" s="101" customFormat="1" ht="15">
      <c r="A325" s="1"/>
      <c r="B325" s="10" t="s">
        <v>59</v>
      </c>
      <c r="C325" s="10"/>
      <c r="D325" s="10"/>
      <c r="E325" s="10" t="s">
        <v>22</v>
      </c>
      <c r="F325" s="9"/>
      <c r="G325" s="68" t="s">
        <v>22</v>
      </c>
      <c r="H325" s="8"/>
    </row>
    <row r="326" spans="1:8" s="101" customFormat="1" ht="15">
      <c r="A326" s="1"/>
      <c r="B326" s="102" t="s">
        <v>60</v>
      </c>
      <c r="C326" s="7">
        <v>4</v>
      </c>
      <c r="D326" s="7" t="s">
        <v>0</v>
      </c>
      <c r="E326" s="103">
        <v>0</v>
      </c>
      <c r="F326" s="5">
        <v>0</v>
      </c>
      <c r="G326" s="68">
        <v>0</v>
      </c>
      <c r="H326" s="52">
        <v>0</v>
      </c>
    </row>
    <row r="327" spans="1:8" s="101" customFormat="1" ht="15">
      <c r="A327" s="1"/>
      <c r="B327" s="102" t="s">
        <v>61</v>
      </c>
      <c r="C327" s="7">
        <v>2</v>
      </c>
      <c r="D327" s="7" t="s">
        <v>0</v>
      </c>
      <c r="E327" s="103">
        <v>0</v>
      </c>
      <c r="F327" s="5">
        <v>0</v>
      </c>
      <c r="G327" s="68">
        <v>0</v>
      </c>
      <c r="H327" s="52">
        <v>0</v>
      </c>
    </row>
    <row r="328" spans="1:8" s="101" customFormat="1" ht="15">
      <c r="A328" s="1"/>
      <c r="B328" s="102" t="s">
        <v>62</v>
      </c>
      <c r="C328" s="7">
        <v>5</v>
      </c>
      <c r="D328" s="7" t="s">
        <v>0</v>
      </c>
      <c r="E328" s="103">
        <v>0</v>
      </c>
      <c r="F328" s="5">
        <v>0</v>
      </c>
      <c r="G328" s="68">
        <v>0</v>
      </c>
      <c r="H328" s="52">
        <v>0</v>
      </c>
    </row>
    <row r="329" spans="1:8" s="101" customFormat="1" ht="15">
      <c r="A329" s="104"/>
      <c r="B329" s="105" t="s">
        <v>63</v>
      </c>
      <c r="C329" s="51">
        <v>1</v>
      </c>
      <c r="D329" s="7" t="s">
        <v>0</v>
      </c>
      <c r="E329" s="103">
        <v>0</v>
      </c>
      <c r="F329" s="5">
        <v>0</v>
      </c>
      <c r="G329" s="68">
        <v>0</v>
      </c>
      <c r="H329" s="52">
        <v>0</v>
      </c>
    </row>
    <row r="330" spans="1:8" s="101" customFormat="1" ht="15">
      <c r="A330" s="104"/>
      <c r="B330" s="105" t="s">
        <v>64</v>
      </c>
      <c r="C330" s="51">
        <v>8</v>
      </c>
      <c r="D330" s="51" t="s">
        <v>0</v>
      </c>
      <c r="E330" s="103">
        <v>0</v>
      </c>
      <c r="F330" s="5">
        <v>0</v>
      </c>
      <c r="G330" s="68">
        <v>0</v>
      </c>
      <c r="H330" s="52">
        <v>0</v>
      </c>
    </row>
    <row r="331" spans="1:8" s="101" customFormat="1" ht="15">
      <c r="A331" s="1"/>
      <c r="B331" s="102" t="s">
        <v>71</v>
      </c>
      <c r="C331" s="7">
        <v>105</v>
      </c>
      <c r="D331" s="7" t="s">
        <v>65</v>
      </c>
      <c r="E331" s="103">
        <v>0</v>
      </c>
      <c r="F331" s="5">
        <v>0</v>
      </c>
      <c r="G331" s="68">
        <v>0</v>
      </c>
      <c r="H331" s="52">
        <v>0</v>
      </c>
    </row>
    <row r="332" spans="1:8" s="101" customFormat="1" ht="15">
      <c r="A332" s="1"/>
      <c r="B332" s="102" t="s">
        <v>66</v>
      </c>
      <c r="C332" s="7"/>
      <c r="D332" s="7"/>
      <c r="E332" s="4" t="s">
        <v>22</v>
      </c>
      <c r="F332" s="5"/>
      <c r="G332" s="68" t="s">
        <v>22</v>
      </c>
      <c r="H332" s="8"/>
    </row>
    <row r="333" spans="1:8" s="101" customFormat="1" ht="15">
      <c r="A333" s="1"/>
      <c r="B333" s="102" t="s">
        <v>67</v>
      </c>
      <c r="C333" s="7">
        <v>1</v>
      </c>
      <c r="D333" s="7" t="s">
        <v>68</v>
      </c>
      <c r="E333" s="103">
        <v>0</v>
      </c>
      <c r="F333" s="5">
        <v>0</v>
      </c>
      <c r="G333" s="68">
        <v>0</v>
      </c>
      <c r="H333" s="52">
        <v>0</v>
      </c>
    </row>
    <row r="334" spans="1:8" s="101" customFormat="1" ht="15">
      <c r="A334" s="1"/>
      <c r="B334" s="102"/>
      <c r="C334" s="7"/>
      <c r="D334" s="7"/>
      <c r="E334" s="50"/>
      <c r="F334" s="5"/>
      <c r="G334" s="68"/>
      <c r="H334" s="52"/>
    </row>
    <row r="335" spans="1:8" s="101" customFormat="1" ht="15.75">
      <c r="A335" s="66"/>
      <c r="B335" s="31"/>
      <c r="C335" s="2"/>
      <c r="D335" s="3"/>
      <c r="E335" s="4"/>
      <c r="F335" s="5"/>
      <c r="G335" s="5"/>
      <c r="H335" s="6"/>
    </row>
    <row r="336" spans="1:8" s="101" customFormat="1" ht="15">
      <c r="A336" s="57">
        <f>A316+0.01</f>
        <v>4.1599999999999966</v>
      </c>
      <c r="B336" s="10" t="s">
        <v>374</v>
      </c>
      <c r="C336" s="10"/>
      <c r="D336" s="10"/>
      <c r="E336" s="102" t="s">
        <v>22</v>
      </c>
      <c r="F336" s="9"/>
      <c r="G336" s="68" t="s">
        <v>22</v>
      </c>
      <c r="H336" s="8"/>
    </row>
    <row r="337" spans="1:8" s="101" customFormat="1" ht="15">
      <c r="A337" s="1"/>
      <c r="B337" s="10" t="s">
        <v>76</v>
      </c>
      <c r="C337" s="10"/>
      <c r="D337" s="10"/>
      <c r="E337" s="102" t="s">
        <v>22</v>
      </c>
      <c r="F337" s="9"/>
      <c r="G337" s="68" t="s">
        <v>22</v>
      </c>
      <c r="H337" s="8"/>
    </row>
    <row r="338" spans="1:8" s="101" customFormat="1" ht="15">
      <c r="A338" s="1"/>
      <c r="B338" s="10"/>
      <c r="C338" s="10"/>
      <c r="D338" s="10"/>
      <c r="E338" s="102" t="s">
        <v>22</v>
      </c>
      <c r="F338" s="9"/>
      <c r="G338" s="68" t="s">
        <v>22</v>
      </c>
      <c r="H338" s="8"/>
    </row>
    <row r="339" spans="1:8" s="101" customFormat="1" ht="15">
      <c r="A339" s="1"/>
      <c r="B339" s="10" t="s">
        <v>73</v>
      </c>
      <c r="C339" s="10"/>
      <c r="D339" s="10"/>
      <c r="E339" s="102" t="s">
        <v>22</v>
      </c>
      <c r="F339" s="9"/>
      <c r="G339" s="68" t="s">
        <v>22</v>
      </c>
      <c r="H339" s="8"/>
    </row>
    <row r="340" spans="1:8" s="101" customFormat="1" ht="15">
      <c r="A340" s="1"/>
      <c r="B340" s="10"/>
      <c r="C340" s="10"/>
      <c r="D340" s="10"/>
      <c r="E340" s="102" t="s">
        <v>22</v>
      </c>
      <c r="F340" s="9"/>
      <c r="G340" s="68" t="s">
        <v>22</v>
      </c>
      <c r="H340" s="8"/>
    </row>
    <row r="341" spans="1:8" s="101" customFormat="1" ht="15">
      <c r="A341" s="1"/>
      <c r="B341" s="10" t="s">
        <v>148</v>
      </c>
      <c r="C341" s="10"/>
      <c r="D341" s="10"/>
      <c r="E341" s="10" t="s">
        <v>22</v>
      </c>
      <c r="F341" s="9"/>
      <c r="G341" s="68" t="s">
        <v>22</v>
      </c>
      <c r="H341" s="8"/>
    </row>
    <row r="342" spans="1:8" s="101" customFormat="1" ht="15">
      <c r="A342" s="1"/>
      <c r="B342" s="10" t="s">
        <v>95</v>
      </c>
      <c r="C342" s="10"/>
      <c r="D342" s="10"/>
      <c r="E342" s="10"/>
      <c r="F342" s="9"/>
      <c r="G342" s="68"/>
      <c r="H342" s="8"/>
    </row>
    <row r="343" spans="1:8" s="101" customFormat="1" ht="15">
      <c r="A343" s="1"/>
      <c r="B343" s="10" t="s">
        <v>81</v>
      </c>
      <c r="C343" s="10"/>
      <c r="D343" s="10"/>
      <c r="E343" s="10" t="s">
        <v>22</v>
      </c>
      <c r="F343" s="9"/>
      <c r="G343" s="68" t="s">
        <v>22</v>
      </c>
      <c r="H343" s="8"/>
    </row>
    <row r="344" spans="1:8" s="101" customFormat="1" ht="15">
      <c r="A344" s="1"/>
      <c r="B344" s="10"/>
      <c r="C344" s="10"/>
      <c r="D344" s="10"/>
      <c r="E344" s="10" t="s">
        <v>22</v>
      </c>
      <c r="F344" s="9"/>
      <c r="G344" s="68" t="s">
        <v>22</v>
      </c>
      <c r="H344" s="8"/>
    </row>
    <row r="345" spans="1:8" s="101" customFormat="1" ht="15">
      <c r="A345" s="1"/>
      <c r="B345" s="10" t="s">
        <v>59</v>
      </c>
      <c r="C345" s="10"/>
      <c r="D345" s="10"/>
      <c r="E345" s="10" t="s">
        <v>22</v>
      </c>
      <c r="F345" s="9"/>
      <c r="G345" s="68" t="s">
        <v>22</v>
      </c>
      <c r="H345" s="8"/>
    </row>
    <row r="346" spans="1:8" s="101" customFormat="1" ht="15">
      <c r="A346" s="1"/>
      <c r="B346" s="102" t="s">
        <v>60</v>
      </c>
      <c r="C346" s="7">
        <v>1</v>
      </c>
      <c r="D346" s="7" t="s">
        <v>0</v>
      </c>
      <c r="E346" s="103">
        <v>0</v>
      </c>
      <c r="F346" s="5">
        <v>0</v>
      </c>
      <c r="G346" s="68">
        <v>0</v>
      </c>
      <c r="H346" s="52">
        <v>0</v>
      </c>
    </row>
    <row r="347" spans="1:8" s="101" customFormat="1" ht="15">
      <c r="A347" s="1"/>
      <c r="B347" s="102" t="s">
        <v>61</v>
      </c>
      <c r="C347" s="7">
        <v>2</v>
      </c>
      <c r="D347" s="7" t="s">
        <v>0</v>
      </c>
      <c r="E347" s="103">
        <v>0</v>
      </c>
      <c r="F347" s="5">
        <v>0</v>
      </c>
      <c r="G347" s="68">
        <v>0</v>
      </c>
      <c r="H347" s="52">
        <v>0</v>
      </c>
    </row>
    <row r="348" spans="1:8" s="101" customFormat="1" ht="15">
      <c r="A348" s="1"/>
      <c r="B348" s="102" t="s">
        <v>62</v>
      </c>
      <c r="C348" s="7">
        <v>2</v>
      </c>
      <c r="D348" s="7" t="s">
        <v>0</v>
      </c>
      <c r="E348" s="103">
        <v>0</v>
      </c>
      <c r="F348" s="5">
        <v>0</v>
      </c>
      <c r="G348" s="68">
        <v>0</v>
      </c>
      <c r="H348" s="52">
        <v>0</v>
      </c>
    </row>
    <row r="349" spans="1:8" s="101" customFormat="1" ht="15">
      <c r="A349" s="104"/>
      <c r="B349" s="105" t="s">
        <v>63</v>
      </c>
      <c r="C349" s="51">
        <v>1</v>
      </c>
      <c r="D349" s="7" t="s">
        <v>0</v>
      </c>
      <c r="E349" s="103">
        <v>0</v>
      </c>
      <c r="F349" s="5">
        <v>0</v>
      </c>
      <c r="G349" s="68">
        <v>0</v>
      </c>
      <c r="H349" s="52">
        <v>0</v>
      </c>
    </row>
    <row r="350" spans="1:8" s="101" customFormat="1" ht="15">
      <c r="A350" s="104"/>
      <c r="B350" s="105" t="s">
        <v>64</v>
      </c>
      <c r="C350" s="51">
        <v>2</v>
      </c>
      <c r="D350" s="51" t="s">
        <v>0</v>
      </c>
      <c r="E350" s="103">
        <v>0</v>
      </c>
      <c r="F350" s="5">
        <v>0</v>
      </c>
      <c r="G350" s="68">
        <v>0</v>
      </c>
      <c r="H350" s="52">
        <v>0</v>
      </c>
    </row>
    <row r="351" spans="1:8" s="101" customFormat="1" ht="15">
      <c r="A351" s="1"/>
      <c r="B351" s="102" t="s">
        <v>71</v>
      </c>
      <c r="C351" s="7">
        <v>30</v>
      </c>
      <c r="D351" s="7" t="s">
        <v>65</v>
      </c>
      <c r="E351" s="103">
        <v>0</v>
      </c>
      <c r="F351" s="5">
        <v>0</v>
      </c>
      <c r="G351" s="68">
        <v>0</v>
      </c>
      <c r="H351" s="52">
        <v>0</v>
      </c>
    </row>
    <row r="352" spans="1:8" s="101" customFormat="1" ht="15">
      <c r="A352" s="1"/>
      <c r="B352" s="102" t="s">
        <v>66</v>
      </c>
      <c r="C352" s="7"/>
      <c r="D352" s="7"/>
      <c r="E352" s="4" t="s">
        <v>22</v>
      </c>
      <c r="F352" s="5"/>
      <c r="G352" s="68" t="s">
        <v>22</v>
      </c>
      <c r="H352" s="8"/>
    </row>
    <row r="353" spans="1:8" s="101" customFormat="1" ht="15">
      <c r="A353" s="1"/>
      <c r="B353" s="102" t="s">
        <v>67</v>
      </c>
      <c r="C353" s="7">
        <v>1</v>
      </c>
      <c r="D353" s="7" t="s">
        <v>68</v>
      </c>
      <c r="E353" s="103">
        <v>0</v>
      </c>
      <c r="F353" s="5">
        <v>0</v>
      </c>
      <c r="G353" s="68">
        <v>0</v>
      </c>
      <c r="H353" s="52">
        <v>0</v>
      </c>
    </row>
    <row r="354" spans="1:8" s="101" customFormat="1" ht="15.75">
      <c r="A354" s="66"/>
      <c r="B354" s="31"/>
      <c r="C354" s="2"/>
      <c r="D354" s="3"/>
      <c r="E354" s="4"/>
      <c r="F354" s="5"/>
      <c r="G354" s="5"/>
      <c r="H354" s="6"/>
    </row>
    <row r="355" spans="1:8" s="101" customFormat="1" ht="15.75">
      <c r="A355" s="66"/>
      <c r="B355" s="31"/>
      <c r="C355" s="2"/>
      <c r="D355" s="3"/>
      <c r="E355" s="4"/>
      <c r="F355" s="5"/>
      <c r="G355" s="5"/>
      <c r="H355" s="6"/>
    </row>
    <row r="356" spans="1:8" s="101" customFormat="1" ht="15">
      <c r="A356" s="57">
        <f>A336+0.01</f>
        <v>4.1699999999999964</v>
      </c>
      <c r="B356" s="10" t="s">
        <v>375</v>
      </c>
      <c r="C356" s="10"/>
      <c r="D356" s="10"/>
      <c r="E356" s="102" t="s">
        <v>22</v>
      </c>
      <c r="F356" s="9"/>
      <c r="G356" s="68" t="s">
        <v>22</v>
      </c>
      <c r="H356" s="8"/>
    </row>
    <row r="357" spans="1:8" s="101" customFormat="1" ht="15">
      <c r="A357" s="1"/>
      <c r="B357" s="10" t="s">
        <v>76</v>
      </c>
      <c r="C357" s="10"/>
      <c r="D357" s="10"/>
      <c r="E357" s="102" t="s">
        <v>22</v>
      </c>
      <c r="F357" s="9"/>
      <c r="G357" s="68" t="s">
        <v>22</v>
      </c>
      <c r="H357" s="8"/>
    </row>
    <row r="358" spans="1:8" s="101" customFormat="1" ht="15">
      <c r="A358" s="1"/>
      <c r="B358" s="10"/>
      <c r="C358" s="10"/>
      <c r="D358" s="10"/>
      <c r="E358" s="102" t="s">
        <v>22</v>
      </c>
      <c r="F358" s="9"/>
      <c r="G358" s="68" t="s">
        <v>22</v>
      </c>
      <c r="H358" s="8"/>
    </row>
    <row r="359" spans="1:8" s="101" customFormat="1" ht="15">
      <c r="A359" s="1"/>
      <c r="B359" s="10" t="s">
        <v>73</v>
      </c>
      <c r="C359" s="10"/>
      <c r="D359" s="10"/>
      <c r="E359" s="102" t="s">
        <v>22</v>
      </c>
      <c r="F359" s="9"/>
      <c r="G359" s="68" t="s">
        <v>22</v>
      </c>
      <c r="H359" s="8"/>
    </row>
    <row r="360" spans="1:8" s="101" customFormat="1" ht="15">
      <c r="A360" s="1"/>
      <c r="B360" s="10"/>
      <c r="C360" s="10"/>
      <c r="D360" s="10"/>
      <c r="E360" s="102" t="s">
        <v>22</v>
      </c>
      <c r="F360" s="9"/>
      <c r="G360" s="68" t="s">
        <v>22</v>
      </c>
      <c r="H360" s="8"/>
    </row>
    <row r="361" spans="1:8" s="101" customFormat="1" ht="15">
      <c r="A361" s="1"/>
      <c r="B361" s="10" t="s">
        <v>148</v>
      </c>
      <c r="C361" s="10"/>
      <c r="D361" s="10"/>
      <c r="E361" s="10" t="s">
        <v>22</v>
      </c>
      <c r="F361" s="9"/>
      <c r="G361" s="68" t="s">
        <v>22</v>
      </c>
      <c r="H361" s="8"/>
    </row>
    <row r="362" spans="1:8" s="101" customFormat="1" ht="15">
      <c r="A362" s="1"/>
      <c r="B362" s="10" t="s">
        <v>95</v>
      </c>
      <c r="C362" s="10"/>
      <c r="D362" s="10"/>
      <c r="E362" s="10"/>
      <c r="F362" s="9"/>
      <c r="G362" s="68"/>
      <c r="H362" s="8"/>
    </row>
    <row r="363" spans="1:8" s="101" customFormat="1" ht="15">
      <c r="A363" s="1"/>
      <c r="B363" s="10" t="s">
        <v>81</v>
      </c>
      <c r="C363" s="10"/>
      <c r="D363" s="10"/>
      <c r="E363" s="10" t="s">
        <v>22</v>
      </c>
      <c r="F363" s="9"/>
      <c r="G363" s="68" t="s">
        <v>22</v>
      </c>
      <c r="H363" s="8"/>
    </row>
    <row r="364" spans="1:8" s="101" customFormat="1" ht="15">
      <c r="A364" s="1"/>
      <c r="B364" s="10"/>
      <c r="C364" s="10"/>
      <c r="D364" s="10"/>
      <c r="E364" s="10" t="s">
        <v>22</v>
      </c>
      <c r="F364" s="9"/>
      <c r="G364" s="68" t="s">
        <v>22</v>
      </c>
      <c r="H364" s="8"/>
    </row>
    <row r="365" spans="1:8" s="101" customFormat="1" ht="15">
      <c r="A365" s="1"/>
      <c r="B365" s="10" t="s">
        <v>59</v>
      </c>
      <c r="C365" s="10"/>
      <c r="D365" s="10"/>
      <c r="E365" s="10" t="s">
        <v>22</v>
      </c>
      <c r="F365" s="9"/>
      <c r="G365" s="68" t="s">
        <v>22</v>
      </c>
      <c r="H365" s="8"/>
    </row>
    <row r="366" spans="1:8" s="101" customFormat="1" ht="15">
      <c r="A366" s="1"/>
      <c r="B366" s="102" t="s">
        <v>60</v>
      </c>
      <c r="C366" s="7">
        <v>1</v>
      </c>
      <c r="D366" s="7" t="s">
        <v>0</v>
      </c>
      <c r="E366" s="103">
        <v>0</v>
      </c>
      <c r="F366" s="5">
        <v>0</v>
      </c>
      <c r="G366" s="68">
        <v>0</v>
      </c>
      <c r="H366" s="52">
        <v>0</v>
      </c>
    </row>
    <row r="367" spans="1:8" s="101" customFormat="1" ht="15">
      <c r="A367" s="1"/>
      <c r="B367" s="102" t="s">
        <v>61</v>
      </c>
      <c r="C367" s="7">
        <v>2</v>
      </c>
      <c r="D367" s="7" t="s">
        <v>0</v>
      </c>
      <c r="E367" s="103">
        <v>0</v>
      </c>
      <c r="F367" s="5">
        <v>0</v>
      </c>
      <c r="G367" s="68">
        <v>0</v>
      </c>
      <c r="H367" s="52">
        <v>0</v>
      </c>
    </row>
    <row r="368" spans="1:8" s="101" customFormat="1" ht="15">
      <c r="A368" s="1"/>
      <c r="B368" s="102" t="s">
        <v>62</v>
      </c>
      <c r="C368" s="7">
        <v>2</v>
      </c>
      <c r="D368" s="7" t="s">
        <v>0</v>
      </c>
      <c r="E368" s="103">
        <v>0</v>
      </c>
      <c r="F368" s="5">
        <v>0</v>
      </c>
      <c r="G368" s="68">
        <v>0</v>
      </c>
      <c r="H368" s="52">
        <v>0</v>
      </c>
    </row>
    <row r="369" spans="1:8" s="101" customFormat="1" ht="15">
      <c r="A369" s="104"/>
      <c r="B369" s="105" t="s">
        <v>63</v>
      </c>
      <c r="C369" s="51">
        <v>1</v>
      </c>
      <c r="D369" s="7" t="s">
        <v>0</v>
      </c>
      <c r="E369" s="103">
        <v>0</v>
      </c>
      <c r="F369" s="5">
        <v>0</v>
      </c>
      <c r="G369" s="68">
        <v>0</v>
      </c>
      <c r="H369" s="52">
        <v>0</v>
      </c>
    </row>
    <row r="370" spans="1:8" s="101" customFormat="1" ht="15">
      <c r="A370" s="104"/>
      <c r="B370" s="105" t="s">
        <v>64</v>
      </c>
      <c r="C370" s="51">
        <v>2</v>
      </c>
      <c r="D370" s="51" t="s">
        <v>0</v>
      </c>
      <c r="E370" s="103">
        <v>0</v>
      </c>
      <c r="F370" s="5">
        <v>0</v>
      </c>
      <c r="G370" s="68">
        <v>0</v>
      </c>
      <c r="H370" s="52">
        <v>0</v>
      </c>
    </row>
    <row r="371" spans="1:8" s="101" customFormat="1" ht="15">
      <c r="A371" s="1"/>
      <c r="B371" s="102" t="s">
        <v>71</v>
      </c>
      <c r="C371" s="7">
        <v>30</v>
      </c>
      <c r="D371" s="7" t="s">
        <v>65</v>
      </c>
      <c r="E371" s="103">
        <v>0</v>
      </c>
      <c r="F371" s="5">
        <v>0</v>
      </c>
      <c r="G371" s="68">
        <v>0</v>
      </c>
      <c r="H371" s="52">
        <v>0</v>
      </c>
    </row>
    <row r="372" spans="1:8" s="101" customFormat="1" ht="15">
      <c r="A372" s="1"/>
      <c r="B372" s="102" t="s">
        <v>66</v>
      </c>
      <c r="C372" s="7"/>
      <c r="D372" s="7"/>
      <c r="E372" s="4" t="s">
        <v>22</v>
      </c>
      <c r="F372" s="5"/>
      <c r="G372" s="68" t="s">
        <v>22</v>
      </c>
      <c r="H372" s="8"/>
    </row>
    <row r="373" spans="1:8" s="101" customFormat="1" ht="15">
      <c r="A373" s="1"/>
      <c r="B373" s="102" t="s">
        <v>67</v>
      </c>
      <c r="C373" s="7">
        <v>1</v>
      </c>
      <c r="D373" s="7" t="s">
        <v>68</v>
      </c>
      <c r="E373" s="103">
        <v>0</v>
      </c>
      <c r="F373" s="5">
        <v>0</v>
      </c>
      <c r="G373" s="68">
        <v>0</v>
      </c>
      <c r="H373" s="52">
        <v>0</v>
      </c>
    </row>
    <row r="374" spans="1:8" s="101" customFormat="1" ht="15">
      <c r="A374" s="1"/>
      <c r="B374" s="102"/>
      <c r="C374" s="7"/>
      <c r="D374" s="7"/>
      <c r="E374" s="50"/>
      <c r="F374" s="5"/>
      <c r="G374" s="68"/>
      <c r="H374" s="52"/>
    </row>
    <row r="375" spans="1:8" ht="15.75">
      <c r="A375" s="1"/>
      <c r="B375" s="31"/>
      <c r="C375" s="2"/>
      <c r="D375" s="3"/>
      <c r="E375" s="4"/>
      <c r="F375" s="5"/>
      <c r="G375" s="5"/>
      <c r="H375" s="6"/>
    </row>
    <row r="376" spans="1:8" s="101" customFormat="1" ht="15">
      <c r="A376" s="57">
        <f>A356+0.01</f>
        <v>4.1799999999999962</v>
      </c>
      <c r="B376" s="10" t="s">
        <v>376</v>
      </c>
      <c r="C376" s="10"/>
      <c r="D376" s="10"/>
      <c r="E376" s="50" t="s">
        <v>22</v>
      </c>
      <c r="F376" s="9"/>
      <c r="G376" s="68" t="s">
        <v>22</v>
      </c>
      <c r="H376" s="8"/>
    </row>
    <row r="377" spans="1:8" s="101" customFormat="1" ht="15">
      <c r="A377" s="1"/>
      <c r="B377" s="10" t="s">
        <v>76</v>
      </c>
      <c r="C377" s="10"/>
      <c r="D377" s="10"/>
      <c r="E377" s="10" t="s">
        <v>22</v>
      </c>
      <c r="F377" s="9"/>
      <c r="G377" s="68" t="s">
        <v>22</v>
      </c>
      <c r="H377" s="8"/>
    </row>
    <row r="378" spans="1:8" s="101" customFormat="1" ht="15">
      <c r="A378" s="1"/>
      <c r="B378" s="10"/>
      <c r="C378" s="10"/>
      <c r="D378" s="10"/>
      <c r="E378" s="10" t="s">
        <v>22</v>
      </c>
      <c r="F378" s="9"/>
      <c r="G378" s="68" t="s">
        <v>22</v>
      </c>
      <c r="H378" s="8"/>
    </row>
    <row r="379" spans="1:8" s="101" customFormat="1" ht="15">
      <c r="A379" s="1"/>
      <c r="B379" s="10" t="s">
        <v>378</v>
      </c>
      <c r="C379" s="10"/>
      <c r="D379" s="10"/>
      <c r="E379" s="10" t="s">
        <v>22</v>
      </c>
      <c r="F379" s="9"/>
      <c r="G379" s="68" t="s">
        <v>22</v>
      </c>
      <c r="H379" s="8"/>
    </row>
    <row r="380" spans="1:8" s="101" customFormat="1" ht="15">
      <c r="A380" s="1"/>
      <c r="B380" s="10"/>
      <c r="C380" s="10"/>
      <c r="D380" s="10"/>
      <c r="E380" s="10" t="s">
        <v>22</v>
      </c>
      <c r="F380" s="9"/>
      <c r="G380" s="68" t="s">
        <v>22</v>
      </c>
      <c r="H380" s="8"/>
    </row>
    <row r="381" spans="1:8" s="101" customFormat="1" ht="15">
      <c r="A381" s="1"/>
      <c r="B381" s="10" t="s">
        <v>379</v>
      </c>
      <c r="C381" s="10"/>
      <c r="D381" s="10"/>
      <c r="E381" s="10" t="s">
        <v>22</v>
      </c>
      <c r="F381" s="9"/>
      <c r="G381" s="68" t="s">
        <v>22</v>
      </c>
      <c r="H381" s="8"/>
    </row>
    <row r="382" spans="1:8" s="101" customFormat="1" ht="15">
      <c r="A382" s="1"/>
      <c r="B382" s="10" t="s">
        <v>380</v>
      </c>
      <c r="C382" s="10"/>
      <c r="D382" s="10"/>
      <c r="E382" s="10"/>
      <c r="F382" s="9"/>
      <c r="G382" s="68"/>
      <c r="H382" s="8"/>
    </row>
    <row r="383" spans="1:8" s="101" customFormat="1" ht="15">
      <c r="A383" s="1"/>
      <c r="B383" s="10" t="s">
        <v>381</v>
      </c>
      <c r="C383" s="10"/>
      <c r="D383" s="10"/>
      <c r="E383" s="10" t="s">
        <v>22</v>
      </c>
      <c r="F383" s="9"/>
      <c r="G383" s="68" t="s">
        <v>22</v>
      </c>
      <c r="H383" s="8"/>
    </row>
    <row r="384" spans="1:8" s="101" customFormat="1" ht="15">
      <c r="A384" s="1"/>
      <c r="B384" s="10"/>
      <c r="C384" s="10"/>
      <c r="D384" s="10"/>
      <c r="E384" s="10" t="s">
        <v>22</v>
      </c>
      <c r="F384" s="9"/>
      <c r="G384" s="68" t="s">
        <v>22</v>
      </c>
      <c r="H384" s="8"/>
    </row>
    <row r="385" spans="1:8" s="101" customFormat="1" ht="15">
      <c r="A385" s="1"/>
      <c r="B385" s="10" t="s">
        <v>59</v>
      </c>
      <c r="C385" s="10"/>
      <c r="D385" s="10"/>
      <c r="E385" s="10" t="s">
        <v>22</v>
      </c>
      <c r="F385" s="9"/>
      <c r="G385" s="68" t="s">
        <v>22</v>
      </c>
      <c r="H385" s="8"/>
    </row>
    <row r="386" spans="1:8" s="101" customFormat="1" ht="15">
      <c r="A386" s="1"/>
      <c r="B386" s="102" t="s">
        <v>104</v>
      </c>
      <c r="C386" s="7">
        <v>28</v>
      </c>
      <c r="D386" s="7" t="s">
        <v>0</v>
      </c>
      <c r="E386" s="103">
        <v>0</v>
      </c>
      <c r="F386" s="5">
        <v>0</v>
      </c>
      <c r="G386" s="68">
        <v>0</v>
      </c>
      <c r="H386" s="52">
        <v>0</v>
      </c>
    </row>
    <row r="387" spans="1:8" s="101" customFormat="1" ht="15">
      <c r="A387" s="1"/>
      <c r="B387" s="102" t="s">
        <v>77</v>
      </c>
      <c r="C387" s="7">
        <v>4</v>
      </c>
      <c r="D387" s="7" t="s">
        <v>0</v>
      </c>
      <c r="E387" s="103">
        <v>0</v>
      </c>
      <c r="F387" s="5">
        <v>0</v>
      </c>
      <c r="G387" s="68">
        <v>0</v>
      </c>
      <c r="H387" s="52">
        <v>0</v>
      </c>
    </row>
    <row r="388" spans="1:8" s="101" customFormat="1" ht="15">
      <c r="A388" s="1"/>
      <c r="B388" s="102" t="s">
        <v>338</v>
      </c>
      <c r="C388" s="7">
        <v>8</v>
      </c>
      <c r="D388" s="7" t="s">
        <v>0</v>
      </c>
      <c r="E388" s="103">
        <v>0</v>
      </c>
      <c r="F388" s="5">
        <v>0</v>
      </c>
      <c r="G388" s="68">
        <v>0</v>
      </c>
      <c r="H388" s="52">
        <v>0</v>
      </c>
    </row>
    <row r="389" spans="1:8" s="101" customFormat="1" ht="15">
      <c r="A389" s="1"/>
      <c r="B389" s="102" t="s">
        <v>78</v>
      </c>
      <c r="C389" s="7">
        <v>8</v>
      </c>
      <c r="D389" s="7" t="s">
        <v>0</v>
      </c>
      <c r="E389" s="103">
        <v>0</v>
      </c>
      <c r="F389" s="5">
        <v>0</v>
      </c>
      <c r="G389" s="68">
        <v>0</v>
      </c>
      <c r="H389" s="52">
        <v>0</v>
      </c>
    </row>
    <row r="390" spans="1:8" s="101" customFormat="1" ht="15">
      <c r="A390" s="1"/>
      <c r="B390" s="102" t="s">
        <v>79</v>
      </c>
      <c r="C390" s="7">
        <v>1</v>
      </c>
      <c r="D390" s="7" t="s">
        <v>0</v>
      </c>
      <c r="E390" s="103">
        <v>0</v>
      </c>
      <c r="F390" s="5">
        <v>0</v>
      </c>
      <c r="G390" s="68">
        <v>0</v>
      </c>
      <c r="H390" s="52">
        <v>0</v>
      </c>
    </row>
    <row r="391" spans="1:8" s="101" customFormat="1" ht="15">
      <c r="A391" s="104"/>
      <c r="B391" s="105" t="s">
        <v>63</v>
      </c>
      <c r="C391" s="51">
        <v>1</v>
      </c>
      <c r="D391" s="51" t="s">
        <v>0</v>
      </c>
      <c r="E391" s="103">
        <v>0</v>
      </c>
      <c r="F391" s="5">
        <v>0</v>
      </c>
      <c r="G391" s="68">
        <v>0</v>
      </c>
      <c r="H391" s="52">
        <v>0</v>
      </c>
    </row>
    <row r="392" spans="1:8" s="101" customFormat="1" ht="15">
      <c r="A392" s="104"/>
      <c r="B392" s="105" t="s">
        <v>80</v>
      </c>
      <c r="C392" s="51">
        <v>8</v>
      </c>
      <c r="D392" s="51" t="s">
        <v>0</v>
      </c>
      <c r="E392" s="103">
        <v>0</v>
      </c>
      <c r="F392" s="5">
        <v>0</v>
      </c>
      <c r="G392" s="68">
        <v>0</v>
      </c>
      <c r="H392" s="52">
        <v>0</v>
      </c>
    </row>
    <row r="393" spans="1:8" s="101" customFormat="1" ht="15">
      <c r="A393" s="116"/>
      <c r="B393" s="117" t="s">
        <v>146</v>
      </c>
      <c r="C393" s="82">
        <v>22</v>
      </c>
      <c r="D393" s="82" t="s">
        <v>0</v>
      </c>
      <c r="E393" s="47">
        <v>0</v>
      </c>
      <c r="F393" s="81">
        <v>0</v>
      </c>
      <c r="G393" s="96">
        <v>0</v>
      </c>
      <c r="H393" s="118">
        <v>0</v>
      </c>
    </row>
    <row r="394" spans="1:8" s="101" customFormat="1" ht="15">
      <c r="A394" s="116"/>
      <c r="B394" s="117" t="s">
        <v>382</v>
      </c>
      <c r="C394" s="82">
        <v>6</v>
      </c>
      <c r="D394" s="82" t="s">
        <v>0</v>
      </c>
      <c r="E394" s="47">
        <v>0</v>
      </c>
      <c r="F394" s="81">
        <v>0</v>
      </c>
      <c r="G394" s="96">
        <v>0</v>
      </c>
      <c r="H394" s="118">
        <v>0</v>
      </c>
    </row>
    <row r="395" spans="1:8" s="101" customFormat="1" ht="15">
      <c r="A395" s="1"/>
      <c r="B395" s="102" t="s">
        <v>145</v>
      </c>
      <c r="C395" s="7">
        <v>1925</v>
      </c>
      <c r="D395" s="7" t="s">
        <v>65</v>
      </c>
      <c r="E395" s="103">
        <v>0</v>
      </c>
      <c r="F395" s="5">
        <v>0</v>
      </c>
      <c r="G395" s="68">
        <v>0</v>
      </c>
      <c r="H395" s="52">
        <v>0</v>
      </c>
    </row>
    <row r="396" spans="1:8" s="101" customFormat="1" ht="15">
      <c r="A396" s="1"/>
      <c r="B396" s="102" t="s">
        <v>94</v>
      </c>
      <c r="C396" s="7">
        <v>525</v>
      </c>
      <c r="D396" s="7" t="s">
        <v>65</v>
      </c>
      <c r="E396" s="103">
        <v>0</v>
      </c>
      <c r="F396" s="5">
        <v>0</v>
      </c>
      <c r="G396" s="68">
        <v>0</v>
      </c>
      <c r="H396" s="52">
        <v>0</v>
      </c>
    </row>
    <row r="397" spans="1:8" s="101" customFormat="1" ht="15">
      <c r="A397" s="1"/>
      <c r="B397" s="102" t="s">
        <v>66</v>
      </c>
      <c r="C397" s="7"/>
      <c r="D397" s="7"/>
      <c r="E397" s="112" t="s">
        <v>22</v>
      </c>
      <c r="F397" s="5"/>
      <c r="G397" s="68" t="s">
        <v>22</v>
      </c>
      <c r="H397" s="8"/>
    </row>
    <row r="398" spans="1:8" s="101" customFormat="1" ht="15">
      <c r="A398" s="1"/>
      <c r="B398" s="102" t="s">
        <v>67</v>
      </c>
      <c r="C398" s="7">
        <v>1</v>
      </c>
      <c r="D398" s="7" t="s">
        <v>68</v>
      </c>
      <c r="E398" s="103">
        <v>0</v>
      </c>
      <c r="F398" s="5">
        <v>0</v>
      </c>
      <c r="G398" s="68">
        <v>0</v>
      </c>
      <c r="H398" s="52">
        <v>0</v>
      </c>
    </row>
    <row r="399" spans="1:8" s="101" customFormat="1" ht="15">
      <c r="A399" s="1"/>
      <c r="B399" s="102"/>
      <c r="C399" s="7"/>
      <c r="D399" s="7"/>
      <c r="E399" s="50"/>
      <c r="F399" s="5"/>
      <c r="G399" s="68"/>
      <c r="H399" s="52"/>
    </row>
    <row r="400" spans="1:8" s="101" customFormat="1" ht="15">
      <c r="A400" s="1"/>
      <c r="B400" s="102"/>
      <c r="C400" s="7"/>
      <c r="D400" s="7"/>
      <c r="E400" s="10"/>
      <c r="F400" s="5"/>
      <c r="G400" s="68"/>
      <c r="H400" s="52"/>
    </row>
    <row r="401" spans="1:8" s="101" customFormat="1" ht="15">
      <c r="A401" s="57">
        <f>A376+0.01</f>
        <v>4.1899999999999959</v>
      </c>
      <c r="B401" s="10" t="s">
        <v>383</v>
      </c>
      <c r="C401" s="10"/>
      <c r="D401" s="10"/>
      <c r="E401" s="102" t="s">
        <v>22</v>
      </c>
      <c r="F401" s="9"/>
      <c r="G401" s="68" t="s">
        <v>22</v>
      </c>
      <c r="H401" s="8"/>
    </row>
    <row r="402" spans="1:8" s="101" customFormat="1" ht="15">
      <c r="A402" s="1"/>
      <c r="B402" s="10" t="s">
        <v>76</v>
      </c>
      <c r="C402" s="10"/>
      <c r="D402" s="10"/>
      <c r="E402" s="102" t="s">
        <v>22</v>
      </c>
      <c r="F402" s="9"/>
      <c r="G402" s="68" t="s">
        <v>22</v>
      </c>
      <c r="H402" s="8"/>
    </row>
    <row r="403" spans="1:8" s="101" customFormat="1" ht="15">
      <c r="A403" s="1"/>
      <c r="B403" s="10"/>
      <c r="C403" s="10"/>
      <c r="D403" s="10"/>
      <c r="E403" s="102" t="s">
        <v>22</v>
      </c>
      <c r="F403" s="9"/>
      <c r="G403" s="68" t="s">
        <v>22</v>
      </c>
      <c r="H403" s="8"/>
    </row>
    <row r="404" spans="1:8" s="101" customFormat="1" ht="15">
      <c r="A404" s="1"/>
      <c r="B404" s="10" t="s">
        <v>83</v>
      </c>
      <c r="C404" s="10"/>
      <c r="D404" s="10"/>
      <c r="E404" s="10" t="s">
        <v>22</v>
      </c>
      <c r="F404" s="9"/>
      <c r="G404" s="68" t="s">
        <v>22</v>
      </c>
      <c r="H404" s="8"/>
    </row>
    <row r="405" spans="1:8" s="101" customFormat="1" ht="15">
      <c r="A405" s="1"/>
      <c r="B405" s="10"/>
      <c r="C405" s="10"/>
      <c r="D405" s="10"/>
      <c r="E405" s="10" t="s">
        <v>22</v>
      </c>
      <c r="F405" s="9"/>
      <c r="G405" s="68" t="s">
        <v>22</v>
      </c>
      <c r="H405" s="8"/>
    </row>
    <row r="406" spans="1:8" s="101" customFormat="1" ht="15">
      <c r="A406" s="1"/>
      <c r="B406" s="10" t="s">
        <v>384</v>
      </c>
      <c r="C406" s="10"/>
      <c r="D406" s="10"/>
      <c r="E406" s="10" t="s">
        <v>22</v>
      </c>
      <c r="F406" s="9"/>
      <c r="G406" s="68" t="s">
        <v>22</v>
      </c>
      <c r="H406" s="8"/>
    </row>
    <row r="407" spans="1:8" s="101" customFormat="1" ht="15">
      <c r="A407" s="1"/>
      <c r="B407" s="10" t="s">
        <v>96</v>
      </c>
      <c r="C407" s="10"/>
      <c r="D407" s="10"/>
      <c r="E407" s="10"/>
      <c r="F407" s="9"/>
      <c r="G407" s="68"/>
      <c r="H407" s="8"/>
    </row>
    <row r="408" spans="1:8" s="101" customFormat="1" ht="15">
      <c r="A408" s="1"/>
      <c r="B408" s="10" t="s">
        <v>81</v>
      </c>
      <c r="C408" s="10"/>
      <c r="D408" s="10"/>
      <c r="E408" s="10" t="s">
        <v>22</v>
      </c>
      <c r="F408" s="9"/>
      <c r="G408" s="68" t="s">
        <v>22</v>
      </c>
      <c r="H408" s="8"/>
    </row>
    <row r="409" spans="1:8" s="101" customFormat="1" ht="15">
      <c r="A409" s="1"/>
      <c r="B409" s="10"/>
      <c r="C409" s="10"/>
      <c r="D409" s="10"/>
      <c r="E409" s="10" t="s">
        <v>22</v>
      </c>
      <c r="F409" s="9"/>
      <c r="G409" s="68" t="s">
        <v>22</v>
      </c>
      <c r="H409" s="8"/>
    </row>
    <row r="410" spans="1:8" s="101" customFormat="1" ht="15">
      <c r="A410" s="1"/>
      <c r="B410" s="10" t="s">
        <v>59</v>
      </c>
      <c r="C410" s="10"/>
      <c r="D410" s="10"/>
      <c r="E410" s="10" t="s">
        <v>22</v>
      </c>
      <c r="F410" s="9"/>
      <c r="G410" s="68" t="s">
        <v>22</v>
      </c>
      <c r="H410" s="8"/>
    </row>
    <row r="411" spans="1:8" s="101" customFormat="1" ht="15">
      <c r="A411" s="1"/>
      <c r="B411" s="102" t="s">
        <v>84</v>
      </c>
      <c r="C411" s="7">
        <v>2</v>
      </c>
      <c r="D411" s="7" t="s">
        <v>0</v>
      </c>
      <c r="E411" s="103">
        <v>0</v>
      </c>
      <c r="F411" s="5">
        <v>0</v>
      </c>
      <c r="G411" s="68">
        <v>0</v>
      </c>
      <c r="H411" s="52">
        <v>0</v>
      </c>
    </row>
    <row r="412" spans="1:8" s="101" customFormat="1" ht="15">
      <c r="A412" s="1"/>
      <c r="B412" s="102" t="s">
        <v>85</v>
      </c>
      <c r="C412" s="7">
        <v>2</v>
      </c>
      <c r="D412" s="7" t="s">
        <v>0</v>
      </c>
      <c r="E412" s="103">
        <v>0</v>
      </c>
      <c r="F412" s="5">
        <v>0</v>
      </c>
      <c r="G412" s="68">
        <v>0</v>
      </c>
      <c r="H412" s="52">
        <v>0</v>
      </c>
    </row>
    <row r="413" spans="1:8" s="101" customFormat="1" ht="15">
      <c r="A413" s="1"/>
      <c r="B413" s="102" t="s">
        <v>86</v>
      </c>
      <c r="C413" s="7">
        <v>3</v>
      </c>
      <c r="D413" s="7" t="s">
        <v>0</v>
      </c>
      <c r="E413" s="103">
        <v>0</v>
      </c>
      <c r="F413" s="5">
        <v>0</v>
      </c>
      <c r="G413" s="68">
        <v>0</v>
      </c>
      <c r="H413" s="52">
        <v>0</v>
      </c>
    </row>
    <row r="414" spans="1:8" s="101" customFormat="1" ht="15">
      <c r="A414" s="104"/>
      <c r="B414" s="105" t="s">
        <v>63</v>
      </c>
      <c r="C414" s="51">
        <v>1</v>
      </c>
      <c r="D414" s="7" t="s">
        <v>0</v>
      </c>
      <c r="E414" s="103">
        <v>0</v>
      </c>
      <c r="F414" s="5">
        <v>0</v>
      </c>
      <c r="G414" s="68">
        <v>0</v>
      </c>
      <c r="H414" s="52">
        <v>0</v>
      </c>
    </row>
    <row r="415" spans="1:8" s="101" customFormat="1" ht="15">
      <c r="A415" s="104"/>
      <c r="B415" s="105" t="s">
        <v>87</v>
      </c>
      <c r="C415" s="51">
        <v>4</v>
      </c>
      <c r="D415" s="51" t="s">
        <v>0</v>
      </c>
      <c r="E415" s="103">
        <v>0</v>
      </c>
      <c r="F415" s="5">
        <v>0</v>
      </c>
      <c r="G415" s="68">
        <v>0</v>
      </c>
      <c r="H415" s="52">
        <v>0</v>
      </c>
    </row>
    <row r="416" spans="1:8" s="101" customFormat="1" ht="15">
      <c r="A416" s="1"/>
      <c r="B416" s="102" t="s">
        <v>97</v>
      </c>
      <c r="C416" s="7">
        <v>90</v>
      </c>
      <c r="D416" s="7" t="s">
        <v>65</v>
      </c>
      <c r="E416" s="103">
        <v>0</v>
      </c>
      <c r="F416" s="5">
        <v>0</v>
      </c>
      <c r="G416" s="68">
        <v>0</v>
      </c>
      <c r="H416" s="52">
        <v>0</v>
      </c>
    </row>
    <row r="417" spans="1:8" s="101" customFormat="1" ht="15">
      <c r="A417" s="1"/>
      <c r="B417" s="102" t="s">
        <v>88</v>
      </c>
      <c r="C417" s="7">
        <v>20</v>
      </c>
      <c r="D417" s="7" t="s">
        <v>65</v>
      </c>
      <c r="E417" s="103">
        <v>0</v>
      </c>
      <c r="F417" s="5">
        <v>0</v>
      </c>
      <c r="G417" s="68">
        <v>0</v>
      </c>
      <c r="H417" s="52">
        <v>0</v>
      </c>
    </row>
    <row r="418" spans="1:8" s="101" customFormat="1" ht="15">
      <c r="A418" s="1"/>
      <c r="B418" s="102" t="s">
        <v>71</v>
      </c>
      <c r="C418" s="7">
        <v>20</v>
      </c>
      <c r="D418" s="7" t="s">
        <v>65</v>
      </c>
      <c r="E418" s="103">
        <v>0</v>
      </c>
      <c r="F418" s="5">
        <v>0</v>
      </c>
      <c r="G418" s="68">
        <v>0</v>
      </c>
      <c r="H418" s="52">
        <v>0</v>
      </c>
    </row>
    <row r="419" spans="1:8" s="101" customFormat="1" ht="15">
      <c r="A419" s="1"/>
      <c r="B419" s="102" t="s">
        <v>66</v>
      </c>
      <c r="C419" s="7"/>
      <c r="D419" s="7"/>
      <c r="E419" s="4" t="s">
        <v>22</v>
      </c>
      <c r="F419" s="5"/>
      <c r="G419" s="68" t="s">
        <v>22</v>
      </c>
      <c r="H419" s="8"/>
    </row>
    <row r="420" spans="1:8" s="101" customFormat="1" ht="15">
      <c r="A420" s="1"/>
      <c r="B420" s="102" t="s">
        <v>67</v>
      </c>
      <c r="C420" s="7">
        <v>1</v>
      </c>
      <c r="D420" s="7" t="s">
        <v>68</v>
      </c>
      <c r="E420" s="103">
        <v>0</v>
      </c>
      <c r="F420" s="5">
        <v>0</v>
      </c>
      <c r="G420" s="68">
        <v>0</v>
      </c>
      <c r="H420" s="52">
        <v>0</v>
      </c>
    </row>
    <row r="421" spans="1:8" s="101" customFormat="1" ht="15">
      <c r="A421" s="1"/>
      <c r="B421" s="102"/>
      <c r="C421" s="7"/>
      <c r="D421" s="7"/>
      <c r="E421" s="50"/>
      <c r="F421" s="5"/>
      <c r="G421" s="68"/>
      <c r="H421" s="52"/>
    </row>
    <row r="422" spans="1:8" s="101" customFormat="1" ht="15">
      <c r="A422" s="1"/>
      <c r="B422" s="102"/>
      <c r="C422" s="7"/>
      <c r="D422" s="7"/>
      <c r="E422" s="10"/>
      <c r="F422" s="5"/>
      <c r="G422" s="68"/>
      <c r="H422" s="52"/>
    </row>
    <row r="423" spans="1:8" s="101" customFormat="1" ht="15">
      <c r="A423" s="57">
        <f>A401+0.01</f>
        <v>4.1999999999999957</v>
      </c>
      <c r="B423" s="10" t="s">
        <v>385</v>
      </c>
      <c r="C423" s="10"/>
      <c r="D423" s="10"/>
      <c r="E423" s="102" t="s">
        <v>22</v>
      </c>
      <c r="F423" s="9"/>
      <c r="G423" s="68" t="s">
        <v>22</v>
      </c>
      <c r="H423" s="8"/>
    </row>
    <row r="424" spans="1:8" s="101" customFormat="1" ht="15">
      <c r="A424" s="1"/>
      <c r="B424" s="10" t="s">
        <v>76</v>
      </c>
      <c r="C424" s="10"/>
      <c r="D424" s="10"/>
      <c r="E424" s="102" t="s">
        <v>22</v>
      </c>
      <c r="F424" s="9"/>
      <c r="G424" s="68" t="s">
        <v>22</v>
      </c>
      <c r="H424" s="8"/>
    </row>
    <row r="425" spans="1:8" s="101" customFormat="1" ht="15">
      <c r="A425" s="1"/>
      <c r="B425" s="10"/>
      <c r="C425" s="10"/>
      <c r="D425" s="10"/>
      <c r="E425" s="102" t="s">
        <v>22</v>
      </c>
      <c r="F425" s="9"/>
      <c r="G425" s="68" t="s">
        <v>22</v>
      </c>
      <c r="H425" s="8"/>
    </row>
    <row r="426" spans="1:8" s="101" customFormat="1" ht="15">
      <c r="A426" s="1"/>
      <c r="B426" s="10" t="s">
        <v>73</v>
      </c>
      <c r="C426" s="10"/>
      <c r="D426" s="10"/>
      <c r="E426" s="10" t="s">
        <v>22</v>
      </c>
      <c r="F426" s="9"/>
      <c r="G426" s="68" t="s">
        <v>22</v>
      </c>
      <c r="H426" s="8"/>
    </row>
    <row r="427" spans="1:8" s="101" customFormat="1" ht="15">
      <c r="A427" s="1"/>
      <c r="B427" s="10"/>
      <c r="C427" s="10"/>
      <c r="D427" s="10"/>
      <c r="E427" s="10" t="s">
        <v>22</v>
      </c>
      <c r="F427" s="9"/>
      <c r="G427" s="68" t="s">
        <v>22</v>
      </c>
      <c r="H427" s="8"/>
    </row>
    <row r="428" spans="1:8" s="101" customFormat="1" ht="15">
      <c r="A428" s="1"/>
      <c r="B428" s="10" t="s">
        <v>386</v>
      </c>
      <c r="C428" s="10"/>
      <c r="D428" s="10"/>
      <c r="E428" s="10" t="s">
        <v>22</v>
      </c>
      <c r="F428" s="9"/>
      <c r="G428" s="68" t="s">
        <v>22</v>
      </c>
      <c r="H428" s="8"/>
    </row>
    <row r="429" spans="1:8" s="101" customFormat="1" ht="15">
      <c r="A429" s="1"/>
      <c r="B429" s="10" t="s">
        <v>95</v>
      </c>
      <c r="C429" s="10"/>
      <c r="D429" s="10"/>
      <c r="E429" s="10"/>
      <c r="F429" s="9"/>
      <c r="G429" s="68"/>
      <c r="H429" s="8"/>
    </row>
    <row r="430" spans="1:8" s="101" customFormat="1" ht="15">
      <c r="A430" s="1"/>
      <c r="B430" s="10" t="s">
        <v>82</v>
      </c>
      <c r="C430" s="10"/>
      <c r="D430" s="10"/>
      <c r="E430" s="10" t="s">
        <v>22</v>
      </c>
      <c r="F430" s="9"/>
      <c r="G430" s="68" t="s">
        <v>22</v>
      </c>
      <c r="H430" s="8"/>
    </row>
    <row r="431" spans="1:8" s="101" customFormat="1" ht="15">
      <c r="A431" s="1"/>
      <c r="B431" s="10"/>
      <c r="C431" s="10"/>
      <c r="D431" s="10"/>
      <c r="E431" s="10" t="s">
        <v>22</v>
      </c>
      <c r="F431" s="9"/>
      <c r="G431" s="68" t="s">
        <v>22</v>
      </c>
      <c r="H431" s="8"/>
    </row>
    <row r="432" spans="1:8" s="101" customFormat="1" ht="15">
      <c r="A432" s="1"/>
      <c r="B432" s="10" t="s">
        <v>59</v>
      </c>
      <c r="C432" s="10"/>
      <c r="D432" s="10"/>
      <c r="E432" s="10" t="s">
        <v>22</v>
      </c>
      <c r="F432" s="9"/>
      <c r="G432" s="68" t="s">
        <v>22</v>
      </c>
      <c r="H432" s="8"/>
    </row>
    <row r="433" spans="1:8" s="101" customFormat="1" ht="15">
      <c r="A433" s="1"/>
      <c r="B433" s="102" t="s">
        <v>60</v>
      </c>
      <c r="C433" s="7">
        <v>3</v>
      </c>
      <c r="D433" s="7" t="s">
        <v>0</v>
      </c>
      <c r="E433" s="103">
        <v>0</v>
      </c>
      <c r="F433" s="5">
        <v>0</v>
      </c>
      <c r="G433" s="68">
        <v>0</v>
      </c>
      <c r="H433" s="52">
        <v>0</v>
      </c>
    </row>
    <row r="434" spans="1:8" s="101" customFormat="1" ht="15">
      <c r="A434" s="1"/>
      <c r="B434" s="102" t="s">
        <v>61</v>
      </c>
      <c r="C434" s="7">
        <v>2</v>
      </c>
      <c r="D434" s="7" t="s">
        <v>0</v>
      </c>
      <c r="E434" s="103">
        <v>0</v>
      </c>
      <c r="F434" s="5">
        <v>0</v>
      </c>
      <c r="G434" s="68">
        <v>0</v>
      </c>
      <c r="H434" s="52">
        <v>0</v>
      </c>
    </row>
    <row r="435" spans="1:8" s="101" customFormat="1" ht="15">
      <c r="A435" s="1"/>
      <c r="B435" s="102" t="s">
        <v>62</v>
      </c>
      <c r="C435" s="7">
        <v>4</v>
      </c>
      <c r="D435" s="7" t="s">
        <v>0</v>
      </c>
      <c r="E435" s="103">
        <v>0</v>
      </c>
      <c r="F435" s="5">
        <v>0</v>
      </c>
      <c r="G435" s="68">
        <v>0</v>
      </c>
      <c r="H435" s="52">
        <v>0</v>
      </c>
    </row>
    <row r="436" spans="1:8" s="101" customFormat="1" ht="15">
      <c r="A436" s="104"/>
      <c r="B436" s="105" t="s">
        <v>63</v>
      </c>
      <c r="C436" s="51">
        <v>1</v>
      </c>
      <c r="D436" s="7" t="s">
        <v>0</v>
      </c>
      <c r="E436" s="103">
        <v>0</v>
      </c>
      <c r="F436" s="5">
        <v>0</v>
      </c>
      <c r="G436" s="68">
        <v>0</v>
      </c>
      <c r="H436" s="52">
        <v>0</v>
      </c>
    </row>
    <row r="437" spans="1:8" s="101" customFormat="1" ht="15">
      <c r="A437" s="104"/>
      <c r="B437" s="105" t="s">
        <v>64</v>
      </c>
      <c r="C437" s="51">
        <v>6</v>
      </c>
      <c r="D437" s="51" t="s">
        <v>0</v>
      </c>
      <c r="E437" s="103">
        <v>0</v>
      </c>
      <c r="F437" s="5">
        <v>0</v>
      </c>
      <c r="G437" s="68">
        <v>0</v>
      </c>
      <c r="H437" s="52">
        <v>0</v>
      </c>
    </row>
    <row r="438" spans="1:8" s="101" customFormat="1" ht="15">
      <c r="A438" s="1"/>
      <c r="B438" s="102" t="s">
        <v>71</v>
      </c>
      <c r="C438" s="7">
        <v>100</v>
      </c>
      <c r="D438" s="7" t="s">
        <v>65</v>
      </c>
      <c r="E438" s="103">
        <v>0</v>
      </c>
      <c r="F438" s="5">
        <v>0</v>
      </c>
      <c r="G438" s="68">
        <v>0</v>
      </c>
      <c r="H438" s="52">
        <v>0</v>
      </c>
    </row>
    <row r="439" spans="1:8" s="101" customFormat="1" ht="15">
      <c r="A439" s="1"/>
      <c r="B439" s="102" t="s">
        <v>70</v>
      </c>
      <c r="C439" s="7">
        <v>25</v>
      </c>
      <c r="D439" s="7" t="s">
        <v>65</v>
      </c>
      <c r="E439" s="103">
        <v>0</v>
      </c>
      <c r="F439" s="5">
        <v>0</v>
      </c>
      <c r="G439" s="68">
        <v>0</v>
      </c>
      <c r="H439" s="52">
        <v>0</v>
      </c>
    </row>
    <row r="440" spans="1:8" s="101" customFormat="1" ht="15">
      <c r="A440" s="1"/>
      <c r="B440" s="102" t="s">
        <v>66</v>
      </c>
      <c r="C440" s="7"/>
      <c r="D440" s="7"/>
      <c r="E440" s="4" t="s">
        <v>22</v>
      </c>
      <c r="F440" s="5"/>
      <c r="G440" s="68" t="s">
        <v>22</v>
      </c>
      <c r="H440" s="8"/>
    </row>
    <row r="441" spans="1:8" s="101" customFormat="1" ht="15">
      <c r="A441" s="1"/>
      <c r="B441" s="102" t="s">
        <v>67</v>
      </c>
      <c r="C441" s="7">
        <v>1</v>
      </c>
      <c r="D441" s="7" t="s">
        <v>68</v>
      </c>
      <c r="E441" s="103">
        <v>0</v>
      </c>
      <c r="F441" s="5">
        <v>0</v>
      </c>
      <c r="G441" s="68">
        <v>0</v>
      </c>
      <c r="H441" s="52">
        <v>0</v>
      </c>
    </row>
    <row r="442" spans="1:8" s="101" customFormat="1" ht="15">
      <c r="A442" s="1"/>
      <c r="B442" s="102"/>
      <c r="C442" s="7"/>
      <c r="D442" s="7"/>
      <c r="E442" s="50"/>
      <c r="F442" s="5"/>
      <c r="G442" s="68"/>
      <c r="H442" s="52"/>
    </row>
    <row r="443" spans="1:8" s="101" customFormat="1" ht="15">
      <c r="A443" s="1"/>
      <c r="B443" s="102"/>
      <c r="C443" s="7"/>
      <c r="D443" s="7"/>
      <c r="E443" s="10"/>
      <c r="F443" s="5"/>
      <c r="G443" s="68"/>
      <c r="H443" s="52"/>
    </row>
    <row r="444" spans="1:8" s="101" customFormat="1" ht="15">
      <c r="A444" s="57">
        <f>A423+0.01</f>
        <v>4.2099999999999955</v>
      </c>
      <c r="B444" s="10" t="s">
        <v>387</v>
      </c>
      <c r="C444" s="10"/>
      <c r="D444" s="10"/>
      <c r="E444" s="102" t="s">
        <v>22</v>
      </c>
      <c r="F444" s="9"/>
      <c r="G444" s="68" t="s">
        <v>22</v>
      </c>
      <c r="H444" s="8"/>
    </row>
    <row r="445" spans="1:8" s="101" customFormat="1" ht="15">
      <c r="A445" s="1"/>
      <c r="B445" s="10" t="s">
        <v>76</v>
      </c>
      <c r="C445" s="10"/>
      <c r="D445" s="10"/>
      <c r="E445" s="102" t="s">
        <v>22</v>
      </c>
      <c r="F445" s="9"/>
      <c r="G445" s="68" t="s">
        <v>22</v>
      </c>
      <c r="H445" s="8"/>
    </row>
    <row r="446" spans="1:8" s="101" customFormat="1" ht="15">
      <c r="A446" s="1"/>
      <c r="B446" s="10"/>
      <c r="C446" s="10"/>
      <c r="D446" s="10"/>
      <c r="E446" s="102" t="s">
        <v>22</v>
      </c>
      <c r="F446" s="9"/>
      <c r="G446" s="68" t="s">
        <v>22</v>
      </c>
      <c r="H446" s="8"/>
    </row>
    <row r="447" spans="1:8" s="101" customFormat="1" ht="15">
      <c r="A447" s="1"/>
      <c r="B447" s="10" t="s">
        <v>83</v>
      </c>
      <c r="C447" s="10"/>
      <c r="D447" s="10"/>
      <c r="E447" s="10" t="s">
        <v>22</v>
      </c>
      <c r="F447" s="9"/>
      <c r="G447" s="68" t="s">
        <v>22</v>
      </c>
      <c r="H447" s="8"/>
    </row>
    <row r="448" spans="1:8" s="101" customFormat="1" ht="15">
      <c r="A448" s="1"/>
      <c r="B448" s="10"/>
      <c r="C448" s="10"/>
      <c r="D448" s="10"/>
      <c r="E448" s="10" t="s">
        <v>22</v>
      </c>
      <c r="F448" s="9"/>
      <c r="G448" s="68" t="s">
        <v>22</v>
      </c>
      <c r="H448" s="8"/>
    </row>
    <row r="449" spans="1:8" s="101" customFormat="1" ht="15">
      <c r="A449" s="1"/>
      <c r="B449" s="10" t="s">
        <v>384</v>
      </c>
      <c r="C449" s="10"/>
      <c r="D449" s="10"/>
      <c r="E449" s="10" t="s">
        <v>22</v>
      </c>
      <c r="F449" s="9"/>
      <c r="G449" s="68" t="s">
        <v>22</v>
      </c>
      <c r="H449" s="8"/>
    </row>
    <row r="450" spans="1:8" s="101" customFormat="1" ht="15">
      <c r="A450" s="1"/>
      <c r="B450" s="10" t="s">
        <v>388</v>
      </c>
      <c r="C450" s="10"/>
      <c r="D450" s="10"/>
      <c r="E450" s="10"/>
      <c r="F450" s="9"/>
      <c r="G450" s="68"/>
      <c r="H450" s="8"/>
    </row>
    <row r="451" spans="1:8" s="101" customFormat="1" ht="15">
      <c r="A451" s="1"/>
      <c r="B451" s="10" t="s">
        <v>81</v>
      </c>
      <c r="C451" s="10"/>
      <c r="D451" s="10"/>
      <c r="E451" s="10" t="s">
        <v>22</v>
      </c>
      <c r="F451" s="9"/>
      <c r="G451" s="68" t="s">
        <v>22</v>
      </c>
      <c r="H451" s="8"/>
    </row>
    <row r="452" spans="1:8" s="101" customFormat="1" ht="15">
      <c r="A452" s="1"/>
      <c r="B452" s="10"/>
      <c r="C452" s="10"/>
      <c r="D452" s="10"/>
      <c r="E452" s="10" t="s">
        <v>22</v>
      </c>
      <c r="F452" s="9"/>
      <c r="G452" s="68" t="s">
        <v>22</v>
      </c>
      <c r="H452" s="8"/>
    </row>
    <row r="453" spans="1:8" s="101" customFormat="1" ht="15">
      <c r="A453" s="1"/>
      <c r="B453" s="10" t="s">
        <v>59</v>
      </c>
      <c r="C453" s="10"/>
      <c r="D453" s="10"/>
      <c r="E453" s="10" t="s">
        <v>22</v>
      </c>
      <c r="F453" s="9"/>
      <c r="G453" s="68" t="s">
        <v>22</v>
      </c>
      <c r="H453" s="8"/>
    </row>
    <row r="454" spans="1:8" s="101" customFormat="1" ht="15">
      <c r="A454" s="1"/>
      <c r="B454" s="102" t="s">
        <v>84</v>
      </c>
      <c r="C454" s="7">
        <v>20</v>
      </c>
      <c r="D454" s="7" t="s">
        <v>0</v>
      </c>
      <c r="E454" s="103">
        <v>0</v>
      </c>
      <c r="F454" s="5">
        <v>0</v>
      </c>
      <c r="G454" s="68">
        <v>0</v>
      </c>
      <c r="H454" s="52">
        <v>0</v>
      </c>
    </row>
    <row r="455" spans="1:8" s="101" customFormat="1" ht="15">
      <c r="A455" s="1"/>
      <c r="B455" s="102" t="s">
        <v>85</v>
      </c>
      <c r="C455" s="7">
        <v>2</v>
      </c>
      <c r="D455" s="7" t="s">
        <v>0</v>
      </c>
      <c r="E455" s="103">
        <v>0</v>
      </c>
      <c r="F455" s="5">
        <v>0</v>
      </c>
      <c r="G455" s="68">
        <v>0</v>
      </c>
      <c r="H455" s="52">
        <v>0</v>
      </c>
    </row>
    <row r="456" spans="1:8" s="101" customFormat="1" ht="15">
      <c r="A456" s="1"/>
      <c r="B456" s="102" t="s">
        <v>86</v>
      </c>
      <c r="C456" s="7">
        <v>21</v>
      </c>
      <c r="D456" s="7" t="s">
        <v>0</v>
      </c>
      <c r="E456" s="103">
        <v>0</v>
      </c>
      <c r="F456" s="5">
        <v>0</v>
      </c>
      <c r="G456" s="68">
        <v>0</v>
      </c>
      <c r="H456" s="52">
        <v>0</v>
      </c>
    </row>
    <row r="457" spans="1:8" s="101" customFormat="1" ht="15">
      <c r="A457" s="104"/>
      <c r="B457" s="105" t="s">
        <v>63</v>
      </c>
      <c r="C457" s="51">
        <v>2</v>
      </c>
      <c r="D457" s="7" t="s">
        <v>0</v>
      </c>
      <c r="E457" s="103">
        <v>0</v>
      </c>
      <c r="F457" s="5">
        <v>0</v>
      </c>
      <c r="G457" s="68">
        <v>0</v>
      </c>
      <c r="H457" s="52">
        <v>0</v>
      </c>
    </row>
    <row r="458" spans="1:8" s="101" customFormat="1" ht="15">
      <c r="A458" s="104"/>
      <c r="B458" s="105" t="s">
        <v>87</v>
      </c>
      <c r="C458" s="51">
        <v>40</v>
      </c>
      <c r="D458" s="51" t="s">
        <v>0</v>
      </c>
      <c r="E458" s="103">
        <v>0</v>
      </c>
      <c r="F458" s="5">
        <v>0</v>
      </c>
      <c r="G458" s="68">
        <v>0</v>
      </c>
      <c r="H458" s="52">
        <v>0</v>
      </c>
    </row>
    <row r="459" spans="1:8" s="101" customFormat="1" ht="15">
      <c r="A459" s="1"/>
      <c r="B459" s="102" t="s">
        <v>97</v>
      </c>
      <c r="C459" s="7">
        <v>800</v>
      </c>
      <c r="D459" s="7" t="s">
        <v>65</v>
      </c>
      <c r="E459" s="103">
        <v>0</v>
      </c>
      <c r="F459" s="5">
        <v>0</v>
      </c>
      <c r="G459" s="68">
        <v>0</v>
      </c>
      <c r="H459" s="52">
        <v>0</v>
      </c>
    </row>
    <row r="460" spans="1:8" s="101" customFormat="1" ht="15">
      <c r="A460" s="1"/>
      <c r="B460" s="102" t="s">
        <v>71</v>
      </c>
      <c r="C460" s="7">
        <v>200</v>
      </c>
      <c r="D460" s="7" t="s">
        <v>65</v>
      </c>
      <c r="E460" s="103">
        <v>0</v>
      </c>
      <c r="F460" s="5">
        <v>0</v>
      </c>
      <c r="G460" s="68">
        <v>0</v>
      </c>
      <c r="H460" s="52">
        <v>0</v>
      </c>
    </row>
    <row r="461" spans="1:8" s="101" customFormat="1" ht="15">
      <c r="A461" s="1"/>
      <c r="B461" s="102" t="s">
        <v>66</v>
      </c>
      <c r="C461" s="7"/>
      <c r="D461" s="7"/>
      <c r="E461" s="4" t="s">
        <v>22</v>
      </c>
      <c r="F461" s="5"/>
      <c r="G461" s="68" t="s">
        <v>22</v>
      </c>
      <c r="H461" s="8"/>
    </row>
    <row r="462" spans="1:8" s="101" customFormat="1" ht="15">
      <c r="A462" s="1"/>
      <c r="B462" s="102" t="s">
        <v>67</v>
      </c>
      <c r="C462" s="7">
        <v>1</v>
      </c>
      <c r="D462" s="7" t="s">
        <v>68</v>
      </c>
      <c r="E462" s="103">
        <v>0</v>
      </c>
      <c r="F462" s="5">
        <v>0</v>
      </c>
      <c r="G462" s="68">
        <v>0</v>
      </c>
      <c r="H462" s="52">
        <v>0</v>
      </c>
    </row>
    <row r="463" spans="1:8" s="101" customFormat="1" ht="15">
      <c r="A463" s="1"/>
      <c r="B463" s="102"/>
      <c r="C463" s="7"/>
      <c r="D463" s="7"/>
      <c r="E463" s="10"/>
      <c r="F463" s="5"/>
      <c r="G463" s="68"/>
      <c r="H463" s="52"/>
    </row>
    <row r="464" spans="1:8" s="101" customFormat="1" ht="15">
      <c r="A464" s="1"/>
      <c r="B464" s="102"/>
      <c r="C464" s="7"/>
      <c r="D464" s="7"/>
      <c r="E464" s="10"/>
      <c r="F464" s="5"/>
      <c r="G464" s="68"/>
      <c r="H464" s="52"/>
    </row>
    <row r="465" spans="1:8" s="101" customFormat="1" ht="15">
      <c r="A465" s="57">
        <f>A444+0.01</f>
        <v>4.2199999999999953</v>
      </c>
      <c r="B465" s="10" t="s">
        <v>389</v>
      </c>
      <c r="C465" s="10"/>
      <c r="D465" s="10"/>
      <c r="E465" s="102" t="s">
        <v>22</v>
      </c>
      <c r="F465" s="9"/>
      <c r="G465" s="68" t="s">
        <v>22</v>
      </c>
      <c r="H465" s="8"/>
    </row>
    <row r="466" spans="1:8" s="101" customFormat="1" ht="15">
      <c r="A466" s="1"/>
      <c r="B466" s="10" t="s">
        <v>76</v>
      </c>
      <c r="C466" s="10"/>
      <c r="D466" s="10"/>
      <c r="E466" s="102" t="s">
        <v>22</v>
      </c>
      <c r="F466" s="9"/>
      <c r="G466" s="68" t="s">
        <v>22</v>
      </c>
      <c r="H466" s="8"/>
    </row>
    <row r="467" spans="1:8" s="101" customFormat="1" ht="15">
      <c r="A467" s="1"/>
      <c r="B467" s="10"/>
      <c r="C467" s="10"/>
      <c r="D467" s="10"/>
      <c r="E467" s="102" t="s">
        <v>22</v>
      </c>
      <c r="F467" s="9"/>
      <c r="G467" s="68" t="s">
        <v>22</v>
      </c>
      <c r="H467" s="8"/>
    </row>
    <row r="468" spans="1:8" s="101" customFormat="1" ht="15">
      <c r="A468" s="1"/>
      <c r="B468" s="10" t="s">
        <v>73</v>
      </c>
      <c r="C468" s="10"/>
      <c r="D468" s="10"/>
      <c r="E468" s="10" t="s">
        <v>22</v>
      </c>
      <c r="F468" s="9"/>
      <c r="G468" s="68" t="s">
        <v>22</v>
      </c>
      <c r="H468" s="8"/>
    </row>
    <row r="469" spans="1:8" s="101" customFormat="1" ht="15">
      <c r="A469" s="1"/>
      <c r="B469" s="10"/>
      <c r="C469" s="10"/>
      <c r="D469" s="10"/>
      <c r="E469" s="10" t="s">
        <v>22</v>
      </c>
      <c r="F469" s="9"/>
      <c r="G469" s="68" t="s">
        <v>22</v>
      </c>
      <c r="H469" s="8"/>
    </row>
    <row r="470" spans="1:8" s="101" customFormat="1" ht="15">
      <c r="A470" s="1"/>
      <c r="B470" s="10" t="s">
        <v>148</v>
      </c>
      <c r="C470" s="10"/>
      <c r="D470" s="10"/>
      <c r="E470" s="10" t="s">
        <v>22</v>
      </c>
      <c r="F470" s="9"/>
      <c r="G470" s="68" t="s">
        <v>22</v>
      </c>
      <c r="H470" s="8"/>
    </row>
    <row r="471" spans="1:8" s="101" customFormat="1" ht="15">
      <c r="A471" s="1"/>
      <c r="B471" s="10" t="s">
        <v>95</v>
      </c>
      <c r="C471" s="10"/>
      <c r="D471" s="10"/>
      <c r="E471" s="10"/>
      <c r="F471" s="9"/>
      <c r="G471" s="68"/>
      <c r="H471" s="8"/>
    </row>
    <row r="472" spans="1:8" s="101" customFormat="1" ht="15">
      <c r="A472" s="1"/>
      <c r="B472" s="10" t="s">
        <v>81</v>
      </c>
      <c r="C472" s="10"/>
      <c r="D472" s="10"/>
      <c r="E472" s="10" t="s">
        <v>22</v>
      </c>
      <c r="F472" s="9"/>
      <c r="G472" s="68" t="s">
        <v>22</v>
      </c>
      <c r="H472" s="8"/>
    </row>
    <row r="473" spans="1:8" s="101" customFormat="1" ht="15">
      <c r="A473" s="1"/>
      <c r="B473" s="10"/>
      <c r="C473" s="10"/>
      <c r="D473" s="10"/>
      <c r="E473" s="10" t="s">
        <v>22</v>
      </c>
      <c r="F473" s="9"/>
      <c r="G473" s="68" t="s">
        <v>22</v>
      </c>
      <c r="H473" s="8"/>
    </row>
    <row r="474" spans="1:8" s="101" customFormat="1" ht="15">
      <c r="A474" s="1"/>
      <c r="B474" s="10" t="s">
        <v>59</v>
      </c>
      <c r="C474" s="10"/>
      <c r="D474" s="10"/>
      <c r="E474" s="10" t="s">
        <v>22</v>
      </c>
      <c r="F474" s="9"/>
      <c r="G474" s="68" t="s">
        <v>22</v>
      </c>
      <c r="H474" s="8"/>
    </row>
    <row r="475" spans="1:8" s="101" customFormat="1" ht="15">
      <c r="A475" s="1"/>
      <c r="B475" s="102" t="s">
        <v>60</v>
      </c>
      <c r="C475" s="7">
        <v>2</v>
      </c>
      <c r="D475" s="7" t="s">
        <v>0</v>
      </c>
      <c r="E475" s="103">
        <v>0</v>
      </c>
      <c r="F475" s="5">
        <v>0</v>
      </c>
      <c r="G475" s="68">
        <v>0</v>
      </c>
      <c r="H475" s="52">
        <v>0</v>
      </c>
    </row>
    <row r="476" spans="1:8" s="101" customFormat="1" ht="15">
      <c r="A476" s="1"/>
      <c r="B476" s="102" t="s">
        <v>61</v>
      </c>
      <c r="C476" s="7">
        <v>2</v>
      </c>
      <c r="D476" s="7" t="s">
        <v>0</v>
      </c>
      <c r="E476" s="103">
        <v>0</v>
      </c>
      <c r="F476" s="5">
        <v>0</v>
      </c>
      <c r="G476" s="68">
        <v>0</v>
      </c>
      <c r="H476" s="52">
        <v>0</v>
      </c>
    </row>
    <row r="477" spans="1:8" s="101" customFormat="1" ht="15">
      <c r="A477" s="1"/>
      <c r="B477" s="102" t="s">
        <v>62</v>
      </c>
      <c r="C477" s="7">
        <v>3</v>
      </c>
      <c r="D477" s="7" t="s">
        <v>0</v>
      </c>
      <c r="E477" s="103">
        <v>0</v>
      </c>
      <c r="F477" s="5">
        <v>0</v>
      </c>
      <c r="G477" s="68">
        <v>0</v>
      </c>
      <c r="H477" s="52">
        <v>0</v>
      </c>
    </row>
    <row r="478" spans="1:8" s="101" customFormat="1" ht="15">
      <c r="A478" s="104"/>
      <c r="B478" s="105" t="s">
        <v>63</v>
      </c>
      <c r="C478" s="51">
        <v>1</v>
      </c>
      <c r="D478" s="7" t="s">
        <v>0</v>
      </c>
      <c r="E478" s="103">
        <v>0</v>
      </c>
      <c r="F478" s="5">
        <v>0</v>
      </c>
      <c r="G478" s="68">
        <v>0</v>
      </c>
      <c r="H478" s="52">
        <v>0</v>
      </c>
    </row>
    <row r="479" spans="1:8" s="101" customFormat="1" ht="15">
      <c r="A479" s="104"/>
      <c r="B479" s="105" t="s">
        <v>64</v>
      </c>
      <c r="C479" s="51">
        <v>4</v>
      </c>
      <c r="D479" s="51" t="s">
        <v>0</v>
      </c>
      <c r="E479" s="103">
        <v>0</v>
      </c>
      <c r="F479" s="5">
        <v>0</v>
      </c>
      <c r="G479" s="68">
        <v>0</v>
      </c>
      <c r="H479" s="52">
        <v>0</v>
      </c>
    </row>
    <row r="480" spans="1:8" s="101" customFormat="1" ht="15">
      <c r="A480" s="1"/>
      <c r="B480" s="102" t="s">
        <v>71</v>
      </c>
      <c r="C480" s="7">
        <v>60</v>
      </c>
      <c r="D480" s="7" t="s">
        <v>65</v>
      </c>
      <c r="E480" s="103">
        <v>0</v>
      </c>
      <c r="F480" s="5">
        <v>0</v>
      </c>
      <c r="G480" s="68">
        <v>0</v>
      </c>
      <c r="H480" s="52">
        <v>0</v>
      </c>
    </row>
    <row r="481" spans="1:8" s="101" customFormat="1" ht="15">
      <c r="A481" s="1"/>
      <c r="B481" s="102" t="s">
        <v>66</v>
      </c>
      <c r="C481" s="7"/>
      <c r="D481" s="7"/>
      <c r="E481" s="4" t="s">
        <v>22</v>
      </c>
      <c r="F481" s="5"/>
      <c r="G481" s="68" t="s">
        <v>22</v>
      </c>
      <c r="H481" s="8"/>
    </row>
    <row r="482" spans="1:8" s="101" customFormat="1" ht="15">
      <c r="A482" s="1"/>
      <c r="B482" s="102" t="s">
        <v>67</v>
      </c>
      <c r="C482" s="7">
        <v>1</v>
      </c>
      <c r="D482" s="7" t="s">
        <v>68</v>
      </c>
      <c r="E482" s="103">
        <v>0</v>
      </c>
      <c r="F482" s="5">
        <v>0</v>
      </c>
      <c r="G482" s="68">
        <v>0</v>
      </c>
      <c r="H482" s="52">
        <v>0</v>
      </c>
    </row>
    <row r="483" spans="1:8" s="101" customFormat="1" ht="15">
      <c r="A483" s="1"/>
      <c r="B483" s="102"/>
      <c r="C483" s="7"/>
      <c r="D483" s="7"/>
      <c r="E483" s="50"/>
      <c r="F483" s="5"/>
      <c r="G483" s="68"/>
      <c r="H483" s="52"/>
    </row>
    <row r="484" spans="1:8" s="286" customFormat="1" ht="15.75">
      <c r="A484" s="55"/>
      <c r="B484" s="285"/>
      <c r="C484" s="2"/>
      <c r="D484" s="7"/>
      <c r="E484" s="8"/>
      <c r="F484" s="9"/>
      <c r="G484" s="9"/>
      <c r="H484" s="109"/>
    </row>
    <row r="485" spans="1:8" s="101" customFormat="1" ht="15">
      <c r="A485" s="57">
        <f>A465+0.01</f>
        <v>4.2299999999999951</v>
      </c>
      <c r="B485" s="10" t="s">
        <v>390</v>
      </c>
      <c r="C485" s="10"/>
      <c r="D485" s="10"/>
      <c r="E485" s="102" t="s">
        <v>22</v>
      </c>
      <c r="F485" s="9"/>
      <c r="G485" s="68" t="s">
        <v>22</v>
      </c>
      <c r="H485" s="8"/>
    </row>
    <row r="486" spans="1:8" s="101" customFormat="1" ht="15">
      <c r="A486" s="1"/>
      <c r="B486" s="10" t="s">
        <v>76</v>
      </c>
      <c r="C486" s="10"/>
      <c r="D486" s="10"/>
      <c r="E486" s="102" t="s">
        <v>22</v>
      </c>
      <c r="F486" s="9"/>
      <c r="G486" s="68" t="s">
        <v>22</v>
      </c>
      <c r="H486" s="8"/>
    </row>
    <row r="487" spans="1:8" s="101" customFormat="1" ht="15">
      <c r="A487" s="1"/>
      <c r="B487" s="10"/>
      <c r="C487" s="10"/>
      <c r="D487" s="10"/>
      <c r="E487" s="102" t="s">
        <v>22</v>
      </c>
      <c r="F487" s="9"/>
      <c r="G487" s="68" t="s">
        <v>22</v>
      </c>
      <c r="H487" s="8"/>
    </row>
    <row r="488" spans="1:8" s="101" customFormat="1" ht="15">
      <c r="A488" s="1"/>
      <c r="B488" s="10" t="s">
        <v>73</v>
      </c>
      <c r="C488" s="10"/>
      <c r="D488" s="10"/>
      <c r="E488" s="10" t="s">
        <v>22</v>
      </c>
      <c r="F488" s="9"/>
      <c r="G488" s="68" t="s">
        <v>22</v>
      </c>
      <c r="H488" s="8"/>
    </row>
    <row r="489" spans="1:8" s="101" customFormat="1" ht="15">
      <c r="A489" s="1"/>
      <c r="B489" s="10"/>
      <c r="C489" s="10"/>
      <c r="D489" s="10"/>
      <c r="E489" s="10" t="s">
        <v>22</v>
      </c>
      <c r="F489" s="9"/>
      <c r="G489" s="68" t="s">
        <v>22</v>
      </c>
      <c r="H489" s="8"/>
    </row>
    <row r="490" spans="1:8" s="101" customFormat="1" ht="15">
      <c r="A490" s="1"/>
      <c r="B490" s="10" t="s">
        <v>148</v>
      </c>
      <c r="C490" s="10"/>
      <c r="D490" s="10"/>
      <c r="E490" s="10" t="s">
        <v>22</v>
      </c>
      <c r="F490" s="9"/>
      <c r="G490" s="68" t="s">
        <v>22</v>
      </c>
      <c r="H490" s="8"/>
    </row>
    <row r="491" spans="1:8" s="101" customFormat="1" ht="15">
      <c r="A491" s="1"/>
      <c r="B491" s="10" t="s">
        <v>95</v>
      </c>
      <c r="C491" s="10"/>
      <c r="D491" s="10"/>
      <c r="E491" s="10"/>
      <c r="F491" s="9"/>
      <c r="G491" s="68"/>
      <c r="H491" s="8"/>
    </row>
    <row r="492" spans="1:8" s="101" customFormat="1" ht="15">
      <c r="A492" s="1"/>
      <c r="B492" s="10" t="s">
        <v>81</v>
      </c>
      <c r="C492" s="10"/>
      <c r="D492" s="10"/>
      <c r="E492" s="10" t="s">
        <v>22</v>
      </c>
      <c r="F492" s="9"/>
      <c r="G492" s="68" t="s">
        <v>22</v>
      </c>
      <c r="H492" s="8"/>
    </row>
    <row r="493" spans="1:8" s="101" customFormat="1" ht="15">
      <c r="A493" s="1"/>
      <c r="B493" s="10"/>
      <c r="C493" s="10"/>
      <c r="D493" s="10"/>
      <c r="E493" s="10" t="s">
        <v>22</v>
      </c>
      <c r="F493" s="9"/>
      <c r="G493" s="68" t="s">
        <v>22</v>
      </c>
      <c r="H493" s="8"/>
    </row>
    <row r="494" spans="1:8" s="101" customFormat="1" ht="15">
      <c r="A494" s="1"/>
      <c r="B494" s="10" t="s">
        <v>59</v>
      </c>
      <c r="C494" s="10"/>
      <c r="D494" s="10"/>
      <c r="E494" s="10" t="s">
        <v>22</v>
      </c>
      <c r="F494" s="9"/>
      <c r="G494" s="68" t="s">
        <v>22</v>
      </c>
      <c r="H494" s="8"/>
    </row>
    <row r="495" spans="1:8" s="101" customFormat="1" ht="15">
      <c r="A495" s="1"/>
      <c r="B495" s="102" t="s">
        <v>60</v>
      </c>
      <c r="C495" s="7">
        <v>2</v>
      </c>
      <c r="D495" s="7" t="s">
        <v>0</v>
      </c>
      <c r="E495" s="103">
        <v>0</v>
      </c>
      <c r="F495" s="5">
        <v>0</v>
      </c>
      <c r="G495" s="68">
        <v>0</v>
      </c>
      <c r="H495" s="52">
        <v>0</v>
      </c>
    </row>
    <row r="496" spans="1:8" s="101" customFormat="1" ht="15">
      <c r="A496" s="1"/>
      <c r="B496" s="102" t="s">
        <v>61</v>
      </c>
      <c r="C496" s="7">
        <v>2</v>
      </c>
      <c r="D496" s="7" t="s">
        <v>0</v>
      </c>
      <c r="E496" s="103">
        <v>0</v>
      </c>
      <c r="F496" s="5">
        <v>0</v>
      </c>
      <c r="G496" s="68">
        <v>0</v>
      </c>
      <c r="H496" s="52">
        <v>0</v>
      </c>
    </row>
    <row r="497" spans="1:8" s="101" customFormat="1" ht="15">
      <c r="A497" s="1"/>
      <c r="B497" s="102" t="s">
        <v>62</v>
      </c>
      <c r="C497" s="7">
        <v>3</v>
      </c>
      <c r="D497" s="7" t="s">
        <v>0</v>
      </c>
      <c r="E497" s="103">
        <v>0</v>
      </c>
      <c r="F497" s="5">
        <v>0</v>
      </c>
      <c r="G497" s="68">
        <v>0</v>
      </c>
      <c r="H497" s="52">
        <v>0</v>
      </c>
    </row>
    <row r="498" spans="1:8" s="101" customFormat="1" ht="15">
      <c r="A498" s="104"/>
      <c r="B498" s="105" t="s">
        <v>63</v>
      </c>
      <c r="C498" s="51">
        <v>1</v>
      </c>
      <c r="D498" s="7" t="s">
        <v>0</v>
      </c>
      <c r="E498" s="103">
        <v>0</v>
      </c>
      <c r="F498" s="5">
        <v>0</v>
      </c>
      <c r="G498" s="68">
        <v>0</v>
      </c>
      <c r="H498" s="52">
        <v>0</v>
      </c>
    </row>
    <row r="499" spans="1:8" s="101" customFormat="1" ht="15">
      <c r="A499" s="104"/>
      <c r="B499" s="105" t="s">
        <v>64</v>
      </c>
      <c r="C499" s="51">
        <v>4</v>
      </c>
      <c r="D499" s="51" t="s">
        <v>0</v>
      </c>
      <c r="E499" s="103">
        <v>0</v>
      </c>
      <c r="F499" s="5">
        <v>0</v>
      </c>
      <c r="G499" s="68">
        <v>0</v>
      </c>
      <c r="H499" s="52">
        <v>0</v>
      </c>
    </row>
    <row r="500" spans="1:8" s="101" customFormat="1" ht="15">
      <c r="A500" s="1"/>
      <c r="B500" s="102" t="s">
        <v>71</v>
      </c>
      <c r="C500" s="7">
        <v>60</v>
      </c>
      <c r="D500" s="7" t="s">
        <v>65</v>
      </c>
      <c r="E500" s="103">
        <v>0</v>
      </c>
      <c r="F500" s="5">
        <v>0</v>
      </c>
      <c r="G500" s="68">
        <v>0</v>
      </c>
      <c r="H500" s="52">
        <v>0</v>
      </c>
    </row>
    <row r="501" spans="1:8" s="101" customFormat="1" ht="15">
      <c r="A501" s="1"/>
      <c r="B501" s="102" t="s">
        <v>66</v>
      </c>
      <c r="C501" s="7"/>
      <c r="D501" s="7"/>
      <c r="E501" s="4" t="s">
        <v>22</v>
      </c>
      <c r="F501" s="5"/>
      <c r="G501" s="68" t="s">
        <v>22</v>
      </c>
      <c r="H501" s="8"/>
    </row>
    <row r="502" spans="1:8" s="101" customFormat="1" ht="15">
      <c r="A502" s="1"/>
      <c r="B502" s="102" t="s">
        <v>67</v>
      </c>
      <c r="C502" s="7">
        <v>1</v>
      </c>
      <c r="D502" s="7" t="s">
        <v>68</v>
      </c>
      <c r="E502" s="103">
        <v>0</v>
      </c>
      <c r="F502" s="5">
        <v>0</v>
      </c>
      <c r="G502" s="68">
        <v>0</v>
      </c>
      <c r="H502" s="52">
        <v>0</v>
      </c>
    </row>
    <row r="503" spans="1:8" s="101" customFormat="1" ht="15">
      <c r="A503" s="1"/>
      <c r="B503" s="102"/>
      <c r="C503" s="7"/>
      <c r="D503" s="7"/>
      <c r="E503" s="50"/>
      <c r="F503" s="5"/>
      <c r="G503" s="68"/>
      <c r="H503" s="52"/>
    </row>
    <row r="504" spans="1:8" s="101" customFormat="1" ht="15.75">
      <c r="A504" s="66"/>
      <c r="B504" s="31"/>
      <c r="C504" s="2"/>
      <c r="D504" s="3"/>
      <c r="E504" s="4"/>
      <c r="F504" s="5"/>
      <c r="G504" s="5"/>
      <c r="H504" s="6"/>
    </row>
    <row r="505" spans="1:8" s="101" customFormat="1" ht="15">
      <c r="A505" s="57">
        <f>A485+0.01</f>
        <v>4.2399999999999949</v>
      </c>
      <c r="B505" s="10" t="s">
        <v>391</v>
      </c>
      <c r="C505" s="10"/>
      <c r="D505" s="10"/>
      <c r="E505" s="102" t="s">
        <v>22</v>
      </c>
      <c r="F505" s="9"/>
      <c r="G505" s="68" t="s">
        <v>22</v>
      </c>
      <c r="H505" s="8"/>
    </row>
    <row r="506" spans="1:8" s="101" customFormat="1" ht="15">
      <c r="A506" s="1"/>
      <c r="B506" s="10" t="s">
        <v>76</v>
      </c>
      <c r="C506" s="10"/>
      <c r="D506" s="10"/>
      <c r="E506" s="102" t="s">
        <v>22</v>
      </c>
      <c r="F506" s="9"/>
      <c r="G506" s="68" t="s">
        <v>22</v>
      </c>
      <c r="H506" s="8"/>
    </row>
    <row r="507" spans="1:8" s="101" customFormat="1" ht="15">
      <c r="A507" s="1"/>
      <c r="B507" s="10"/>
      <c r="C507" s="10"/>
      <c r="D507" s="10"/>
      <c r="E507" s="102" t="s">
        <v>22</v>
      </c>
      <c r="F507" s="9"/>
      <c r="G507" s="68" t="s">
        <v>22</v>
      </c>
      <c r="H507" s="8"/>
    </row>
    <row r="508" spans="1:8" s="101" customFormat="1" ht="15">
      <c r="A508" s="1"/>
      <c r="B508" s="10" t="s">
        <v>73</v>
      </c>
      <c r="C508" s="10"/>
      <c r="D508" s="10"/>
      <c r="E508" s="102" t="s">
        <v>22</v>
      </c>
      <c r="F508" s="9"/>
      <c r="G508" s="68" t="s">
        <v>22</v>
      </c>
      <c r="H508" s="8"/>
    </row>
    <row r="509" spans="1:8" s="101" customFormat="1" ht="15">
      <c r="A509" s="1"/>
      <c r="B509" s="10"/>
      <c r="C509" s="10"/>
      <c r="D509" s="10"/>
      <c r="E509" s="102" t="s">
        <v>22</v>
      </c>
      <c r="F509" s="9"/>
      <c r="G509" s="68" t="s">
        <v>22</v>
      </c>
      <c r="H509" s="8"/>
    </row>
    <row r="510" spans="1:8" s="101" customFormat="1" ht="15">
      <c r="A510" s="1"/>
      <c r="B510" s="10" t="s">
        <v>148</v>
      </c>
      <c r="C510" s="10"/>
      <c r="D510" s="10"/>
      <c r="E510" s="10" t="s">
        <v>22</v>
      </c>
      <c r="F510" s="9"/>
      <c r="G510" s="68" t="s">
        <v>22</v>
      </c>
      <c r="H510" s="8"/>
    </row>
    <row r="511" spans="1:8" s="101" customFormat="1" ht="15">
      <c r="A511" s="1"/>
      <c r="B511" s="10" t="s">
        <v>95</v>
      </c>
      <c r="C511" s="10"/>
      <c r="D511" s="10"/>
      <c r="E511" s="10"/>
      <c r="F511" s="9"/>
      <c r="G511" s="68"/>
      <c r="H511" s="8"/>
    </row>
    <row r="512" spans="1:8" s="101" customFormat="1" ht="15">
      <c r="A512" s="1"/>
      <c r="B512" s="10" t="s">
        <v>81</v>
      </c>
      <c r="C512" s="10"/>
      <c r="D512" s="10"/>
      <c r="E512" s="10" t="s">
        <v>22</v>
      </c>
      <c r="F512" s="9"/>
      <c r="G512" s="68" t="s">
        <v>22</v>
      </c>
      <c r="H512" s="8"/>
    </row>
    <row r="513" spans="1:8" s="101" customFormat="1" ht="15">
      <c r="A513" s="1"/>
      <c r="B513" s="10"/>
      <c r="C513" s="10"/>
      <c r="D513" s="10"/>
      <c r="E513" s="10" t="s">
        <v>22</v>
      </c>
      <c r="F513" s="9"/>
      <c r="G513" s="68" t="s">
        <v>22</v>
      </c>
      <c r="H513" s="8"/>
    </row>
    <row r="514" spans="1:8" s="101" customFormat="1" ht="15">
      <c r="A514" s="1"/>
      <c r="B514" s="10" t="s">
        <v>59</v>
      </c>
      <c r="C514" s="10"/>
      <c r="D514" s="10"/>
      <c r="E514" s="10" t="s">
        <v>22</v>
      </c>
      <c r="F514" s="9"/>
      <c r="G514" s="68" t="s">
        <v>22</v>
      </c>
      <c r="H514" s="8"/>
    </row>
    <row r="515" spans="1:8" s="101" customFormat="1" ht="15">
      <c r="A515" s="1"/>
      <c r="B515" s="102" t="s">
        <v>60</v>
      </c>
      <c r="C515" s="7">
        <v>1</v>
      </c>
      <c r="D515" s="7" t="s">
        <v>0</v>
      </c>
      <c r="E515" s="103">
        <v>0</v>
      </c>
      <c r="F515" s="5">
        <v>0</v>
      </c>
      <c r="G515" s="68">
        <v>0</v>
      </c>
      <c r="H515" s="52">
        <v>0</v>
      </c>
    </row>
    <row r="516" spans="1:8" s="101" customFormat="1" ht="15">
      <c r="A516" s="1"/>
      <c r="B516" s="102" t="s">
        <v>61</v>
      </c>
      <c r="C516" s="7">
        <v>2</v>
      </c>
      <c r="D516" s="7" t="s">
        <v>0</v>
      </c>
      <c r="E516" s="103">
        <v>0</v>
      </c>
      <c r="F516" s="5">
        <v>0</v>
      </c>
      <c r="G516" s="68">
        <v>0</v>
      </c>
      <c r="H516" s="52">
        <v>0</v>
      </c>
    </row>
    <row r="517" spans="1:8" s="101" customFormat="1" ht="15">
      <c r="A517" s="1"/>
      <c r="B517" s="102" t="s">
        <v>62</v>
      </c>
      <c r="C517" s="7">
        <v>2</v>
      </c>
      <c r="D517" s="7" t="s">
        <v>0</v>
      </c>
      <c r="E517" s="103">
        <v>0</v>
      </c>
      <c r="F517" s="5">
        <v>0</v>
      </c>
      <c r="G517" s="68">
        <v>0</v>
      </c>
      <c r="H517" s="52">
        <v>0</v>
      </c>
    </row>
    <row r="518" spans="1:8" s="101" customFormat="1" ht="15">
      <c r="A518" s="104"/>
      <c r="B518" s="105" t="s">
        <v>63</v>
      </c>
      <c r="C518" s="51">
        <v>1</v>
      </c>
      <c r="D518" s="7" t="s">
        <v>0</v>
      </c>
      <c r="E518" s="103">
        <v>0</v>
      </c>
      <c r="F518" s="5">
        <v>0</v>
      </c>
      <c r="G518" s="68">
        <v>0</v>
      </c>
      <c r="H518" s="52">
        <v>0</v>
      </c>
    </row>
    <row r="519" spans="1:8" s="101" customFormat="1" ht="15">
      <c r="A519" s="104"/>
      <c r="B519" s="105" t="s">
        <v>64</v>
      </c>
      <c r="C519" s="51">
        <v>2</v>
      </c>
      <c r="D519" s="51" t="s">
        <v>0</v>
      </c>
      <c r="E519" s="103">
        <v>0</v>
      </c>
      <c r="F519" s="5">
        <v>0</v>
      </c>
      <c r="G519" s="68">
        <v>0</v>
      </c>
      <c r="H519" s="52">
        <v>0</v>
      </c>
    </row>
    <row r="520" spans="1:8" s="101" customFormat="1" ht="15">
      <c r="A520" s="1"/>
      <c r="B520" s="102" t="s">
        <v>71</v>
      </c>
      <c r="C520" s="7">
        <v>30</v>
      </c>
      <c r="D520" s="7" t="s">
        <v>65</v>
      </c>
      <c r="E520" s="103">
        <v>0</v>
      </c>
      <c r="F520" s="5">
        <v>0</v>
      </c>
      <c r="G520" s="68">
        <v>0</v>
      </c>
      <c r="H520" s="52">
        <v>0</v>
      </c>
    </row>
    <row r="521" spans="1:8" s="101" customFormat="1" ht="15">
      <c r="A521" s="1"/>
      <c r="B521" s="102" t="s">
        <v>66</v>
      </c>
      <c r="C521" s="7"/>
      <c r="D521" s="7"/>
      <c r="E521" s="4" t="s">
        <v>22</v>
      </c>
      <c r="F521" s="5"/>
      <c r="G521" s="68" t="s">
        <v>22</v>
      </c>
      <c r="H521" s="8"/>
    </row>
    <row r="522" spans="1:8" s="101" customFormat="1" ht="15">
      <c r="A522" s="1"/>
      <c r="B522" s="102" t="s">
        <v>67</v>
      </c>
      <c r="C522" s="7">
        <v>1</v>
      </c>
      <c r="D522" s="7" t="s">
        <v>68</v>
      </c>
      <c r="E522" s="103">
        <v>0</v>
      </c>
      <c r="F522" s="5">
        <v>0</v>
      </c>
      <c r="G522" s="68">
        <v>0</v>
      </c>
      <c r="H522" s="52">
        <v>0</v>
      </c>
    </row>
    <row r="523" spans="1:8" s="101" customFormat="1" ht="15.75">
      <c r="A523" s="66"/>
      <c r="B523" s="31"/>
      <c r="C523" s="2"/>
      <c r="D523" s="3"/>
      <c r="E523" s="4"/>
      <c r="F523" s="5"/>
      <c r="G523" s="5"/>
      <c r="H523" s="6"/>
    </row>
    <row r="524" spans="1:8" s="101" customFormat="1" ht="15.75">
      <c r="A524" s="66"/>
      <c r="B524" s="31"/>
      <c r="C524" s="2"/>
      <c r="D524" s="3"/>
      <c r="E524" s="4"/>
      <c r="F524" s="5"/>
      <c r="G524" s="5"/>
      <c r="H524" s="6"/>
    </row>
    <row r="525" spans="1:8" s="101" customFormat="1" ht="15">
      <c r="A525" s="57">
        <f>A505+0.01</f>
        <v>4.2499999999999947</v>
      </c>
      <c r="B525" s="10" t="s">
        <v>392</v>
      </c>
      <c r="C525" s="10"/>
      <c r="D525" s="10"/>
      <c r="E525" s="102" t="s">
        <v>22</v>
      </c>
      <c r="F525" s="9"/>
      <c r="G525" s="68" t="s">
        <v>22</v>
      </c>
      <c r="H525" s="8"/>
    </row>
    <row r="526" spans="1:8" s="101" customFormat="1" ht="15">
      <c r="A526" s="1"/>
      <c r="B526" s="10" t="s">
        <v>76</v>
      </c>
      <c r="C526" s="10"/>
      <c r="D526" s="10"/>
      <c r="E526" s="102" t="s">
        <v>22</v>
      </c>
      <c r="F526" s="9"/>
      <c r="G526" s="68" t="s">
        <v>22</v>
      </c>
      <c r="H526" s="8"/>
    </row>
    <row r="527" spans="1:8" s="101" customFormat="1" ht="15">
      <c r="A527" s="1"/>
      <c r="B527" s="10"/>
      <c r="C527" s="10"/>
      <c r="D527" s="10"/>
      <c r="E527" s="102" t="s">
        <v>22</v>
      </c>
      <c r="F527" s="9"/>
      <c r="G527" s="68" t="s">
        <v>22</v>
      </c>
      <c r="H527" s="8"/>
    </row>
    <row r="528" spans="1:8" s="101" customFormat="1" ht="15">
      <c r="A528" s="1"/>
      <c r="B528" s="10" t="s">
        <v>73</v>
      </c>
      <c r="C528" s="10"/>
      <c r="D528" s="10"/>
      <c r="E528" s="102" t="s">
        <v>22</v>
      </c>
      <c r="F528" s="9"/>
      <c r="G528" s="68" t="s">
        <v>22</v>
      </c>
      <c r="H528" s="8"/>
    </row>
    <row r="529" spans="1:8" s="101" customFormat="1" ht="15">
      <c r="A529" s="1"/>
      <c r="B529" s="10"/>
      <c r="C529" s="10"/>
      <c r="D529" s="10"/>
      <c r="E529" s="102" t="s">
        <v>22</v>
      </c>
      <c r="F529" s="9"/>
      <c r="G529" s="68" t="s">
        <v>22</v>
      </c>
      <c r="H529" s="8"/>
    </row>
    <row r="530" spans="1:8" s="101" customFormat="1" ht="15">
      <c r="A530" s="1"/>
      <c r="B530" s="10" t="s">
        <v>148</v>
      </c>
      <c r="C530" s="10"/>
      <c r="D530" s="10"/>
      <c r="E530" s="10" t="s">
        <v>22</v>
      </c>
      <c r="F530" s="9"/>
      <c r="G530" s="68" t="s">
        <v>22</v>
      </c>
      <c r="H530" s="8"/>
    </row>
    <row r="531" spans="1:8" s="101" customFormat="1" ht="15">
      <c r="A531" s="1"/>
      <c r="B531" s="10" t="s">
        <v>95</v>
      </c>
      <c r="C531" s="10"/>
      <c r="D531" s="10"/>
      <c r="E531" s="10"/>
      <c r="F531" s="9"/>
      <c r="G531" s="68"/>
      <c r="H531" s="8"/>
    </row>
    <row r="532" spans="1:8" s="101" customFormat="1" ht="15">
      <c r="A532" s="1"/>
      <c r="B532" s="10" t="s">
        <v>81</v>
      </c>
      <c r="C532" s="10"/>
      <c r="D532" s="10"/>
      <c r="E532" s="10" t="s">
        <v>22</v>
      </c>
      <c r="F532" s="9"/>
      <c r="G532" s="68" t="s">
        <v>22</v>
      </c>
      <c r="H532" s="8"/>
    </row>
    <row r="533" spans="1:8" s="101" customFormat="1" ht="15">
      <c r="A533" s="1"/>
      <c r="B533" s="10"/>
      <c r="C533" s="10"/>
      <c r="D533" s="10"/>
      <c r="E533" s="10" t="s">
        <v>22</v>
      </c>
      <c r="F533" s="9"/>
      <c r="G533" s="68" t="s">
        <v>22</v>
      </c>
      <c r="H533" s="8"/>
    </row>
    <row r="534" spans="1:8" s="101" customFormat="1" ht="15">
      <c r="A534" s="1"/>
      <c r="B534" s="10" t="s">
        <v>59</v>
      </c>
      <c r="C534" s="10"/>
      <c r="D534" s="10"/>
      <c r="E534" s="10" t="s">
        <v>22</v>
      </c>
      <c r="F534" s="9"/>
      <c r="G534" s="68" t="s">
        <v>22</v>
      </c>
      <c r="H534" s="8"/>
    </row>
    <row r="535" spans="1:8" s="101" customFormat="1" ht="15">
      <c r="A535" s="1"/>
      <c r="B535" s="102" t="s">
        <v>60</v>
      </c>
      <c r="C535" s="7">
        <v>1</v>
      </c>
      <c r="D535" s="7" t="s">
        <v>0</v>
      </c>
      <c r="E535" s="103">
        <v>0</v>
      </c>
      <c r="F535" s="5">
        <v>0</v>
      </c>
      <c r="G535" s="68">
        <v>0</v>
      </c>
      <c r="H535" s="52">
        <v>0</v>
      </c>
    </row>
    <row r="536" spans="1:8" s="101" customFormat="1" ht="15">
      <c r="A536" s="1"/>
      <c r="B536" s="102" t="s">
        <v>61</v>
      </c>
      <c r="C536" s="7">
        <v>2</v>
      </c>
      <c r="D536" s="7" t="s">
        <v>0</v>
      </c>
      <c r="E536" s="103">
        <v>0</v>
      </c>
      <c r="F536" s="5">
        <v>0</v>
      </c>
      <c r="G536" s="68">
        <v>0</v>
      </c>
      <c r="H536" s="52">
        <v>0</v>
      </c>
    </row>
    <row r="537" spans="1:8" s="101" customFormat="1" ht="15">
      <c r="A537" s="1"/>
      <c r="B537" s="102" t="s">
        <v>62</v>
      </c>
      <c r="C537" s="7">
        <v>2</v>
      </c>
      <c r="D537" s="7" t="s">
        <v>0</v>
      </c>
      <c r="E537" s="103">
        <v>0</v>
      </c>
      <c r="F537" s="5">
        <v>0</v>
      </c>
      <c r="G537" s="68">
        <v>0</v>
      </c>
      <c r="H537" s="52">
        <v>0</v>
      </c>
    </row>
    <row r="538" spans="1:8" s="101" customFormat="1" ht="15">
      <c r="A538" s="104"/>
      <c r="B538" s="105" t="s">
        <v>63</v>
      </c>
      <c r="C538" s="51">
        <v>1</v>
      </c>
      <c r="D538" s="7" t="s">
        <v>0</v>
      </c>
      <c r="E538" s="103">
        <v>0</v>
      </c>
      <c r="F538" s="5">
        <v>0</v>
      </c>
      <c r="G538" s="68">
        <v>0</v>
      </c>
      <c r="H538" s="52">
        <v>0</v>
      </c>
    </row>
    <row r="539" spans="1:8" s="101" customFormat="1" ht="15">
      <c r="A539" s="104"/>
      <c r="B539" s="105" t="s">
        <v>64</v>
      </c>
      <c r="C539" s="51">
        <v>2</v>
      </c>
      <c r="D539" s="51" t="s">
        <v>0</v>
      </c>
      <c r="E539" s="103">
        <v>0</v>
      </c>
      <c r="F539" s="5">
        <v>0</v>
      </c>
      <c r="G539" s="68">
        <v>0</v>
      </c>
      <c r="H539" s="52">
        <v>0</v>
      </c>
    </row>
    <row r="540" spans="1:8" s="101" customFormat="1" ht="15">
      <c r="A540" s="1"/>
      <c r="B540" s="102" t="s">
        <v>71</v>
      </c>
      <c r="C540" s="7">
        <v>30</v>
      </c>
      <c r="D540" s="7" t="s">
        <v>65</v>
      </c>
      <c r="E540" s="103">
        <v>0</v>
      </c>
      <c r="F540" s="5">
        <v>0</v>
      </c>
      <c r="G540" s="68">
        <v>0</v>
      </c>
      <c r="H540" s="52">
        <v>0</v>
      </c>
    </row>
    <row r="541" spans="1:8" s="101" customFormat="1" ht="15">
      <c r="A541" s="1"/>
      <c r="B541" s="102" t="s">
        <v>66</v>
      </c>
      <c r="C541" s="7"/>
      <c r="D541" s="7"/>
      <c r="E541" s="4" t="s">
        <v>22</v>
      </c>
      <c r="F541" s="5"/>
      <c r="G541" s="68" t="s">
        <v>22</v>
      </c>
      <c r="H541" s="8"/>
    </row>
    <row r="542" spans="1:8" s="101" customFormat="1" ht="15">
      <c r="A542" s="1"/>
      <c r="B542" s="102" t="s">
        <v>67</v>
      </c>
      <c r="C542" s="7">
        <v>1</v>
      </c>
      <c r="D542" s="7" t="s">
        <v>68</v>
      </c>
      <c r="E542" s="103">
        <v>0</v>
      </c>
      <c r="F542" s="5">
        <v>0</v>
      </c>
      <c r="G542" s="68">
        <v>0</v>
      </c>
      <c r="H542" s="52">
        <v>0</v>
      </c>
    </row>
    <row r="543" spans="1:8" s="101" customFormat="1" ht="15">
      <c r="A543" s="1"/>
      <c r="B543" s="102"/>
      <c r="C543" s="7"/>
      <c r="D543" s="7"/>
      <c r="E543" s="50"/>
      <c r="F543" s="5"/>
      <c r="G543" s="68"/>
      <c r="H543" s="52"/>
    </row>
    <row r="544" spans="1:8" s="101" customFormat="1" ht="15">
      <c r="A544" s="1"/>
      <c r="B544" s="102"/>
      <c r="C544" s="7"/>
      <c r="D544" s="7"/>
      <c r="E544" s="10"/>
      <c r="F544" s="5"/>
      <c r="G544" s="68"/>
      <c r="H544" s="52"/>
    </row>
    <row r="545" spans="1:8" s="101" customFormat="1" ht="15">
      <c r="A545" s="57">
        <f>A525+0.01</f>
        <v>4.2599999999999945</v>
      </c>
      <c r="B545" s="10" t="s">
        <v>393</v>
      </c>
      <c r="C545" s="10"/>
      <c r="D545" s="10"/>
      <c r="E545" s="102" t="s">
        <v>22</v>
      </c>
      <c r="F545" s="9"/>
      <c r="G545" s="68" t="s">
        <v>22</v>
      </c>
      <c r="H545" s="8"/>
    </row>
    <row r="546" spans="1:8" s="101" customFormat="1" ht="15">
      <c r="A546" s="1"/>
      <c r="B546" s="10" t="s">
        <v>76</v>
      </c>
      <c r="C546" s="10"/>
      <c r="D546" s="10"/>
      <c r="E546" s="102" t="s">
        <v>22</v>
      </c>
      <c r="F546" s="9"/>
      <c r="G546" s="68" t="s">
        <v>22</v>
      </c>
      <c r="H546" s="8"/>
    </row>
    <row r="547" spans="1:8" s="101" customFormat="1" ht="15">
      <c r="A547" s="1"/>
      <c r="B547" s="10"/>
      <c r="C547" s="10"/>
      <c r="D547" s="10"/>
      <c r="E547" s="102" t="s">
        <v>22</v>
      </c>
      <c r="F547" s="9"/>
      <c r="G547" s="68" t="s">
        <v>22</v>
      </c>
      <c r="H547" s="8"/>
    </row>
    <row r="548" spans="1:8" s="101" customFormat="1" ht="15">
      <c r="A548" s="1"/>
      <c r="B548" s="10" t="s">
        <v>89</v>
      </c>
      <c r="C548" s="10"/>
      <c r="D548" s="10"/>
      <c r="E548" s="10" t="s">
        <v>22</v>
      </c>
      <c r="F548" s="9"/>
      <c r="G548" s="68" t="s">
        <v>22</v>
      </c>
      <c r="H548" s="8"/>
    </row>
    <row r="549" spans="1:8" s="101" customFormat="1" ht="15">
      <c r="A549" s="1"/>
      <c r="B549" s="10"/>
      <c r="C549" s="10"/>
      <c r="D549" s="10"/>
      <c r="E549" s="10" t="s">
        <v>22</v>
      </c>
      <c r="F549" s="9"/>
      <c r="G549" s="68" t="s">
        <v>22</v>
      </c>
      <c r="H549" s="8"/>
    </row>
    <row r="550" spans="1:8" s="101" customFormat="1" ht="15">
      <c r="A550" s="1"/>
      <c r="B550" s="10" t="s">
        <v>366</v>
      </c>
      <c r="C550" s="10"/>
      <c r="D550" s="10"/>
      <c r="E550" s="10" t="s">
        <v>22</v>
      </c>
      <c r="F550" s="9"/>
      <c r="G550" s="68" t="s">
        <v>22</v>
      </c>
      <c r="H550" s="8"/>
    </row>
    <row r="551" spans="1:8" s="101" customFormat="1" ht="15">
      <c r="A551" s="1"/>
      <c r="B551" s="10" t="s">
        <v>394</v>
      </c>
      <c r="C551" s="10"/>
      <c r="D551" s="10"/>
      <c r="E551" s="10"/>
      <c r="F551" s="9"/>
      <c r="G551" s="68"/>
      <c r="H551" s="8"/>
    </row>
    <row r="552" spans="1:8" s="101" customFormat="1" ht="15">
      <c r="A552" s="1"/>
      <c r="B552" s="10" t="s">
        <v>370</v>
      </c>
      <c r="C552" s="10"/>
      <c r="D552" s="10"/>
      <c r="E552" s="10" t="s">
        <v>22</v>
      </c>
      <c r="F552" s="9"/>
      <c r="G552" s="68" t="s">
        <v>22</v>
      </c>
      <c r="H552" s="8"/>
    </row>
    <row r="553" spans="1:8" s="101" customFormat="1" ht="15">
      <c r="A553" s="1"/>
      <c r="B553" s="10"/>
      <c r="C553" s="10"/>
      <c r="D553" s="10"/>
      <c r="E553" s="10" t="s">
        <v>22</v>
      </c>
      <c r="F553" s="9"/>
      <c r="G553" s="68" t="s">
        <v>22</v>
      </c>
      <c r="H553" s="8"/>
    </row>
    <row r="554" spans="1:8" s="101" customFormat="1" ht="15">
      <c r="A554" s="1"/>
      <c r="B554" s="10" t="s">
        <v>59</v>
      </c>
      <c r="C554" s="10"/>
      <c r="D554" s="10"/>
      <c r="E554" s="10" t="s">
        <v>22</v>
      </c>
      <c r="F554" s="9"/>
      <c r="G554" s="68" t="s">
        <v>22</v>
      </c>
      <c r="H554" s="8"/>
    </row>
    <row r="555" spans="1:8" s="101" customFormat="1" ht="15">
      <c r="A555" s="1"/>
      <c r="B555" s="102" t="s">
        <v>90</v>
      </c>
      <c r="C555" s="7">
        <v>7</v>
      </c>
      <c r="D555" s="7" t="s">
        <v>0</v>
      </c>
      <c r="E555" s="103">
        <v>0</v>
      </c>
      <c r="F555" s="5">
        <v>0</v>
      </c>
      <c r="G555" s="68">
        <v>0</v>
      </c>
      <c r="H555" s="52">
        <v>0</v>
      </c>
    </row>
    <row r="556" spans="1:8" s="101" customFormat="1" ht="15">
      <c r="A556" s="1"/>
      <c r="B556" s="102" t="s">
        <v>91</v>
      </c>
      <c r="C556" s="7">
        <v>2</v>
      </c>
      <c r="D556" s="7" t="s">
        <v>0</v>
      </c>
      <c r="E556" s="103">
        <v>0</v>
      </c>
      <c r="F556" s="5">
        <v>0</v>
      </c>
      <c r="G556" s="68">
        <v>0</v>
      </c>
      <c r="H556" s="52">
        <v>0</v>
      </c>
    </row>
    <row r="557" spans="1:8" s="101" customFormat="1" ht="15">
      <c r="A557" s="1"/>
      <c r="B557" s="102" t="s">
        <v>92</v>
      </c>
      <c r="C557" s="7">
        <v>8</v>
      </c>
      <c r="D557" s="7" t="s">
        <v>0</v>
      </c>
      <c r="E557" s="103">
        <v>0</v>
      </c>
      <c r="F557" s="5">
        <v>0</v>
      </c>
      <c r="G557" s="68">
        <v>0</v>
      </c>
      <c r="H557" s="52">
        <v>0</v>
      </c>
    </row>
    <row r="558" spans="1:8" s="101" customFormat="1" ht="15">
      <c r="A558" s="104"/>
      <c r="B558" s="105" t="s">
        <v>63</v>
      </c>
      <c r="C558" s="51">
        <v>1</v>
      </c>
      <c r="D558" s="7" t="s">
        <v>0</v>
      </c>
      <c r="E558" s="103">
        <v>0</v>
      </c>
      <c r="F558" s="5">
        <v>0</v>
      </c>
      <c r="G558" s="68">
        <v>0</v>
      </c>
      <c r="H558" s="52">
        <v>0</v>
      </c>
    </row>
    <row r="559" spans="1:8" s="101" customFormat="1" ht="15">
      <c r="A559" s="104"/>
      <c r="B559" s="105" t="s">
        <v>93</v>
      </c>
      <c r="C559" s="51">
        <v>14</v>
      </c>
      <c r="D559" s="51" t="s">
        <v>0</v>
      </c>
      <c r="E559" s="103">
        <v>0</v>
      </c>
      <c r="F559" s="5">
        <v>0</v>
      </c>
      <c r="G559" s="68">
        <v>0</v>
      </c>
      <c r="H559" s="52">
        <v>0</v>
      </c>
    </row>
    <row r="560" spans="1:8" s="101" customFormat="1" ht="15">
      <c r="A560" s="1"/>
      <c r="B560" s="102" t="s">
        <v>94</v>
      </c>
      <c r="C560" s="7">
        <v>280</v>
      </c>
      <c r="D560" s="7" t="s">
        <v>65</v>
      </c>
      <c r="E560" s="103">
        <v>0</v>
      </c>
      <c r="F560" s="5">
        <v>0</v>
      </c>
      <c r="G560" s="68">
        <v>0</v>
      </c>
      <c r="H560" s="52">
        <v>0</v>
      </c>
    </row>
    <row r="561" spans="1:8" s="101" customFormat="1" ht="15">
      <c r="A561" s="1"/>
      <c r="B561" s="102" t="s">
        <v>88</v>
      </c>
      <c r="C561" s="7">
        <v>70</v>
      </c>
      <c r="D561" s="7" t="s">
        <v>65</v>
      </c>
      <c r="E561" s="103">
        <v>0</v>
      </c>
      <c r="F561" s="5">
        <v>0</v>
      </c>
      <c r="G561" s="68">
        <v>0</v>
      </c>
      <c r="H561" s="52">
        <v>0</v>
      </c>
    </row>
    <row r="562" spans="1:8" s="101" customFormat="1" ht="15">
      <c r="A562" s="1"/>
      <c r="B562" s="102" t="s">
        <v>66</v>
      </c>
      <c r="C562" s="7"/>
      <c r="D562" s="7"/>
      <c r="E562" s="4" t="s">
        <v>22</v>
      </c>
      <c r="F562" s="5"/>
      <c r="G562" s="68" t="s">
        <v>22</v>
      </c>
      <c r="H562" s="8"/>
    </row>
    <row r="563" spans="1:8" s="101" customFormat="1" ht="15">
      <c r="A563" s="1"/>
      <c r="B563" s="102" t="s">
        <v>67</v>
      </c>
      <c r="C563" s="7">
        <v>1</v>
      </c>
      <c r="D563" s="7" t="s">
        <v>68</v>
      </c>
      <c r="E563" s="103">
        <v>0</v>
      </c>
      <c r="F563" s="5">
        <v>0</v>
      </c>
      <c r="G563" s="68">
        <v>0</v>
      </c>
      <c r="H563" s="52">
        <v>0</v>
      </c>
    </row>
    <row r="564" spans="1:8" s="101" customFormat="1" ht="15">
      <c r="A564" s="1"/>
      <c r="B564" s="102"/>
      <c r="C564" s="7"/>
      <c r="D564" s="7"/>
      <c r="E564" s="50"/>
      <c r="F564" s="5"/>
      <c r="G564" s="68"/>
      <c r="H564" s="52"/>
    </row>
    <row r="565" spans="1:8" s="101" customFormat="1" ht="15">
      <c r="A565" s="1"/>
      <c r="B565" s="102"/>
      <c r="C565" s="7"/>
      <c r="D565" s="7"/>
      <c r="E565" s="10"/>
      <c r="F565" s="5"/>
      <c r="G565" s="68"/>
      <c r="H565" s="52"/>
    </row>
    <row r="566" spans="1:8" s="101" customFormat="1" ht="15">
      <c r="A566" s="57">
        <f>A545+0.01</f>
        <v>4.2699999999999942</v>
      </c>
      <c r="B566" s="10" t="s">
        <v>395</v>
      </c>
      <c r="C566" s="10"/>
      <c r="D566" s="10"/>
      <c r="E566" s="102" t="s">
        <v>22</v>
      </c>
      <c r="F566" s="9"/>
      <c r="G566" s="68" t="s">
        <v>22</v>
      </c>
      <c r="H566" s="8"/>
    </row>
    <row r="567" spans="1:8" s="101" customFormat="1" ht="15">
      <c r="A567" s="1"/>
      <c r="B567" s="10" t="s">
        <v>76</v>
      </c>
      <c r="C567" s="10"/>
      <c r="D567" s="10"/>
      <c r="E567" s="102" t="s">
        <v>22</v>
      </c>
      <c r="F567" s="9"/>
      <c r="G567" s="68" t="s">
        <v>22</v>
      </c>
      <c r="H567" s="8"/>
    </row>
    <row r="568" spans="1:8" s="101" customFormat="1" ht="15">
      <c r="A568" s="1"/>
      <c r="B568" s="10"/>
      <c r="C568" s="10"/>
      <c r="D568" s="10"/>
      <c r="E568" s="102" t="s">
        <v>22</v>
      </c>
      <c r="F568" s="9"/>
      <c r="G568" s="68" t="s">
        <v>22</v>
      </c>
      <c r="H568" s="8"/>
    </row>
    <row r="569" spans="1:8" s="101" customFormat="1" ht="15">
      <c r="A569" s="1"/>
      <c r="B569" s="10" t="s">
        <v>83</v>
      </c>
      <c r="C569" s="10"/>
      <c r="D569" s="10"/>
      <c r="E569" s="10" t="s">
        <v>22</v>
      </c>
      <c r="F569" s="9"/>
      <c r="G569" s="68" t="s">
        <v>22</v>
      </c>
      <c r="H569" s="8"/>
    </row>
    <row r="570" spans="1:8" s="101" customFormat="1" ht="15">
      <c r="A570" s="1"/>
      <c r="B570" s="10"/>
      <c r="C570" s="10"/>
      <c r="D570" s="10"/>
      <c r="E570" s="10" t="s">
        <v>22</v>
      </c>
      <c r="F570" s="9"/>
      <c r="G570" s="68" t="s">
        <v>22</v>
      </c>
      <c r="H570" s="8"/>
    </row>
    <row r="571" spans="1:8" s="101" customFormat="1" ht="15">
      <c r="A571" s="1"/>
      <c r="B571" s="10" t="s">
        <v>384</v>
      </c>
      <c r="C571" s="10"/>
      <c r="D571" s="10"/>
      <c r="E571" s="10" t="s">
        <v>22</v>
      </c>
      <c r="F571" s="9"/>
      <c r="G571" s="68" t="s">
        <v>22</v>
      </c>
      <c r="H571" s="8"/>
    </row>
    <row r="572" spans="1:8" s="101" customFormat="1" ht="15">
      <c r="A572" s="1"/>
      <c r="B572" s="10" t="s">
        <v>388</v>
      </c>
      <c r="C572" s="10"/>
      <c r="D572" s="10"/>
      <c r="E572" s="10"/>
      <c r="F572" s="9"/>
      <c r="G572" s="68"/>
      <c r="H572" s="8"/>
    </row>
    <row r="573" spans="1:8" s="101" customFormat="1" ht="15">
      <c r="A573" s="1"/>
      <c r="B573" s="10" t="s">
        <v>81</v>
      </c>
      <c r="C573" s="10"/>
      <c r="D573" s="10"/>
      <c r="E573" s="10" t="s">
        <v>22</v>
      </c>
      <c r="F573" s="9"/>
      <c r="G573" s="68" t="s">
        <v>22</v>
      </c>
      <c r="H573" s="8"/>
    </row>
    <row r="574" spans="1:8" s="101" customFormat="1" ht="15">
      <c r="A574" s="1"/>
      <c r="B574" s="10"/>
      <c r="C574" s="10"/>
      <c r="D574" s="10"/>
      <c r="E574" s="10" t="s">
        <v>22</v>
      </c>
      <c r="F574" s="9"/>
      <c r="G574" s="68" t="s">
        <v>22</v>
      </c>
      <c r="H574" s="8"/>
    </row>
    <row r="575" spans="1:8" s="101" customFormat="1" ht="15">
      <c r="A575" s="1"/>
      <c r="B575" s="10" t="s">
        <v>59</v>
      </c>
      <c r="C575" s="10"/>
      <c r="D575" s="10"/>
      <c r="E575" s="10" t="s">
        <v>22</v>
      </c>
      <c r="F575" s="9"/>
      <c r="G575" s="68" t="s">
        <v>22</v>
      </c>
      <c r="H575" s="8"/>
    </row>
    <row r="576" spans="1:8" s="101" customFormat="1" ht="15">
      <c r="A576" s="1"/>
      <c r="B576" s="102" t="s">
        <v>84</v>
      </c>
      <c r="C576" s="7">
        <v>20</v>
      </c>
      <c r="D576" s="7" t="s">
        <v>0</v>
      </c>
      <c r="E576" s="103">
        <v>0</v>
      </c>
      <c r="F576" s="5">
        <v>0</v>
      </c>
      <c r="G576" s="68">
        <v>0</v>
      </c>
      <c r="H576" s="52">
        <v>0</v>
      </c>
    </row>
    <row r="577" spans="1:8" s="101" customFormat="1" ht="15">
      <c r="A577" s="1"/>
      <c r="B577" s="102" t="s">
        <v>85</v>
      </c>
      <c r="C577" s="7">
        <v>2</v>
      </c>
      <c r="D577" s="7" t="s">
        <v>0</v>
      </c>
      <c r="E577" s="103">
        <v>0</v>
      </c>
      <c r="F577" s="5">
        <v>0</v>
      </c>
      <c r="G577" s="68">
        <v>0</v>
      </c>
      <c r="H577" s="52">
        <v>0</v>
      </c>
    </row>
    <row r="578" spans="1:8" s="101" customFormat="1" ht="15">
      <c r="A578" s="1"/>
      <c r="B578" s="102" t="s">
        <v>86</v>
      </c>
      <c r="C578" s="7">
        <v>21</v>
      </c>
      <c r="D578" s="7" t="s">
        <v>0</v>
      </c>
      <c r="E578" s="103">
        <v>0</v>
      </c>
      <c r="F578" s="5">
        <v>0</v>
      </c>
      <c r="G578" s="68">
        <v>0</v>
      </c>
      <c r="H578" s="52">
        <v>0</v>
      </c>
    </row>
    <row r="579" spans="1:8" s="101" customFormat="1" ht="15">
      <c r="A579" s="104"/>
      <c r="B579" s="105" t="s">
        <v>63</v>
      </c>
      <c r="C579" s="51">
        <v>2</v>
      </c>
      <c r="D579" s="7" t="s">
        <v>0</v>
      </c>
      <c r="E579" s="103">
        <v>0</v>
      </c>
      <c r="F579" s="5">
        <v>0</v>
      </c>
      <c r="G579" s="68">
        <v>0</v>
      </c>
      <c r="H579" s="52">
        <v>0</v>
      </c>
    </row>
    <row r="580" spans="1:8" s="101" customFormat="1" ht="15">
      <c r="A580" s="104"/>
      <c r="B580" s="105" t="s">
        <v>87</v>
      </c>
      <c r="C580" s="51">
        <v>40</v>
      </c>
      <c r="D580" s="51" t="s">
        <v>0</v>
      </c>
      <c r="E580" s="103">
        <v>0</v>
      </c>
      <c r="F580" s="5">
        <v>0</v>
      </c>
      <c r="G580" s="68">
        <v>0</v>
      </c>
      <c r="H580" s="52">
        <v>0</v>
      </c>
    </row>
    <row r="581" spans="1:8" s="101" customFormat="1" ht="15">
      <c r="A581" s="1"/>
      <c r="B581" s="102" t="s">
        <v>97</v>
      </c>
      <c r="C581" s="7">
        <v>800</v>
      </c>
      <c r="D581" s="7" t="s">
        <v>65</v>
      </c>
      <c r="E581" s="103">
        <v>0</v>
      </c>
      <c r="F581" s="5">
        <v>0</v>
      </c>
      <c r="G581" s="68">
        <v>0</v>
      </c>
      <c r="H581" s="52">
        <v>0</v>
      </c>
    </row>
    <row r="582" spans="1:8" s="101" customFormat="1" ht="15">
      <c r="A582" s="1"/>
      <c r="B582" s="102" t="s">
        <v>71</v>
      </c>
      <c r="C582" s="7">
        <v>200</v>
      </c>
      <c r="D582" s="7" t="s">
        <v>65</v>
      </c>
      <c r="E582" s="103">
        <v>0</v>
      </c>
      <c r="F582" s="5">
        <v>0</v>
      </c>
      <c r="G582" s="68">
        <v>0</v>
      </c>
      <c r="H582" s="52">
        <v>0</v>
      </c>
    </row>
    <row r="583" spans="1:8" s="101" customFormat="1" ht="15">
      <c r="A583" s="1"/>
      <c r="B583" s="102" t="s">
        <v>66</v>
      </c>
      <c r="C583" s="7"/>
      <c r="D583" s="7"/>
      <c r="E583" s="4" t="s">
        <v>22</v>
      </c>
      <c r="F583" s="5"/>
      <c r="G583" s="68" t="s">
        <v>22</v>
      </c>
      <c r="H583" s="8"/>
    </row>
    <row r="584" spans="1:8" s="101" customFormat="1" ht="15">
      <c r="A584" s="1"/>
      <c r="B584" s="102" t="s">
        <v>67</v>
      </c>
      <c r="C584" s="7">
        <v>1</v>
      </c>
      <c r="D584" s="7" t="s">
        <v>68</v>
      </c>
      <c r="E584" s="103">
        <v>0</v>
      </c>
      <c r="F584" s="5">
        <v>0</v>
      </c>
      <c r="G584" s="68">
        <v>0</v>
      </c>
      <c r="H584" s="52">
        <v>0</v>
      </c>
    </row>
    <row r="585" spans="1:8" s="101" customFormat="1" ht="15">
      <c r="A585" s="1"/>
      <c r="B585" s="102"/>
      <c r="C585" s="7"/>
      <c r="D585" s="7"/>
      <c r="E585" s="50"/>
      <c r="F585" s="5"/>
      <c r="G585" s="68"/>
      <c r="H585" s="52"/>
    </row>
    <row r="586" spans="1:8" s="101" customFormat="1" ht="15">
      <c r="A586" s="1"/>
      <c r="B586" s="102"/>
      <c r="C586" s="7"/>
      <c r="D586" s="7"/>
      <c r="E586" s="10"/>
      <c r="F586" s="5"/>
      <c r="G586" s="68"/>
      <c r="H586" s="52"/>
    </row>
    <row r="587" spans="1:8" s="101" customFormat="1" ht="15">
      <c r="A587" s="57">
        <f>A566+0.01</f>
        <v>4.279999999999994</v>
      </c>
      <c r="B587" s="10" t="s">
        <v>396</v>
      </c>
      <c r="C587" s="10"/>
      <c r="D587" s="10"/>
      <c r="E587" s="102" t="s">
        <v>22</v>
      </c>
      <c r="F587" s="9"/>
      <c r="G587" s="68" t="s">
        <v>22</v>
      </c>
      <c r="H587" s="8"/>
    </row>
    <row r="588" spans="1:8" s="101" customFormat="1" ht="15">
      <c r="A588" s="1"/>
      <c r="B588" s="10" t="s">
        <v>76</v>
      </c>
      <c r="C588" s="10"/>
      <c r="D588" s="10"/>
      <c r="E588" s="102" t="s">
        <v>22</v>
      </c>
      <c r="F588" s="9"/>
      <c r="G588" s="68" t="s">
        <v>22</v>
      </c>
      <c r="H588" s="8"/>
    </row>
    <row r="589" spans="1:8" s="101" customFormat="1" ht="15">
      <c r="A589" s="1"/>
      <c r="B589" s="10"/>
      <c r="C589" s="10"/>
      <c r="D589" s="10"/>
      <c r="E589" s="102" t="s">
        <v>22</v>
      </c>
      <c r="F589" s="9"/>
      <c r="G589" s="68" t="s">
        <v>22</v>
      </c>
      <c r="H589" s="8"/>
    </row>
    <row r="590" spans="1:8" s="101" customFormat="1" ht="15">
      <c r="A590" s="1"/>
      <c r="B590" s="10" t="s">
        <v>89</v>
      </c>
      <c r="C590" s="10"/>
      <c r="D590" s="10"/>
      <c r="E590" s="10" t="s">
        <v>22</v>
      </c>
      <c r="F590" s="9"/>
      <c r="G590" s="68" t="s">
        <v>22</v>
      </c>
      <c r="H590" s="8"/>
    </row>
    <row r="591" spans="1:8" s="101" customFormat="1" ht="15">
      <c r="A591" s="1"/>
      <c r="B591" s="10"/>
      <c r="C591" s="10"/>
      <c r="D591" s="10"/>
      <c r="E591" s="10" t="s">
        <v>22</v>
      </c>
      <c r="F591" s="9"/>
      <c r="G591" s="68" t="s">
        <v>22</v>
      </c>
      <c r="H591" s="8"/>
    </row>
    <row r="592" spans="1:8" s="101" customFormat="1" ht="15">
      <c r="A592" s="1"/>
      <c r="B592" s="10" t="s">
        <v>397</v>
      </c>
      <c r="C592" s="10"/>
      <c r="D592" s="10"/>
      <c r="E592" s="10" t="s">
        <v>22</v>
      </c>
      <c r="F592" s="9"/>
      <c r="G592" s="68" t="s">
        <v>22</v>
      </c>
      <c r="H592" s="8"/>
    </row>
    <row r="593" spans="1:8" s="101" customFormat="1" ht="15">
      <c r="A593" s="1"/>
      <c r="B593" s="10" t="s">
        <v>367</v>
      </c>
      <c r="C593" s="10"/>
      <c r="D593" s="10"/>
      <c r="E593" s="10"/>
      <c r="F593" s="9"/>
      <c r="G593" s="68"/>
      <c r="H593" s="8"/>
    </row>
    <row r="594" spans="1:8" s="101" customFormat="1" ht="15">
      <c r="A594" s="1"/>
      <c r="B594" s="10" t="s">
        <v>368</v>
      </c>
      <c r="C594" s="10"/>
      <c r="D594" s="10"/>
      <c r="E594" s="10" t="s">
        <v>22</v>
      </c>
      <c r="F594" s="9"/>
      <c r="G594" s="68" t="s">
        <v>22</v>
      </c>
      <c r="H594" s="8"/>
    </row>
    <row r="595" spans="1:8" s="101" customFormat="1" ht="15">
      <c r="A595" s="1"/>
      <c r="B595" s="10"/>
      <c r="C595" s="10"/>
      <c r="D595" s="10"/>
      <c r="E595" s="10" t="s">
        <v>22</v>
      </c>
      <c r="F595" s="9"/>
      <c r="G595" s="68" t="s">
        <v>22</v>
      </c>
      <c r="H595" s="8"/>
    </row>
    <row r="596" spans="1:8" s="101" customFormat="1" ht="15">
      <c r="A596" s="1"/>
      <c r="B596" s="10" t="s">
        <v>59</v>
      </c>
      <c r="C596" s="10"/>
      <c r="D596" s="10"/>
      <c r="E596" s="10" t="s">
        <v>22</v>
      </c>
      <c r="F596" s="9"/>
      <c r="G596" s="68" t="s">
        <v>22</v>
      </c>
      <c r="H596" s="8"/>
    </row>
    <row r="597" spans="1:8" s="101" customFormat="1" ht="15">
      <c r="A597" s="1"/>
      <c r="B597" s="102" t="s">
        <v>90</v>
      </c>
      <c r="C597" s="7">
        <v>20</v>
      </c>
      <c r="D597" s="7" t="s">
        <v>0</v>
      </c>
      <c r="E597" s="103">
        <v>0</v>
      </c>
      <c r="F597" s="5">
        <v>0</v>
      </c>
      <c r="G597" s="68">
        <v>0</v>
      </c>
      <c r="H597" s="52">
        <v>0</v>
      </c>
    </row>
    <row r="598" spans="1:8" s="101" customFormat="1" ht="15">
      <c r="A598" s="1"/>
      <c r="B598" s="102" t="s">
        <v>91</v>
      </c>
      <c r="C598" s="7">
        <v>2</v>
      </c>
      <c r="D598" s="7" t="s">
        <v>0</v>
      </c>
      <c r="E598" s="103">
        <v>0</v>
      </c>
      <c r="F598" s="5">
        <v>0</v>
      </c>
      <c r="G598" s="68">
        <v>0</v>
      </c>
      <c r="H598" s="52">
        <v>0</v>
      </c>
    </row>
    <row r="599" spans="1:8" s="101" customFormat="1" ht="15">
      <c r="A599" s="1"/>
      <c r="B599" s="102" t="s">
        <v>92</v>
      </c>
      <c r="C599" s="7">
        <v>21</v>
      </c>
      <c r="D599" s="7" t="s">
        <v>0</v>
      </c>
      <c r="E599" s="103">
        <v>0</v>
      </c>
      <c r="F599" s="5">
        <v>0</v>
      </c>
      <c r="G599" s="68">
        <v>0</v>
      </c>
      <c r="H599" s="52">
        <v>0</v>
      </c>
    </row>
    <row r="600" spans="1:8" s="101" customFormat="1" ht="15">
      <c r="A600" s="104"/>
      <c r="B600" s="105" t="s">
        <v>63</v>
      </c>
      <c r="C600" s="51">
        <v>2</v>
      </c>
      <c r="D600" s="7" t="s">
        <v>0</v>
      </c>
      <c r="E600" s="103">
        <v>0</v>
      </c>
      <c r="F600" s="5">
        <v>0</v>
      </c>
      <c r="G600" s="68">
        <v>0</v>
      </c>
      <c r="H600" s="52">
        <v>0</v>
      </c>
    </row>
    <row r="601" spans="1:8" s="101" customFormat="1" ht="15">
      <c r="A601" s="104"/>
      <c r="B601" s="105" t="s">
        <v>93</v>
      </c>
      <c r="C601" s="51">
        <v>40</v>
      </c>
      <c r="D601" s="51" t="s">
        <v>0</v>
      </c>
      <c r="E601" s="103">
        <v>0</v>
      </c>
      <c r="F601" s="5">
        <v>0</v>
      </c>
      <c r="G601" s="68">
        <v>0</v>
      </c>
      <c r="H601" s="52">
        <v>0</v>
      </c>
    </row>
    <row r="602" spans="1:8" s="101" customFormat="1" ht="15">
      <c r="A602" s="1"/>
      <c r="B602" s="102" t="s">
        <v>371</v>
      </c>
      <c r="C602" s="7">
        <v>800</v>
      </c>
      <c r="D602" s="7" t="s">
        <v>65</v>
      </c>
      <c r="E602" s="103">
        <v>0</v>
      </c>
      <c r="F602" s="5">
        <v>0</v>
      </c>
      <c r="G602" s="68">
        <v>0</v>
      </c>
      <c r="H602" s="52">
        <v>0</v>
      </c>
    </row>
    <row r="603" spans="1:8" s="101" customFormat="1" ht="15">
      <c r="A603" s="1"/>
      <c r="B603" s="102" t="s">
        <v>88</v>
      </c>
      <c r="C603" s="7">
        <v>200</v>
      </c>
      <c r="D603" s="7" t="s">
        <v>65</v>
      </c>
      <c r="E603" s="103">
        <v>0</v>
      </c>
      <c r="F603" s="5">
        <v>0</v>
      </c>
      <c r="G603" s="68">
        <v>0</v>
      </c>
      <c r="H603" s="52">
        <v>0</v>
      </c>
    </row>
    <row r="604" spans="1:8" s="101" customFormat="1" ht="15">
      <c r="A604" s="1"/>
      <c r="B604" s="102" t="s">
        <v>66</v>
      </c>
      <c r="C604" s="7"/>
      <c r="D604" s="7"/>
      <c r="E604" s="4" t="s">
        <v>22</v>
      </c>
      <c r="F604" s="5"/>
      <c r="G604" s="68" t="s">
        <v>22</v>
      </c>
      <c r="H604" s="8"/>
    </row>
    <row r="605" spans="1:8" s="101" customFormat="1" ht="15">
      <c r="A605" s="1"/>
      <c r="B605" s="102" t="s">
        <v>67</v>
      </c>
      <c r="C605" s="7">
        <v>1</v>
      </c>
      <c r="D605" s="7" t="s">
        <v>68</v>
      </c>
      <c r="E605" s="103">
        <v>0</v>
      </c>
      <c r="F605" s="5">
        <v>0</v>
      </c>
      <c r="G605" s="68">
        <v>0</v>
      </c>
      <c r="H605" s="52">
        <v>0</v>
      </c>
    </row>
    <row r="606" spans="1:8" s="101" customFormat="1" ht="15">
      <c r="A606" s="1"/>
      <c r="B606" s="102"/>
      <c r="C606" s="7"/>
      <c r="D606" s="7"/>
      <c r="E606" s="50"/>
      <c r="F606" s="5"/>
      <c r="G606" s="68"/>
      <c r="H606" s="52"/>
    </row>
    <row r="607" spans="1:8" s="101" customFormat="1" ht="15">
      <c r="A607" s="1"/>
      <c r="B607" s="102"/>
      <c r="C607" s="7"/>
      <c r="D607" s="7"/>
      <c r="E607" s="10"/>
      <c r="F607" s="5"/>
      <c r="G607" s="68"/>
      <c r="H607" s="52"/>
    </row>
    <row r="608" spans="1:8" s="101" customFormat="1" ht="15">
      <c r="A608" s="57">
        <f>A587+0.01</f>
        <v>4.2899999999999938</v>
      </c>
      <c r="B608" s="10" t="s">
        <v>398</v>
      </c>
      <c r="C608" s="10"/>
      <c r="D608" s="10"/>
      <c r="E608" s="102" t="s">
        <v>22</v>
      </c>
      <c r="F608" s="9"/>
      <c r="G608" s="68" t="s">
        <v>22</v>
      </c>
      <c r="H608" s="8"/>
    </row>
    <row r="609" spans="1:8" s="101" customFormat="1" ht="15">
      <c r="A609" s="1"/>
      <c r="B609" s="10" t="s">
        <v>76</v>
      </c>
      <c r="C609" s="10"/>
      <c r="D609" s="10"/>
      <c r="E609" s="102" t="s">
        <v>22</v>
      </c>
      <c r="F609" s="9"/>
      <c r="G609" s="68" t="s">
        <v>22</v>
      </c>
      <c r="H609" s="8"/>
    </row>
    <row r="610" spans="1:8" s="101" customFormat="1" ht="15">
      <c r="A610" s="1"/>
      <c r="B610" s="10"/>
      <c r="C610" s="10"/>
      <c r="D610" s="10"/>
      <c r="E610" s="102" t="s">
        <v>22</v>
      </c>
      <c r="F610" s="9"/>
      <c r="G610" s="68" t="s">
        <v>22</v>
      </c>
      <c r="H610" s="8"/>
    </row>
    <row r="611" spans="1:8" s="101" customFormat="1" ht="15">
      <c r="A611" s="1"/>
      <c r="B611" s="10" t="s">
        <v>89</v>
      </c>
      <c r="C611" s="10"/>
      <c r="D611" s="10"/>
      <c r="E611" s="10" t="s">
        <v>22</v>
      </c>
      <c r="F611" s="9"/>
      <c r="G611" s="68" t="s">
        <v>22</v>
      </c>
      <c r="H611" s="8"/>
    </row>
    <row r="612" spans="1:8" s="101" customFormat="1" ht="15">
      <c r="A612" s="1"/>
      <c r="B612" s="10"/>
      <c r="C612" s="10"/>
      <c r="D612" s="10"/>
      <c r="E612" s="10" t="s">
        <v>22</v>
      </c>
      <c r="F612" s="9"/>
      <c r="G612" s="68" t="s">
        <v>22</v>
      </c>
      <c r="H612" s="8"/>
    </row>
    <row r="613" spans="1:8" s="101" customFormat="1" ht="15">
      <c r="A613" s="1"/>
      <c r="B613" s="10" t="s">
        <v>397</v>
      </c>
      <c r="C613" s="10"/>
      <c r="D613" s="10"/>
      <c r="E613" s="10" t="s">
        <v>22</v>
      </c>
      <c r="F613" s="9"/>
      <c r="G613" s="68" t="s">
        <v>22</v>
      </c>
      <c r="H613" s="8"/>
    </row>
    <row r="614" spans="1:8" s="101" customFormat="1" ht="15">
      <c r="A614" s="1"/>
      <c r="B614" s="10" t="s">
        <v>367</v>
      </c>
      <c r="C614" s="10"/>
      <c r="D614" s="10"/>
      <c r="E614" s="10"/>
      <c r="F614" s="9"/>
      <c r="G614" s="68"/>
      <c r="H614" s="8"/>
    </row>
    <row r="615" spans="1:8" s="101" customFormat="1" ht="15">
      <c r="A615" s="1"/>
      <c r="B615" s="10" t="s">
        <v>368</v>
      </c>
      <c r="C615" s="10"/>
      <c r="D615" s="10"/>
      <c r="E615" s="10" t="s">
        <v>22</v>
      </c>
      <c r="F615" s="9"/>
      <c r="G615" s="68" t="s">
        <v>22</v>
      </c>
      <c r="H615" s="8"/>
    </row>
    <row r="616" spans="1:8" s="101" customFormat="1" ht="15">
      <c r="A616" s="1"/>
      <c r="B616" s="10"/>
      <c r="C616" s="10"/>
      <c r="D616" s="10"/>
      <c r="E616" s="10" t="s">
        <v>22</v>
      </c>
      <c r="F616" s="9"/>
      <c r="G616" s="68" t="s">
        <v>22</v>
      </c>
      <c r="H616" s="8"/>
    </row>
    <row r="617" spans="1:8" s="101" customFormat="1" ht="15">
      <c r="A617" s="1"/>
      <c r="B617" s="10" t="s">
        <v>59</v>
      </c>
      <c r="C617" s="10"/>
      <c r="D617" s="10"/>
      <c r="E617" s="10" t="s">
        <v>22</v>
      </c>
      <c r="F617" s="9"/>
      <c r="G617" s="68" t="s">
        <v>22</v>
      </c>
      <c r="H617" s="8"/>
    </row>
    <row r="618" spans="1:8" s="101" customFormat="1" ht="15">
      <c r="A618" s="1"/>
      <c r="B618" s="102" t="s">
        <v>90</v>
      </c>
      <c r="C618" s="7">
        <v>20</v>
      </c>
      <c r="D618" s="7" t="s">
        <v>0</v>
      </c>
      <c r="E618" s="103">
        <v>0</v>
      </c>
      <c r="F618" s="5">
        <v>0</v>
      </c>
      <c r="G618" s="68">
        <v>0</v>
      </c>
      <c r="H618" s="52">
        <v>0</v>
      </c>
    </row>
    <row r="619" spans="1:8" s="101" customFormat="1" ht="15">
      <c r="A619" s="1"/>
      <c r="B619" s="102" t="s">
        <v>91</v>
      </c>
      <c r="C619" s="7">
        <v>2</v>
      </c>
      <c r="D619" s="7" t="s">
        <v>0</v>
      </c>
      <c r="E619" s="103">
        <v>0</v>
      </c>
      <c r="F619" s="5">
        <v>0</v>
      </c>
      <c r="G619" s="68">
        <v>0</v>
      </c>
      <c r="H619" s="52">
        <v>0</v>
      </c>
    </row>
    <row r="620" spans="1:8" s="101" customFormat="1" ht="15">
      <c r="A620" s="1"/>
      <c r="B620" s="102" t="s">
        <v>92</v>
      </c>
      <c r="C620" s="7">
        <v>21</v>
      </c>
      <c r="D620" s="7" t="s">
        <v>0</v>
      </c>
      <c r="E620" s="103">
        <v>0</v>
      </c>
      <c r="F620" s="5">
        <v>0</v>
      </c>
      <c r="G620" s="68">
        <v>0</v>
      </c>
      <c r="H620" s="52">
        <v>0</v>
      </c>
    </row>
    <row r="621" spans="1:8" s="101" customFormat="1" ht="15">
      <c r="A621" s="104"/>
      <c r="B621" s="105" t="s">
        <v>63</v>
      </c>
      <c r="C621" s="51">
        <v>2</v>
      </c>
      <c r="D621" s="7" t="s">
        <v>0</v>
      </c>
      <c r="E621" s="103">
        <v>0</v>
      </c>
      <c r="F621" s="5">
        <v>0</v>
      </c>
      <c r="G621" s="68">
        <v>0</v>
      </c>
      <c r="H621" s="52">
        <v>0</v>
      </c>
    </row>
    <row r="622" spans="1:8" s="101" customFormat="1" ht="15">
      <c r="A622" s="104"/>
      <c r="B622" s="105" t="s">
        <v>93</v>
      </c>
      <c r="C622" s="51">
        <v>40</v>
      </c>
      <c r="D622" s="51" t="s">
        <v>0</v>
      </c>
      <c r="E622" s="103">
        <v>0</v>
      </c>
      <c r="F622" s="5">
        <v>0</v>
      </c>
      <c r="G622" s="68">
        <v>0</v>
      </c>
      <c r="H622" s="52">
        <v>0</v>
      </c>
    </row>
    <row r="623" spans="1:8" s="101" customFormat="1" ht="15">
      <c r="A623" s="1"/>
      <c r="B623" s="102" t="s">
        <v>371</v>
      </c>
      <c r="C623" s="7">
        <v>800</v>
      </c>
      <c r="D623" s="7" t="s">
        <v>65</v>
      </c>
      <c r="E623" s="103">
        <v>0</v>
      </c>
      <c r="F623" s="5">
        <v>0</v>
      </c>
      <c r="G623" s="68">
        <v>0</v>
      </c>
      <c r="H623" s="52">
        <v>0</v>
      </c>
    </row>
    <row r="624" spans="1:8" s="101" customFormat="1" ht="15">
      <c r="A624" s="1"/>
      <c r="B624" s="102" t="s">
        <v>88</v>
      </c>
      <c r="C624" s="7">
        <v>200</v>
      </c>
      <c r="D624" s="7" t="s">
        <v>65</v>
      </c>
      <c r="E624" s="103">
        <v>0</v>
      </c>
      <c r="F624" s="5">
        <v>0</v>
      </c>
      <c r="G624" s="68">
        <v>0</v>
      </c>
      <c r="H624" s="52">
        <v>0</v>
      </c>
    </row>
    <row r="625" spans="1:8" s="101" customFormat="1" ht="15">
      <c r="A625" s="1"/>
      <c r="B625" s="102" t="s">
        <v>66</v>
      </c>
      <c r="C625" s="7"/>
      <c r="D625" s="7"/>
      <c r="E625" s="4" t="s">
        <v>22</v>
      </c>
      <c r="F625" s="5"/>
      <c r="G625" s="68" t="s">
        <v>22</v>
      </c>
      <c r="H625" s="8"/>
    </row>
    <row r="626" spans="1:8" s="101" customFormat="1" ht="15">
      <c r="A626" s="1"/>
      <c r="B626" s="102" t="s">
        <v>67</v>
      </c>
      <c r="C626" s="7">
        <v>1</v>
      </c>
      <c r="D626" s="7" t="s">
        <v>68</v>
      </c>
      <c r="E626" s="103">
        <v>0</v>
      </c>
      <c r="F626" s="5">
        <v>0</v>
      </c>
      <c r="G626" s="68">
        <v>0</v>
      </c>
      <c r="H626" s="52">
        <v>0</v>
      </c>
    </row>
    <row r="627" spans="1:8" s="101" customFormat="1" ht="15">
      <c r="A627" s="1"/>
      <c r="B627" s="102"/>
      <c r="C627" s="7"/>
      <c r="D627" s="7"/>
      <c r="E627" s="50"/>
      <c r="F627" s="5"/>
      <c r="G627" s="68"/>
      <c r="H627" s="52"/>
    </row>
    <row r="628" spans="1:8" s="101" customFormat="1" ht="15">
      <c r="A628" s="1"/>
      <c r="B628" s="102"/>
      <c r="C628" s="7"/>
      <c r="D628" s="7"/>
      <c r="E628" s="10"/>
      <c r="F628" s="5"/>
      <c r="G628" s="68"/>
      <c r="H628" s="52"/>
    </row>
    <row r="629" spans="1:8" s="101" customFormat="1" ht="15">
      <c r="A629" s="57">
        <f>A608+0.01</f>
        <v>4.2999999999999936</v>
      </c>
      <c r="B629" s="10" t="s">
        <v>399</v>
      </c>
      <c r="C629" s="10"/>
      <c r="D629" s="10"/>
      <c r="E629" s="102" t="s">
        <v>22</v>
      </c>
      <c r="F629" s="9"/>
      <c r="G629" s="68" t="s">
        <v>22</v>
      </c>
      <c r="H629" s="8"/>
    </row>
    <row r="630" spans="1:8" s="101" customFormat="1" ht="15">
      <c r="A630" s="1"/>
      <c r="B630" s="10" t="s">
        <v>76</v>
      </c>
      <c r="C630" s="10"/>
      <c r="D630" s="10"/>
      <c r="E630" s="102" t="s">
        <v>22</v>
      </c>
      <c r="F630" s="9"/>
      <c r="G630" s="68" t="s">
        <v>22</v>
      </c>
      <c r="H630" s="8"/>
    </row>
    <row r="631" spans="1:8" s="101" customFormat="1" ht="15">
      <c r="A631" s="1"/>
      <c r="B631" s="10"/>
      <c r="C631" s="10"/>
      <c r="D631" s="10"/>
      <c r="E631" s="102" t="s">
        <v>22</v>
      </c>
      <c r="F631" s="9"/>
      <c r="G631" s="68" t="s">
        <v>22</v>
      </c>
      <c r="H631" s="8"/>
    </row>
    <row r="632" spans="1:8" s="101" customFormat="1" ht="15">
      <c r="A632" s="1"/>
      <c r="B632" s="10" t="s">
        <v>83</v>
      </c>
      <c r="C632" s="10"/>
      <c r="D632" s="10"/>
      <c r="E632" s="10" t="s">
        <v>22</v>
      </c>
      <c r="F632" s="9"/>
      <c r="G632" s="68" t="s">
        <v>22</v>
      </c>
      <c r="H632" s="8"/>
    </row>
    <row r="633" spans="1:8" s="101" customFormat="1" ht="15">
      <c r="A633" s="1"/>
      <c r="B633" s="10"/>
      <c r="C633" s="10"/>
      <c r="D633" s="10"/>
      <c r="E633" s="10" t="s">
        <v>22</v>
      </c>
      <c r="F633" s="9"/>
      <c r="G633" s="68" t="s">
        <v>22</v>
      </c>
      <c r="H633" s="8"/>
    </row>
    <row r="634" spans="1:8" s="101" customFormat="1" ht="15">
      <c r="A634" s="1"/>
      <c r="B634" s="10" t="s">
        <v>384</v>
      </c>
      <c r="C634" s="10"/>
      <c r="D634" s="10"/>
      <c r="E634" s="10" t="s">
        <v>22</v>
      </c>
      <c r="F634" s="9"/>
      <c r="G634" s="68" t="s">
        <v>22</v>
      </c>
      <c r="H634" s="8"/>
    </row>
    <row r="635" spans="1:8" s="101" customFormat="1" ht="15">
      <c r="A635" s="1"/>
      <c r="B635" s="10" t="s">
        <v>388</v>
      </c>
      <c r="C635" s="10"/>
      <c r="D635" s="10"/>
      <c r="E635" s="10"/>
      <c r="F635" s="9"/>
      <c r="G635" s="68"/>
      <c r="H635" s="8"/>
    </row>
    <row r="636" spans="1:8" s="101" customFormat="1" ht="15">
      <c r="A636" s="1"/>
      <c r="B636" s="10" t="s">
        <v>81</v>
      </c>
      <c r="C636" s="10"/>
      <c r="D636" s="10"/>
      <c r="E636" s="10" t="s">
        <v>22</v>
      </c>
      <c r="F636" s="9"/>
      <c r="G636" s="68" t="s">
        <v>22</v>
      </c>
      <c r="H636" s="8"/>
    </row>
    <row r="637" spans="1:8" s="101" customFormat="1" ht="15">
      <c r="A637" s="1"/>
      <c r="B637" s="10"/>
      <c r="C637" s="10"/>
      <c r="D637" s="10"/>
      <c r="E637" s="10" t="s">
        <v>22</v>
      </c>
      <c r="F637" s="9"/>
      <c r="G637" s="68" t="s">
        <v>22</v>
      </c>
      <c r="H637" s="8"/>
    </row>
    <row r="638" spans="1:8" s="101" customFormat="1" ht="15">
      <c r="A638" s="1"/>
      <c r="B638" s="10" t="s">
        <v>59</v>
      </c>
      <c r="C638" s="10"/>
      <c r="D638" s="10"/>
      <c r="E638" s="10" t="s">
        <v>22</v>
      </c>
      <c r="F638" s="9"/>
      <c r="G638" s="68" t="s">
        <v>22</v>
      </c>
      <c r="H638" s="8"/>
    </row>
    <row r="639" spans="1:8" s="101" customFormat="1" ht="15">
      <c r="A639" s="1"/>
      <c r="B639" s="102" t="s">
        <v>84</v>
      </c>
      <c r="C639" s="7">
        <v>6</v>
      </c>
      <c r="D639" s="7" t="s">
        <v>0</v>
      </c>
      <c r="E639" s="103">
        <v>0</v>
      </c>
      <c r="F639" s="5">
        <v>0</v>
      </c>
      <c r="G639" s="68">
        <v>0</v>
      </c>
      <c r="H639" s="52">
        <v>0</v>
      </c>
    </row>
    <row r="640" spans="1:8" s="101" customFormat="1" ht="15">
      <c r="A640" s="1"/>
      <c r="B640" s="102" t="s">
        <v>85</v>
      </c>
      <c r="C640" s="7">
        <v>2</v>
      </c>
      <c r="D640" s="7" t="s">
        <v>0</v>
      </c>
      <c r="E640" s="103">
        <v>0</v>
      </c>
      <c r="F640" s="5">
        <v>0</v>
      </c>
      <c r="G640" s="68">
        <v>0</v>
      </c>
      <c r="H640" s="52">
        <v>0</v>
      </c>
    </row>
    <row r="641" spans="1:19" s="101" customFormat="1" ht="15">
      <c r="A641" s="1"/>
      <c r="B641" s="102" t="s">
        <v>86</v>
      </c>
      <c r="C641" s="7">
        <v>7</v>
      </c>
      <c r="D641" s="7" t="s">
        <v>0</v>
      </c>
      <c r="E641" s="103">
        <v>0</v>
      </c>
      <c r="F641" s="5">
        <v>0</v>
      </c>
      <c r="G641" s="68">
        <v>0</v>
      </c>
      <c r="H641" s="52">
        <v>0</v>
      </c>
    </row>
    <row r="642" spans="1:19" s="101" customFormat="1" ht="15">
      <c r="A642" s="104"/>
      <c r="B642" s="105" t="s">
        <v>63</v>
      </c>
      <c r="C642" s="51">
        <v>1</v>
      </c>
      <c r="D642" s="7" t="s">
        <v>0</v>
      </c>
      <c r="E642" s="103">
        <v>0</v>
      </c>
      <c r="F642" s="5">
        <v>0</v>
      </c>
      <c r="G642" s="68">
        <v>0</v>
      </c>
      <c r="H642" s="52">
        <v>0</v>
      </c>
    </row>
    <row r="643" spans="1:19" s="101" customFormat="1" ht="15">
      <c r="A643" s="104"/>
      <c r="B643" s="105" t="s">
        <v>87</v>
      </c>
      <c r="C643" s="51">
        <v>12</v>
      </c>
      <c r="D643" s="51" t="s">
        <v>0</v>
      </c>
      <c r="E643" s="103">
        <v>0</v>
      </c>
      <c r="F643" s="5">
        <v>0</v>
      </c>
      <c r="G643" s="68">
        <v>0</v>
      </c>
      <c r="H643" s="52">
        <v>0</v>
      </c>
    </row>
    <row r="644" spans="1:19" s="101" customFormat="1" ht="15">
      <c r="A644" s="1"/>
      <c r="B644" s="102" t="s">
        <v>97</v>
      </c>
      <c r="C644" s="7">
        <v>220</v>
      </c>
      <c r="D644" s="7" t="s">
        <v>65</v>
      </c>
      <c r="E644" s="103">
        <v>0</v>
      </c>
      <c r="F644" s="5">
        <v>0</v>
      </c>
      <c r="G644" s="68">
        <v>0</v>
      </c>
      <c r="H644" s="52">
        <v>0</v>
      </c>
    </row>
    <row r="645" spans="1:19" s="101" customFormat="1" ht="15">
      <c r="A645" s="1"/>
      <c r="B645" s="102" t="s">
        <v>71</v>
      </c>
      <c r="C645" s="7">
        <v>55</v>
      </c>
      <c r="D645" s="7" t="s">
        <v>65</v>
      </c>
      <c r="E645" s="103">
        <v>0</v>
      </c>
      <c r="F645" s="5">
        <v>0</v>
      </c>
      <c r="G645" s="68">
        <v>0</v>
      </c>
      <c r="H645" s="52">
        <v>0</v>
      </c>
    </row>
    <row r="646" spans="1:19" s="101" customFormat="1" ht="15">
      <c r="A646" s="1"/>
      <c r="B646" s="102" t="s">
        <v>66</v>
      </c>
      <c r="C646" s="7"/>
      <c r="D646" s="7"/>
      <c r="E646" s="4" t="s">
        <v>22</v>
      </c>
      <c r="F646" s="5"/>
      <c r="G646" s="68" t="s">
        <v>22</v>
      </c>
      <c r="H646" s="8"/>
    </row>
    <row r="647" spans="1:19" s="101" customFormat="1" ht="15">
      <c r="A647" s="1"/>
      <c r="B647" s="102" t="s">
        <v>67</v>
      </c>
      <c r="C647" s="7">
        <v>1</v>
      </c>
      <c r="D647" s="7" t="s">
        <v>68</v>
      </c>
      <c r="E647" s="103">
        <v>0</v>
      </c>
      <c r="F647" s="5">
        <v>0</v>
      </c>
      <c r="G647" s="68">
        <v>0</v>
      </c>
      <c r="H647" s="52">
        <v>0</v>
      </c>
    </row>
    <row r="648" spans="1:19" ht="15.75">
      <c r="A648" s="66"/>
      <c r="B648" s="31"/>
      <c r="C648" s="2"/>
      <c r="D648" s="3"/>
      <c r="E648" s="4"/>
      <c r="F648" s="5"/>
      <c r="G648" s="5"/>
      <c r="H648" s="6"/>
    </row>
    <row r="649" spans="1:19" ht="15.75">
      <c r="A649" s="1"/>
      <c r="B649" s="48"/>
      <c r="C649" s="7"/>
      <c r="D649" s="7"/>
      <c r="F649" s="9"/>
      <c r="G649" s="9"/>
      <c r="H649" s="8"/>
      <c r="I649" s="2"/>
      <c r="J649" s="3"/>
      <c r="K649" s="4"/>
      <c r="L649" s="5"/>
      <c r="M649" s="5"/>
      <c r="N649" s="6"/>
      <c r="P649" s="4"/>
      <c r="Q649" s="5"/>
      <c r="R649" s="5"/>
      <c r="S649" s="6"/>
    </row>
    <row r="650" spans="1:19" ht="15">
      <c r="A650" s="49"/>
      <c r="B650" s="48"/>
      <c r="C650" s="106"/>
      <c r="D650" s="106"/>
      <c r="F650" s="106"/>
      <c r="G650" s="106"/>
      <c r="H650" s="106"/>
      <c r="I650" s="7"/>
      <c r="J650" s="3"/>
      <c r="K650" s="103"/>
      <c r="L650" s="9"/>
      <c r="M650" s="9"/>
      <c r="N650" s="8"/>
      <c r="P650" s="103"/>
      <c r="Q650" s="9"/>
      <c r="R650" s="9"/>
      <c r="S650" s="8"/>
    </row>
    <row r="651" spans="1:19" s="107" customFormat="1" ht="15.75">
      <c r="A651" s="12"/>
      <c r="B651" s="106"/>
      <c r="C651" s="106"/>
      <c r="D651" s="55" t="s">
        <v>15</v>
      </c>
      <c r="E651"/>
      <c r="F651" s="58">
        <f>SUM(F21:F650)</f>
        <v>0</v>
      </c>
      <c r="G651" s="59">
        <f>F651*0.18</f>
        <v>0</v>
      </c>
      <c r="H651" s="59">
        <f>G651+F651</f>
        <v>0</v>
      </c>
    </row>
    <row r="652" spans="1:19" s="107" customFormat="1" ht="15.75">
      <c r="A652" s="12"/>
      <c r="B652" s="106"/>
      <c r="C652" s="106"/>
      <c r="D652" s="10"/>
      <c r="E652"/>
      <c r="F652" s="60"/>
      <c r="G652" s="53"/>
      <c r="H652" s="53"/>
    </row>
    <row r="653" spans="1:19" s="107" customFormat="1" ht="16.5" thickBot="1">
      <c r="A653" s="12"/>
      <c r="B653" s="106"/>
      <c r="C653" s="106"/>
      <c r="D653" s="55" t="s">
        <v>10</v>
      </c>
      <c r="E653"/>
      <c r="F653" s="61">
        <f>F651*0.1</f>
        <v>0</v>
      </c>
      <c r="G653" s="62">
        <f>F653*0.18</f>
        <v>0</v>
      </c>
      <c r="H653" s="62">
        <f>F653+G653</f>
        <v>0</v>
      </c>
    </row>
    <row r="654" spans="1:19" s="107" customFormat="1" ht="15.75">
      <c r="A654" s="12"/>
      <c r="B654" s="106"/>
      <c r="C654" s="106"/>
      <c r="D654" s="10"/>
      <c r="E654"/>
      <c r="F654" s="59"/>
      <c r="G654" s="53"/>
      <c r="H654" s="53"/>
    </row>
    <row r="655" spans="1:19" s="107" customFormat="1" ht="15.75">
      <c r="A655" s="12"/>
      <c r="B655" s="106"/>
      <c r="C655" s="106"/>
      <c r="D655" s="55" t="s">
        <v>114</v>
      </c>
      <c r="E655"/>
      <c r="F655" s="59">
        <f>F653+F651</f>
        <v>0</v>
      </c>
      <c r="G655" s="59">
        <f>G651+G653</f>
        <v>0</v>
      </c>
      <c r="H655" s="59">
        <f>H651+H653</f>
        <v>0</v>
      </c>
    </row>
    <row r="656" spans="1:19" ht="15">
      <c r="A656" s="1"/>
      <c r="B656" s="48"/>
    </row>
  </sheetData>
  <sheetProtection formatColumns="0" formatRows="0"/>
  <mergeCells count="4">
    <mergeCell ref="A4:H4"/>
    <mergeCell ref="A1:H1"/>
    <mergeCell ref="A2:H2"/>
    <mergeCell ref="A3:H3"/>
  </mergeCells>
  <conditionalFormatting sqref="E21 E23 E29:E32">
    <cfRule type="expression" dxfId="20" priority="481">
      <formula>C21&gt;0</formula>
    </cfRule>
  </conditionalFormatting>
  <conditionalFormatting sqref="E24">
    <cfRule type="expression" dxfId="19" priority="475">
      <formula>C24&gt;0</formula>
    </cfRule>
  </conditionalFormatting>
  <conditionalFormatting sqref="E22">
    <cfRule type="expression" dxfId="18" priority="480">
      <formula>C22&gt;0</formula>
    </cfRule>
  </conditionalFormatting>
  <conditionalFormatting sqref="E24">
    <cfRule type="expression" dxfId="17" priority="479">
      <formula>C24&gt;0</formula>
    </cfRule>
  </conditionalFormatting>
  <conditionalFormatting sqref="E25">
    <cfRule type="expression" dxfId="16" priority="478">
      <formula>C25&gt;0</formula>
    </cfRule>
  </conditionalFormatting>
  <conditionalFormatting sqref="E22">
    <cfRule type="expression" dxfId="15" priority="476">
      <formula>C22&gt;0</formula>
    </cfRule>
  </conditionalFormatting>
  <conditionalFormatting sqref="E21 E23 E29:E32">
    <cfRule type="expression" dxfId="14" priority="477">
      <formula>C21&gt;0</formula>
    </cfRule>
  </conditionalFormatting>
  <conditionalFormatting sqref="E25">
    <cfRule type="expression" dxfId="13" priority="474">
      <formula>C25&gt;0</formula>
    </cfRule>
  </conditionalFormatting>
  <conditionalFormatting sqref="E24">
    <cfRule type="expression" dxfId="12" priority="471">
      <formula>C24&gt;0</formula>
    </cfRule>
  </conditionalFormatting>
  <conditionalFormatting sqref="E21 E23 E29:E32">
    <cfRule type="expression" dxfId="11" priority="469">
      <formula>C21&gt;0</formula>
    </cfRule>
  </conditionalFormatting>
  <conditionalFormatting sqref="E21 E23 E29:E32">
    <cfRule type="expression" dxfId="10" priority="473">
      <formula>C21&gt;0</formula>
    </cfRule>
  </conditionalFormatting>
  <conditionalFormatting sqref="E22">
    <cfRule type="expression" dxfId="9" priority="472">
      <formula>C22&gt;0</formula>
    </cfRule>
  </conditionalFormatting>
  <conditionalFormatting sqref="E25">
    <cfRule type="expression" dxfId="8" priority="470">
      <formula>C25&gt;0</formula>
    </cfRule>
  </conditionalFormatting>
  <conditionalFormatting sqref="E24">
    <cfRule type="expression" dxfId="7" priority="467">
      <formula>C24&gt;0</formula>
    </cfRule>
  </conditionalFormatting>
  <conditionalFormatting sqref="E22">
    <cfRule type="expression" dxfId="6" priority="468">
      <formula>C22&gt;0</formula>
    </cfRule>
  </conditionalFormatting>
  <conditionalFormatting sqref="E25">
    <cfRule type="expression" dxfId="5" priority="466">
      <formula>C25&gt;0</formula>
    </cfRule>
  </conditionalFormatting>
  <conditionalFormatting sqref="E28">
    <cfRule type="expression" dxfId="4" priority="465">
      <formula>C28&gt;0</formula>
    </cfRule>
  </conditionalFormatting>
  <conditionalFormatting sqref="E28">
    <cfRule type="expression" dxfId="3" priority="464">
      <formula>C28&gt;0</formula>
    </cfRule>
  </conditionalFormatting>
  <conditionalFormatting sqref="E28">
    <cfRule type="expression" dxfId="2" priority="463">
      <formula>C28&gt;0</formula>
    </cfRule>
  </conditionalFormatting>
  <conditionalFormatting sqref="E28">
    <cfRule type="expression" dxfId="1" priority="462">
      <formula>C28&gt;0</formula>
    </cfRule>
  </conditionalFormatting>
  <conditionalFormatting sqref="E26:E27">
    <cfRule type="expression" dxfId="0" priority="461">
      <formula>#REF!&gt;0</formula>
    </cfRule>
  </conditionalFormatting>
  <pageMargins left="0.7" right="0.7" top="0.75" bottom="0.75" header="0.3" footer="0.3"/>
  <pageSetup scale="38" fitToHeight="0" orientation="portrait" r:id="rId1"/>
  <headerFooter differentFirst="1" alignWithMargins="0">
    <oddHeader>&amp;RAgosto 24, 2009</oddHeader>
    <oddFooter>&amp;L&amp;F
&amp;A&amp;R&amp;14Pagina &amp;P de &amp;N</oddFooter>
  </headerFooter>
  <drawing r:id="rId2"/>
  <legacyDrawingHF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C000"/>
    <pageSetUpPr fitToPage="1"/>
  </sheetPr>
  <dimension ref="A1:S48"/>
  <sheetViews>
    <sheetView showGridLines="0" view="pageBreakPreview" zoomScale="70" zoomScaleSheetLayoutView="70" workbookViewId="0">
      <pane ySplit="5" topLeftCell="A6" activePane="bottomLeft" state="frozen"/>
      <selection activeCell="F121" sqref="F121"/>
      <selection pane="bottomLeft" activeCell="A3" sqref="A3:H3"/>
    </sheetView>
  </sheetViews>
  <sheetFormatPr defaultColWidth="11.42578125" defaultRowHeight="12.75"/>
  <cols>
    <col min="1" max="1" width="10.28515625" style="201" customWidth="1"/>
    <col min="2" max="2" width="113.85546875" style="202" customWidth="1"/>
    <col min="3" max="3" width="13.85546875" style="54" customWidth="1"/>
    <col min="4" max="4" width="11.42578125" style="54" customWidth="1"/>
    <col min="5" max="5" width="18.42578125" style="54" bestFit="1" customWidth="1"/>
    <col min="6" max="6" width="22" style="54" bestFit="1" customWidth="1"/>
    <col min="7" max="7" width="19.85546875" style="54" bestFit="1" customWidth="1"/>
    <col min="8" max="8" width="22.140625" style="54" bestFit="1" customWidth="1"/>
    <col min="9" max="10" width="0" style="54" hidden="1" customWidth="1"/>
    <col min="11" max="11" width="17.7109375" style="54" hidden="1" customWidth="1"/>
    <col min="12" max="12" width="20.85546875" style="54" hidden="1" customWidth="1"/>
    <col min="13" max="13" width="19" style="54" hidden="1" customWidth="1"/>
    <col min="14" max="19" width="0" style="54" hidden="1" customWidth="1"/>
    <col min="20" max="16384" width="11.42578125" style="54"/>
  </cols>
  <sheetData>
    <row r="1" spans="1:19" customFormat="1" ht="23.25">
      <c r="A1" s="293"/>
      <c r="B1" s="293"/>
      <c r="C1" s="293"/>
      <c r="D1" s="293"/>
      <c r="E1" s="293"/>
      <c r="F1" s="293"/>
      <c r="G1" s="293"/>
      <c r="H1" s="293"/>
    </row>
    <row r="2" spans="1:19" customFormat="1" ht="20.25">
      <c r="A2" s="294" t="s">
        <v>174</v>
      </c>
      <c r="B2" s="294"/>
      <c r="C2" s="294"/>
      <c r="D2" s="294"/>
      <c r="E2" s="294"/>
      <c r="F2" s="294"/>
      <c r="G2" s="294"/>
      <c r="H2" s="294"/>
    </row>
    <row r="3" spans="1:19" customFormat="1" ht="20.25">
      <c r="A3" s="294" t="s">
        <v>444</v>
      </c>
      <c r="B3" s="294"/>
      <c r="C3" s="294"/>
      <c r="D3" s="294"/>
      <c r="E3" s="294"/>
      <c r="F3" s="294"/>
      <c r="G3" s="294"/>
      <c r="H3" s="294"/>
    </row>
    <row r="4" spans="1:19" customFormat="1" ht="39.6" customHeight="1" thickBot="1">
      <c r="A4" s="295"/>
      <c r="B4" s="295"/>
      <c r="C4" s="295"/>
      <c r="D4" s="295"/>
      <c r="E4" s="295"/>
      <c r="F4" s="295"/>
      <c r="G4" s="295"/>
      <c r="H4" s="295"/>
    </row>
    <row r="5" spans="1:19" ht="48" thickBot="1">
      <c r="A5" s="228" t="s">
        <v>1</v>
      </c>
      <c r="B5" s="229" t="s">
        <v>2</v>
      </c>
      <c r="C5" s="229" t="s">
        <v>3</v>
      </c>
      <c r="D5" s="229" t="s">
        <v>4</v>
      </c>
      <c r="E5" s="229" t="s">
        <v>5</v>
      </c>
      <c r="F5" s="229" t="s">
        <v>6</v>
      </c>
      <c r="G5" s="229" t="s">
        <v>7</v>
      </c>
      <c r="H5" s="230" t="s">
        <v>8</v>
      </c>
    </row>
    <row r="6" spans="1:19" ht="15.75">
      <c r="A6" s="1"/>
      <c r="B6" s="13"/>
      <c r="C6" s="2"/>
      <c r="D6" s="3"/>
      <c r="E6" s="4"/>
      <c r="F6" s="5"/>
      <c r="G6" s="5"/>
      <c r="H6" s="6"/>
    </row>
    <row r="7" spans="1:19" ht="15.75">
      <c r="A7" s="66">
        <v>5</v>
      </c>
      <c r="B7" s="31" t="s">
        <v>125</v>
      </c>
      <c r="C7" s="2"/>
      <c r="D7" s="3"/>
      <c r="E7" s="4"/>
      <c r="F7" s="5"/>
      <c r="G7" s="5"/>
      <c r="H7" s="6"/>
    </row>
    <row r="8" spans="1:19" ht="15.75">
      <c r="A8" s="1"/>
      <c r="B8" s="31" t="s">
        <v>126</v>
      </c>
      <c r="C8" s="2"/>
      <c r="D8" s="3"/>
      <c r="E8" s="4"/>
      <c r="F8" s="5"/>
      <c r="G8" s="5"/>
      <c r="H8" s="6"/>
    </row>
    <row r="9" spans="1:19" ht="15.75">
      <c r="A9" s="1"/>
      <c r="B9" s="31"/>
      <c r="C9" s="2"/>
      <c r="D9" s="3"/>
      <c r="E9" s="4"/>
      <c r="F9" s="5"/>
      <c r="G9" s="5"/>
      <c r="H9" s="6"/>
    </row>
    <row r="10" spans="1:19" ht="15.75">
      <c r="A10" s="66"/>
      <c r="B10" s="31" t="s">
        <v>221</v>
      </c>
      <c r="C10" s="2"/>
      <c r="D10" s="3"/>
      <c r="E10" s="4"/>
      <c r="F10" s="5"/>
      <c r="G10" s="5"/>
      <c r="H10" s="6"/>
    </row>
    <row r="11" spans="1:19" ht="15">
      <c r="A11" s="203">
        <f>A7+0.01</f>
        <v>5.01</v>
      </c>
      <c r="B11" s="48" t="s">
        <v>270</v>
      </c>
      <c r="C11" s="192"/>
      <c r="D11" s="192"/>
      <c r="E11" s="193"/>
      <c r="F11" s="194"/>
      <c r="G11" s="194"/>
      <c r="H11" s="195"/>
      <c r="I11" s="192"/>
      <c r="J11" s="192"/>
      <c r="K11" s="193"/>
      <c r="L11" s="194"/>
      <c r="M11" s="194"/>
      <c r="N11" s="195"/>
      <c r="P11" s="193"/>
      <c r="Q11" s="194"/>
      <c r="R11" s="194"/>
      <c r="S11" s="195"/>
    </row>
    <row r="12" spans="1:19" ht="15">
      <c r="A12" s="1"/>
      <c r="B12" s="48" t="s">
        <v>271</v>
      </c>
      <c r="C12" s="196">
        <v>30</v>
      </c>
      <c r="D12" s="3" t="s">
        <v>0</v>
      </c>
      <c r="E12" s="47">
        <v>0</v>
      </c>
      <c r="F12" s="9">
        <f>E12*C12</f>
        <v>0</v>
      </c>
      <c r="G12" s="9">
        <f>IF(C12&gt;0,F12*0.18,"")</f>
        <v>0</v>
      </c>
      <c r="H12" s="8">
        <f>F12+G12</f>
        <v>0</v>
      </c>
      <c r="I12" s="196">
        <v>392</v>
      </c>
      <c r="J12" s="3" t="s">
        <v>116</v>
      </c>
      <c r="K12" s="103">
        <v>3407.7289139999998</v>
      </c>
      <c r="L12" s="9">
        <f>K12*I12</f>
        <v>1335829.734288</v>
      </c>
      <c r="M12" s="9">
        <f>0.16*L12</f>
        <v>213732.75748608002</v>
      </c>
      <c r="N12" s="8">
        <f>L12+M12</f>
        <v>1549562.4917740801</v>
      </c>
      <c r="P12" s="103">
        <v>2093</v>
      </c>
      <c r="Q12" s="9" t="e">
        <f>P12*#REF!</f>
        <v>#REF!</v>
      </c>
      <c r="R12" s="9" t="e">
        <f>0.16*Q12</f>
        <v>#REF!</v>
      </c>
      <c r="S12" s="8" t="e">
        <f>Q12+R12</f>
        <v>#REF!</v>
      </c>
    </row>
    <row r="13" spans="1:19" ht="15">
      <c r="A13" s="1"/>
      <c r="B13" s="48"/>
      <c r="C13" s="196"/>
      <c r="D13" s="3"/>
      <c r="E13" s="4"/>
      <c r="F13" s="9"/>
      <c r="G13" s="9"/>
      <c r="H13" s="8"/>
      <c r="I13" s="196"/>
      <c r="J13" s="3"/>
      <c r="K13" s="103"/>
      <c r="L13" s="9"/>
      <c r="M13" s="9"/>
      <c r="N13" s="8"/>
      <c r="P13" s="103"/>
      <c r="Q13" s="9"/>
      <c r="R13" s="9"/>
      <c r="S13" s="8"/>
    </row>
    <row r="14" spans="1:19" ht="15.75">
      <c r="A14" s="66"/>
      <c r="B14" s="31" t="s">
        <v>267</v>
      </c>
      <c r="C14" s="196"/>
      <c r="D14" s="3"/>
      <c r="E14" s="4"/>
      <c r="F14" s="9"/>
      <c r="G14" s="9"/>
      <c r="H14" s="8"/>
      <c r="I14" s="196"/>
      <c r="J14" s="3"/>
      <c r="K14" s="103"/>
      <c r="L14" s="9"/>
      <c r="M14" s="9"/>
      <c r="N14" s="8"/>
      <c r="P14" s="103"/>
      <c r="Q14" s="9"/>
      <c r="R14" s="9"/>
      <c r="S14" s="8"/>
    </row>
    <row r="15" spans="1:19" ht="15">
      <c r="A15" s="204">
        <f>A11+0.01</f>
        <v>5.0199999999999996</v>
      </c>
      <c r="B15" s="48" t="s">
        <v>272</v>
      </c>
      <c r="C15" s="192"/>
      <c r="D15" s="192"/>
      <c r="E15" s="193"/>
      <c r="F15" s="194"/>
      <c r="G15" s="194"/>
      <c r="H15" s="195"/>
      <c r="I15" s="192"/>
      <c r="J15" s="192"/>
      <c r="K15" s="193"/>
      <c r="L15" s="194"/>
      <c r="M15" s="194"/>
      <c r="N15" s="195"/>
      <c r="P15" s="193"/>
      <c r="Q15" s="194"/>
      <c r="R15" s="194"/>
      <c r="S15" s="195"/>
    </row>
    <row r="16" spans="1:19" ht="15">
      <c r="A16" s="1"/>
      <c r="B16" s="48" t="s">
        <v>273</v>
      </c>
      <c r="C16" s="196">
        <v>40</v>
      </c>
      <c r="D16" s="3" t="s">
        <v>116</v>
      </c>
      <c r="E16" s="47">
        <v>0</v>
      </c>
      <c r="F16" s="9">
        <f>E16*C16</f>
        <v>0</v>
      </c>
      <c r="G16" s="9">
        <f>IF(C16&gt;0,F16*0.18,"")</f>
        <v>0</v>
      </c>
      <c r="H16" s="8">
        <f>F16+G16</f>
        <v>0</v>
      </c>
      <c r="I16" s="196">
        <v>392</v>
      </c>
      <c r="J16" s="3" t="s">
        <v>116</v>
      </c>
      <c r="K16" s="103">
        <v>3407.7289139999998</v>
      </c>
      <c r="L16" s="9">
        <f>K16*I16</f>
        <v>1335829.734288</v>
      </c>
      <c r="M16" s="9">
        <f>0.16*L16</f>
        <v>213732.75748608002</v>
      </c>
      <c r="N16" s="8">
        <f>L16+M16</f>
        <v>1549562.4917740801</v>
      </c>
      <c r="P16" s="103">
        <v>2093</v>
      </c>
      <c r="Q16" s="9" t="e">
        <f>P16*#REF!</f>
        <v>#REF!</v>
      </c>
      <c r="R16" s="9" t="e">
        <f>0.16*Q16</f>
        <v>#REF!</v>
      </c>
      <c r="S16" s="8" t="e">
        <f>Q16+R16</f>
        <v>#REF!</v>
      </c>
    </row>
    <row r="17" spans="1:19" ht="15.75">
      <c r="A17" s="66"/>
      <c r="B17" s="31"/>
      <c r="C17" s="196"/>
      <c r="D17" s="3"/>
      <c r="E17" s="4"/>
      <c r="F17" s="9"/>
      <c r="G17" s="9"/>
      <c r="H17" s="8"/>
      <c r="I17" s="196"/>
      <c r="J17" s="3"/>
      <c r="K17" s="103"/>
      <c r="L17" s="9"/>
      <c r="M17" s="9"/>
      <c r="N17" s="8"/>
      <c r="P17" s="103"/>
      <c r="Q17" s="9"/>
      <c r="R17" s="9"/>
      <c r="S17" s="8"/>
    </row>
    <row r="18" spans="1:19" ht="15.75">
      <c r="A18" s="66"/>
      <c r="B18" s="31" t="s">
        <v>284</v>
      </c>
      <c r="C18" s="196"/>
      <c r="D18" s="3"/>
      <c r="E18" s="4"/>
      <c r="F18" s="9"/>
      <c r="G18" s="9"/>
      <c r="H18" s="8"/>
      <c r="I18" s="196"/>
      <c r="J18" s="3"/>
      <c r="K18" s="103"/>
      <c r="L18" s="9"/>
      <c r="M18" s="9"/>
      <c r="N18" s="8"/>
      <c r="P18" s="103"/>
      <c r="Q18" s="9"/>
      <c r="R18" s="9"/>
      <c r="S18" s="8"/>
    </row>
    <row r="19" spans="1:19" ht="15">
      <c r="A19" s="204">
        <f>A15+0.01</f>
        <v>5.0299999999999994</v>
      </c>
      <c r="B19" s="48" t="s">
        <v>272</v>
      </c>
      <c r="C19" s="192"/>
      <c r="D19" s="192"/>
      <c r="E19" s="193"/>
      <c r="F19" s="194"/>
      <c r="G19" s="194"/>
      <c r="H19" s="195"/>
      <c r="I19" s="192"/>
      <c r="J19" s="192"/>
      <c r="K19" s="193"/>
      <c r="L19" s="194"/>
      <c r="M19" s="194"/>
      <c r="N19" s="195"/>
      <c r="P19" s="193"/>
      <c r="Q19" s="194"/>
      <c r="R19" s="194"/>
      <c r="S19" s="195"/>
    </row>
    <row r="20" spans="1:19" ht="15">
      <c r="A20" s="1"/>
      <c r="B20" s="48" t="s">
        <v>273</v>
      </c>
      <c r="C20" s="196">
        <v>18</v>
      </c>
      <c r="D20" s="3" t="s">
        <v>116</v>
      </c>
      <c r="E20" s="47">
        <v>0</v>
      </c>
      <c r="F20" s="9">
        <f>E20*C20</f>
        <v>0</v>
      </c>
      <c r="G20" s="9">
        <f>IF(C20&gt;0,F20*0.18,"")</f>
        <v>0</v>
      </c>
      <c r="H20" s="8">
        <f>F20+G20</f>
        <v>0</v>
      </c>
      <c r="I20" s="196">
        <v>392</v>
      </c>
      <c r="J20" s="3" t="s">
        <v>116</v>
      </c>
      <c r="K20" s="103">
        <v>3407.7289139999998</v>
      </c>
      <c r="L20" s="9">
        <f>K20*I20</f>
        <v>1335829.734288</v>
      </c>
      <c r="M20" s="9">
        <f>0.16*L20</f>
        <v>213732.75748608002</v>
      </c>
      <c r="N20" s="8">
        <f>L20+M20</f>
        <v>1549562.4917740801</v>
      </c>
      <c r="P20" s="103">
        <v>2093</v>
      </c>
      <c r="Q20" s="9" t="e">
        <f>P20*#REF!</f>
        <v>#REF!</v>
      </c>
      <c r="R20" s="9" t="e">
        <f>0.16*Q20</f>
        <v>#REF!</v>
      </c>
      <c r="S20" s="8" t="e">
        <f>Q20+R20</f>
        <v>#REF!</v>
      </c>
    </row>
    <row r="21" spans="1:19" ht="15.75">
      <c r="A21" s="66"/>
      <c r="B21" s="31"/>
      <c r="C21" s="196"/>
      <c r="D21" s="3"/>
      <c r="E21" s="4"/>
      <c r="F21" s="9"/>
      <c r="G21" s="9"/>
      <c r="H21" s="8"/>
      <c r="I21" s="196"/>
      <c r="J21" s="3"/>
      <c r="K21" s="103"/>
      <c r="L21" s="9"/>
      <c r="M21" s="9"/>
      <c r="N21" s="8"/>
      <c r="P21" s="103"/>
      <c r="Q21" s="9"/>
      <c r="R21" s="9"/>
      <c r="S21" s="8"/>
    </row>
    <row r="22" spans="1:19" ht="15.75">
      <c r="A22" s="66"/>
      <c r="B22" s="31" t="s">
        <v>280</v>
      </c>
      <c r="C22" s="196"/>
      <c r="D22" s="3"/>
      <c r="E22" s="4"/>
      <c r="F22" s="9"/>
      <c r="G22" s="9"/>
      <c r="H22" s="8"/>
      <c r="I22" s="196"/>
      <c r="J22" s="3"/>
      <c r="K22" s="103"/>
      <c r="L22" s="9"/>
      <c r="M22" s="9"/>
      <c r="N22" s="8"/>
      <c r="P22" s="103"/>
      <c r="Q22" s="9"/>
      <c r="R22" s="9"/>
      <c r="S22" s="8"/>
    </row>
    <row r="23" spans="1:19" ht="15">
      <c r="A23" s="204">
        <f>A19+0.01</f>
        <v>5.0399999999999991</v>
      </c>
      <c r="B23" s="48" t="s">
        <v>275</v>
      </c>
      <c r="C23" s="192"/>
      <c r="D23" s="192"/>
      <c r="E23" s="193"/>
      <c r="F23" s="194"/>
      <c r="G23" s="194"/>
      <c r="H23" s="195"/>
      <c r="I23" s="192"/>
      <c r="J23" s="192"/>
      <c r="K23" s="193"/>
      <c r="L23" s="194"/>
      <c r="M23" s="194"/>
      <c r="N23" s="195"/>
      <c r="P23" s="193"/>
      <c r="Q23" s="194"/>
      <c r="R23" s="194"/>
      <c r="S23" s="195"/>
    </row>
    <row r="24" spans="1:19" ht="15">
      <c r="A24" s="1"/>
      <c r="B24" s="48" t="s">
        <v>274</v>
      </c>
      <c r="C24" s="196">
        <v>38</v>
      </c>
      <c r="D24" s="3" t="s">
        <v>116</v>
      </c>
      <c r="E24" s="47">
        <v>0</v>
      </c>
      <c r="F24" s="9">
        <f>E24*C24</f>
        <v>0</v>
      </c>
      <c r="G24" s="9">
        <f>IF(C24&gt;0,F24*0.18,"")</f>
        <v>0</v>
      </c>
      <c r="H24" s="8">
        <f>F24+G24</f>
        <v>0</v>
      </c>
      <c r="I24" s="196">
        <v>392</v>
      </c>
      <c r="J24" s="3" t="s">
        <v>116</v>
      </c>
      <c r="K24" s="103">
        <v>3407.7289139999998</v>
      </c>
      <c r="L24" s="9">
        <f>K24*I24</f>
        <v>1335829.734288</v>
      </c>
      <c r="M24" s="9">
        <f>0.16*L24</f>
        <v>213732.75748608002</v>
      </c>
      <c r="N24" s="8">
        <f>L24+M24</f>
        <v>1549562.4917740801</v>
      </c>
      <c r="P24" s="103">
        <v>2093</v>
      </c>
      <c r="Q24" s="9" t="e">
        <f>P24*#REF!</f>
        <v>#REF!</v>
      </c>
      <c r="R24" s="9" t="e">
        <f>0.16*Q24</f>
        <v>#REF!</v>
      </c>
      <c r="S24" s="8" t="e">
        <f>Q24+R24</f>
        <v>#REF!</v>
      </c>
    </row>
    <row r="25" spans="1:19" ht="15.75">
      <c r="A25" s="66"/>
      <c r="B25" s="31"/>
      <c r="C25" s="196"/>
      <c r="D25" s="3"/>
      <c r="E25" s="4"/>
      <c r="F25" s="9"/>
      <c r="G25" s="9"/>
      <c r="H25" s="8"/>
      <c r="I25" s="196"/>
      <c r="J25" s="3"/>
      <c r="K25" s="103"/>
      <c r="L25" s="9"/>
      <c r="M25" s="9"/>
      <c r="N25" s="8"/>
      <c r="P25" s="103"/>
      <c r="Q25" s="9"/>
      <c r="R25" s="9"/>
      <c r="S25" s="8"/>
    </row>
    <row r="26" spans="1:19" ht="15.75">
      <c r="A26" s="66"/>
      <c r="B26" s="31" t="s">
        <v>268</v>
      </c>
      <c r="C26" s="196"/>
      <c r="D26" s="3"/>
      <c r="E26" s="4"/>
      <c r="F26" s="9"/>
      <c r="G26" s="9"/>
      <c r="H26" s="8"/>
      <c r="I26" s="196"/>
      <c r="J26" s="3"/>
      <c r="K26" s="103"/>
      <c r="L26" s="9"/>
      <c r="M26" s="9"/>
      <c r="N26" s="8"/>
      <c r="P26" s="103"/>
      <c r="Q26" s="9"/>
      <c r="R26" s="9"/>
      <c r="S26" s="8"/>
    </row>
    <row r="27" spans="1:19" ht="15">
      <c r="A27" s="203">
        <f>A23+0.01</f>
        <v>5.0499999999999989</v>
      </c>
      <c r="B27" s="48" t="s">
        <v>277</v>
      </c>
      <c r="C27" s="192"/>
      <c r="D27" s="192"/>
      <c r="E27" s="193"/>
      <c r="F27" s="194"/>
      <c r="G27" s="194"/>
      <c r="H27" s="195"/>
      <c r="I27" s="192"/>
      <c r="J27" s="192"/>
      <c r="K27" s="193"/>
      <c r="L27" s="194"/>
      <c r="M27" s="194"/>
      <c r="N27" s="195"/>
      <c r="P27" s="193"/>
      <c r="Q27" s="194"/>
      <c r="R27" s="194"/>
      <c r="S27" s="195"/>
    </row>
    <row r="28" spans="1:19" ht="15">
      <c r="A28" s="1"/>
      <c r="B28" s="48" t="s">
        <v>276</v>
      </c>
      <c r="C28" s="196">
        <v>24</v>
      </c>
      <c r="D28" s="3" t="s">
        <v>0</v>
      </c>
      <c r="E28" s="47">
        <v>0</v>
      </c>
      <c r="F28" s="9">
        <f>E28*C28</f>
        <v>0</v>
      </c>
      <c r="G28" s="9">
        <f>IF(C28&gt;0,F28*0.18,"")</f>
        <v>0</v>
      </c>
      <c r="H28" s="8">
        <f>F28+G28</f>
        <v>0</v>
      </c>
      <c r="I28" s="196">
        <v>392</v>
      </c>
      <c r="J28" s="3" t="s">
        <v>116</v>
      </c>
      <c r="K28" s="103">
        <v>3407.7289139999998</v>
      </c>
      <c r="L28" s="9">
        <f>K28*I28</f>
        <v>1335829.734288</v>
      </c>
      <c r="M28" s="9">
        <f>0.16*L28</f>
        <v>213732.75748608002</v>
      </c>
      <c r="N28" s="8">
        <f>L28+M28</f>
        <v>1549562.4917740801</v>
      </c>
      <c r="P28" s="103">
        <v>2093</v>
      </c>
      <c r="Q28" s="9" t="e">
        <f>P28*#REF!</f>
        <v>#REF!</v>
      </c>
      <c r="R28" s="9" t="e">
        <f>0.16*Q28</f>
        <v>#REF!</v>
      </c>
      <c r="S28" s="8" t="e">
        <f>Q28+R28</f>
        <v>#REF!</v>
      </c>
    </row>
    <row r="29" spans="1:19" ht="15.75">
      <c r="A29" s="66"/>
      <c r="B29" s="31"/>
      <c r="C29" s="196"/>
      <c r="D29" s="3"/>
      <c r="E29" s="4"/>
      <c r="F29" s="9"/>
      <c r="G29" s="9"/>
      <c r="H29" s="8"/>
      <c r="I29" s="196"/>
      <c r="J29" s="3"/>
      <c r="K29" s="103"/>
      <c r="L29" s="9"/>
      <c r="M29" s="9"/>
      <c r="N29" s="8"/>
      <c r="P29" s="103"/>
      <c r="Q29" s="9"/>
      <c r="R29" s="9"/>
      <c r="S29" s="8"/>
    </row>
    <row r="30" spans="1:19" ht="15.75">
      <c r="A30" s="66"/>
      <c r="B30" s="31" t="s">
        <v>269</v>
      </c>
      <c r="C30" s="196"/>
      <c r="D30" s="3"/>
      <c r="E30" s="4"/>
      <c r="F30" s="9"/>
      <c r="G30" s="9"/>
      <c r="H30" s="8"/>
      <c r="I30" s="196"/>
      <c r="J30" s="3"/>
      <c r="K30" s="103"/>
      <c r="L30" s="9"/>
      <c r="M30" s="9"/>
      <c r="N30" s="8"/>
      <c r="P30" s="103"/>
      <c r="Q30" s="9"/>
      <c r="R30" s="9"/>
      <c r="S30" s="8"/>
    </row>
    <row r="31" spans="1:19" ht="15">
      <c r="A31" s="204">
        <f>A27+0.01</f>
        <v>5.0599999999999987</v>
      </c>
      <c r="B31" s="48" t="s">
        <v>278</v>
      </c>
      <c r="C31" s="192"/>
      <c r="D31" s="192"/>
      <c r="E31" s="193"/>
      <c r="F31" s="194"/>
      <c r="G31" s="194"/>
      <c r="H31" s="195"/>
      <c r="I31" s="192"/>
      <c r="J31" s="192"/>
      <c r="K31" s="193"/>
      <c r="L31" s="194"/>
      <c r="M31" s="194"/>
      <c r="N31" s="195"/>
      <c r="P31" s="193"/>
      <c r="Q31" s="194"/>
      <c r="R31" s="194"/>
      <c r="S31" s="195"/>
    </row>
    <row r="32" spans="1:19" ht="15">
      <c r="A32" s="1"/>
      <c r="B32" s="48" t="s">
        <v>279</v>
      </c>
      <c r="C32" s="196">
        <v>5</v>
      </c>
      <c r="D32" s="3" t="s">
        <v>116</v>
      </c>
      <c r="E32" s="47">
        <v>0</v>
      </c>
      <c r="F32" s="9">
        <f>E32*C32</f>
        <v>0</v>
      </c>
      <c r="G32" s="9">
        <f>IF(C32&gt;0,F32*0.18,"")</f>
        <v>0</v>
      </c>
      <c r="H32" s="8">
        <f>F32+G32</f>
        <v>0</v>
      </c>
      <c r="I32" s="196">
        <v>392</v>
      </c>
      <c r="J32" s="3" t="s">
        <v>116</v>
      </c>
      <c r="K32" s="103">
        <v>3407.7289139999998</v>
      </c>
      <c r="L32" s="9">
        <f>K32*I32</f>
        <v>1335829.734288</v>
      </c>
      <c r="M32" s="9">
        <f>0.16*L32</f>
        <v>213732.75748608002</v>
      </c>
      <c r="N32" s="8">
        <f>L32+M32</f>
        <v>1549562.4917740801</v>
      </c>
      <c r="P32" s="103">
        <v>2093</v>
      </c>
      <c r="Q32" s="9" t="e">
        <f>P32*#REF!</f>
        <v>#REF!</v>
      </c>
      <c r="R32" s="9" t="e">
        <f>0.16*Q32</f>
        <v>#REF!</v>
      </c>
      <c r="S32" s="8" t="e">
        <f>Q32+R32</f>
        <v>#REF!</v>
      </c>
    </row>
    <row r="33" spans="1:19" ht="15.75">
      <c r="A33" s="66"/>
      <c r="B33" s="31"/>
      <c r="C33" s="196"/>
      <c r="D33" s="3"/>
      <c r="E33" s="4"/>
      <c r="F33" s="9"/>
      <c r="G33" s="9"/>
      <c r="H33" s="8"/>
      <c r="I33" s="196"/>
      <c r="J33" s="3"/>
      <c r="K33" s="103"/>
      <c r="L33" s="9"/>
      <c r="M33" s="9"/>
      <c r="N33" s="8"/>
      <c r="P33" s="103"/>
      <c r="Q33" s="9"/>
      <c r="R33" s="9"/>
      <c r="S33" s="8"/>
    </row>
    <row r="34" spans="1:19" ht="15.75">
      <c r="A34" s="66"/>
      <c r="B34" s="31" t="s">
        <v>178</v>
      </c>
      <c r="C34" s="196"/>
      <c r="D34" s="3"/>
      <c r="E34" s="4"/>
      <c r="F34" s="9"/>
      <c r="G34" s="9"/>
      <c r="H34" s="8"/>
      <c r="I34" s="196"/>
      <c r="J34" s="3"/>
      <c r="K34" s="103"/>
      <c r="L34" s="9"/>
      <c r="M34" s="9"/>
      <c r="N34" s="8"/>
      <c r="P34" s="103"/>
      <c r="Q34" s="9"/>
      <c r="R34" s="9"/>
      <c r="S34" s="8"/>
    </row>
    <row r="35" spans="1:19" ht="15">
      <c r="A35" s="204">
        <f>A31+0.01</f>
        <v>5.0699999999999985</v>
      </c>
      <c r="B35" s="48" t="s">
        <v>278</v>
      </c>
      <c r="C35" s="192"/>
      <c r="D35" s="192"/>
      <c r="E35" s="193"/>
      <c r="F35" s="194"/>
      <c r="G35" s="194"/>
      <c r="H35" s="195"/>
      <c r="I35" s="192"/>
      <c r="J35" s="192"/>
      <c r="K35" s="193"/>
      <c r="L35" s="194"/>
      <c r="M35" s="194"/>
      <c r="N35" s="195"/>
      <c r="P35" s="193"/>
      <c r="Q35" s="194"/>
      <c r="R35" s="194"/>
      <c r="S35" s="195"/>
    </row>
    <row r="36" spans="1:19" ht="15">
      <c r="A36" s="1"/>
      <c r="B36" s="48" t="s">
        <v>279</v>
      </c>
      <c r="C36" s="196">
        <v>8</v>
      </c>
      <c r="D36" s="3" t="s">
        <v>116</v>
      </c>
      <c r="E36" s="47">
        <v>0</v>
      </c>
      <c r="F36" s="9">
        <f>E36*C36</f>
        <v>0</v>
      </c>
      <c r="G36" s="9">
        <f>IF(C36&gt;0,F36*0.18,"")</f>
        <v>0</v>
      </c>
      <c r="H36" s="8">
        <f>F36+G36</f>
        <v>0</v>
      </c>
      <c r="I36" s="196">
        <v>392</v>
      </c>
      <c r="J36" s="3" t="s">
        <v>116</v>
      </c>
      <c r="K36" s="103">
        <v>3407.7289139999998</v>
      </c>
      <c r="L36" s="9">
        <f>K36*I36</f>
        <v>1335829.734288</v>
      </c>
      <c r="M36" s="9">
        <f>0.16*L36</f>
        <v>213732.75748608002</v>
      </c>
      <c r="N36" s="8">
        <f>L36+M36</f>
        <v>1549562.4917740801</v>
      </c>
      <c r="P36" s="103">
        <v>2093</v>
      </c>
      <c r="Q36" s="9" t="e">
        <f>P36*#REF!</f>
        <v>#REF!</v>
      </c>
      <c r="R36" s="9" t="e">
        <f>0.16*Q36</f>
        <v>#REF!</v>
      </c>
      <c r="S36" s="8" t="e">
        <f>Q36+R36</f>
        <v>#REF!</v>
      </c>
    </row>
    <row r="37" spans="1:19" ht="15.75">
      <c r="A37" s="66"/>
      <c r="B37" s="31"/>
      <c r="C37" s="196"/>
      <c r="D37" s="3"/>
      <c r="E37" s="4"/>
      <c r="F37" s="9"/>
      <c r="G37" s="9"/>
      <c r="H37" s="8"/>
      <c r="I37" s="196"/>
      <c r="J37" s="3"/>
      <c r="K37" s="103"/>
      <c r="L37" s="9"/>
      <c r="M37" s="9"/>
      <c r="N37" s="8"/>
      <c r="P37" s="103"/>
      <c r="Q37" s="9"/>
      <c r="R37" s="9"/>
      <c r="S37" s="8"/>
    </row>
    <row r="38" spans="1:19" ht="15">
      <c r="A38" s="204">
        <f>A35+0.01</f>
        <v>5.0799999999999983</v>
      </c>
      <c r="B38" s="48" t="s">
        <v>281</v>
      </c>
      <c r="C38" s="192"/>
      <c r="D38" s="192"/>
      <c r="E38" s="193"/>
      <c r="F38" s="194"/>
      <c r="G38" s="194"/>
      <c r="H38" s="195"/>
      <c r="I38" s="192"/>
      <c r="J38" s="192"/>
      <c r="K38" s="193"/>
      <c r="L38" s="194"/>
      <c r="M38" s="194"/>
      <c r="N38" s="195"/>
      <c r="P38" s="193"/>
      <c r="Q38" s="194"/>
      <c r="R38" s="194"/>
      <c r="S38" s="195"/>
    </row>
    <row r="39" spans="1:19" ht="15">
      <c r="A39" s="1"/>
      <c r="B39" s="48" t="s">
        <v>282</v>
      </c>
      <c r="C39" s="196">
        <v>14</v>
      </c>
      <c r="D39" s="3" t="s">
        <v>116</v>
      </c>
      <c r="E39" s="47">
        <v>0</v>
      </c>
      <c r="F39" s="9">
        <f>E39*C39</f>
        <v>0</v>
      </c>
      <c r="G39" s="9">
        <f>IF(C39&gt;0,F39*0.18,"")</f>
        <v>0</v>
      </c>
      <c r="H39" s="8">
        <f>F39+G39</f>
        <v>0</v>
      </c>
      <c r="I39" s="196">
        <v>392</v>
      </c>
      <c r="J39" s="3" t="s">
        <v>116</v>
      </c>
      <c r="K39" s="103">
        <v>3407.7289139999998</v>
      </c>
      <c r="L39" s="9">
        <f>K39*I39</f>
        <v>1335829.734288</v>
      </c>
      <c r="M39" s="9">
        <f>0.16*L39</f>
        <v>213732.75748608002</v>
      </c>
      <c r="N39" s="8">
        <f>L39+M39</f>
        <v>1549562.4917740801</v>
      </c>
      <c r="P39" s="103">
        <v>2093</v>
      </c>
      <c r="Q39" s="9" t="e">
        <f>P39*#REF!</f>
        <v>#REF!</v>
      </c>
      <c r="R39" s="9" t="e">
        <f>0.16*Q39</f>
        <v>#REF!</v>
      </c>
      <c r="S39" s="8" t="e">
        <f>Q39+R39</f>
        <v>#REF!</v>
      </c>
    </row>
    <row r="40" spans="1:19" ht="15">
      <c r="A40" s="49"/>
      <c r="B40" s="48"/>
      <c r="C40" s="197"/>
      <c r="D40" s="197"/>
      <c r="F40" s="197"/>
      <c r="G40" s="197"/>
      <c r="H40" s="197"/>
      <c r="I40" s="7"/>
      <c r="J40" s="3"/>
      <c r="K40" s="103"/>
      <c r="L40" s="9"/>
      <c r="M40" s="9"/>
      <c r="N40" s="8"/>
      <c r="P40" s="103"/>
      <c r="Q40" s="9"/>
      <c r="R40" s="9"/>
      <c r="S40" s="8"/>
    </row>
    <row r="41" spans="1:19" ht="15">
      <c r="A41" s="49"/>
      <c r="B41" s="48"/>
      <c r="C41" s="197"/>
      <c r="D41" s="197"/>
      <c r="F41" s="197"/>
      <c r="G41" s="197"/>
      <c r="H41" s="197"/>
      <c r="I41" s="7"/>
      <c r="J41" s="3"/>
      <c r="K41" s="103"/>
      <c r="L41" s="9"/>
      <c r="M41" s="9"/>
      <c r="N41" s="8"/>
      <c r="P41" s="103"/>
      <c r="Q41" s="9"/>
      <c r="R41" s="9"/>
      <c r="S41" s="8"/>
    </row>
    <row r="42" spans="1:19" ht="15">
      <c r="A42" s="49"/>
      <c r="B42" s="48"/>
      <c r="C42" s="197"/>
      <c r="D42" s="197"/>
      <c r="F42" s="197"/>
      <c r="G42" s="197"/>
      <c r="H42" s="197"/>
      <c r="I42" s="7"/>
      <c r="J42" s="3"/>
      <c r="K42" s="103"/>
      <c r="L42" s="9"/>
      <c r="M42" s="9"/>
      <c r="N42" s="8"/>
      <c r="P42" s="103"/>
      <c r="Q42" s="9"/>
      <c r="R42" s="9"/>
      <c r="S42" s="8"/>
    </row>
    <row r="43" spans="1:19" s="198" customFormat="1" ht="15.75">
      <c r="A43" s="12"/>
      <c r="B43" s="55"/>
      <c r="C43" s="106"/>
      <c r="D43" s="55" t="s">
        <v>15</v>
      </c>
      <c r="E43"/>
      <c r="F43" s="58">
        <f>SUM(F12:F39)</f>
        <v>0</v>
      </c>
      <c r="G43" s="59">
        <f>F43*0.18</f>
        <v>0</v>
      </c>
      <c r="H43" s="59">
        <f>G43+F43</f>
        <v>0</v>
      </c>
    </row>
    <row r="44" spans="1:19" s="198" customFormat="1" ht="15.75">
      <c r="A44" s="12"/>
      <c r="B44" s="10"/>
      <c r="C44" s="106"/>
      <c r="D44" s="10"/>
      <c r="E44"/>
      <c r="F44" s="60"/>
      <c r="G44" s="53"/>
      <c r="H44" s="53"/>
    </row>
    <row r="45" spans="1:19" s="198" customFormat="1" ht="16.5" thickBot="1">
      <c r="A45" s="12"/>
      <c r="B45" s="55"/>
      <c r="C45" s="106"/>
      <c r="D45" s="55" t="s">
        <v>10</v>
      </c>
      <c r="E45"/>
      <c r="F45" s="61">
        <f>F43*0.1</f>
        <v>0</v>
      </c>
      <c r="G45" s="62">
        <f>F45*0.18</f>
        <v>0</v>
      </c>
      <c r="H45" s="62">
        <f>F45+G45</f>
        <v>0</v>
      </c>
    </row>
    <row r="46" spans="1:19" s="198" customFormat="1" ht="15.75">
      <c r="A46" s="12"/>
      <c r="B46" s="10"/>
      <c r="C46" s="106"/>
      <c r="D46" s="10"/>
      <c r="E46"/>
      <c r="F46" s="59"/>
      <c r="G46" s="53"/>
      <c r="H46" s="53"/>
    </row>
    <row r="47" spans="1:19" s="198" customFormat="1" ht="15.75">
      <c r="A47" s="12"/>
      <c r="B47" s="55"/>
      <c r="C47" s="106"/>
      <c r="D47" s="55" t="s">
        <v>57</v>
      </c>
      <c r="E47"/>
      <c r="F47" s="59">
        <f>F45+F43</f>
        <v>0</v>
      </c>
      <c r="G47" s="59">
        <f>G43+G45</f>
        <v>0</v>
      </c>
      <c r="H47" s="59">
        <f>H43+H45</f>
        <v>0</v>
      </c>
    </row>
    <row r="48" spans="1:19" ht="15">
      <c r="A48" s="1"/>
      <c r="B48" s="48"/>
    </row>
  </sheetData>
  <sheetProtection formatColumns="0" formatRows="0"/>
  <mergeCells count="4">
    <mergeCell ref="A4:H4"/>
    <mergeCell ref="A1:H1"/>
    <mergeCell ref="A2:H2"/>
    <mergeCell ref="A3:H3"/>
  </mergeCells>
  <pageMargins left="0.7" right="0.7" top="0.75" bottom="0.75" header="0.3" footer="0.3"/>
  <pageSetup scale="39" fitToHeight="0" orientation="portrait" r:id="rId1"/>
  <headerFooter differentFirst="1" alignWithMargins="0">
    <oddHeader>&amp;RAgosto 24, 2009</oddHeader>
    <oddFooter>&amp;L&amp;F
&amp;A&amp;R&amp;14Pagina &amp;P de &amp;N</oddFooter>
  </headerFooter>
  <drawing r:id="rId2"/>
  <legacyDrawingHF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>
    <tabColor rgb="FFFFC000"/>
    <pageSetUpPr fitToPage="1"/>
  </sheetPr>
  <dimension ref="A1:H356"/>
  <sheetViews>
    <sheetView showGridLines="0" view="pageBreakPreview" zoomScale="70" zoomScaleSheetLayoutView="70" workbookViewId="0">
      <pane ySplit="5" topLeftCell="A268" activePane="bottomLeft" state="frozen"/>
      <selection activeCell="B32" sqref="B32"/>
      <selection pane="bottomLeft" activeCell="A3" sqref="A3:H3"/>
    </sheetView>
  </sheetViews>
  <sheetFormatPr defaultColWidth="9.140625" defaultRowHeight="12.75"/>
  <cols>
    <col min="1" max="1" width="10.28515625" style="6" customWidth="1"/>
    <col min="2" max="2" width="124.85546875" style="77" customWidth="1"/>
    <col min="3" max="3" width="13.140625" style="40" customWidth="1"/>
    <col min="4" max="4" width="11.42578125" style="40" customWidth="1"/>
    <col min="5" max="5" width="18.42578125" style="76" bestFit="1" customWidth="1"/>
    <col min="6" max="6" width="21.140625" style="76" customWidth="1"/>
    <col min="7" max="7" width="20.7109375" style="76" customWidth="1"/>
    <col min="8" max="8" width="25.5703125" style="76" customWidth="1"/>
    <col min="9" max="16384" width="9.140625" style="76"/>
  </cols>
  <sheetData>
    <row r="1" spans="1:8" customFormat="1" ht="23.25">
      <c r="A1" s="293"/>
      <c r="B1" s="293"/>
      <c r="C1" s="293"/>
      <c r="D1" s="293"/>
      <c r="E1" s="293"/>
      <c r="F1" s="293"/>
      <c r="G1" s="293"/>
      <c r="H1" s="293"/>
    </row>
    <row r="2" spans="1:8" customFormat="1" ht="20.25">
      <c r="A2" s="294" t="s">
        <v>174</v>
      </c>
      <c r="B2" s="294"/>
      <c r="C2" s="294"/>
      <c r="D2" s="294"/>
      <c r="E2" s="294"/>
      <c r="F2" s="294"/>
      <c r="G2" s="294"/>
      <c r="H2" s="294"/>
    </row>
    <row r="3" spans="1:8" customFormat="1" ht="20.25">
      <c r="A3" s="294" t="s">
        <v>444</v>
      </c>
      <c r="B3" s="294"/>
      <c r="C3" s="294"/>
      <c r="D3" s="294"/>
      <c r="E3" s="294"/>
      <c r="F3" s="294"/>
      <c r="G3" s="294"/>
      <c r="H3" s="294"/>
    </row>
    <row r="4" spans="1:8" customFormat="1" ht="39.6" customHeight="1" thickBot="1">
      <c r="A4" s="295"/>
      <c r="B4" s="295"/>
      <c r="C4" s="295"/>
      <c r="D4" s="295"/>
      <c r="E4" s="295"/>
      <c r="F4" s="295"/>
      <c r="G4" s="295"/>
      <c r="H4" s="295"/>
    </row>
    <row r="5" spans="1:8" ht="48" thickBot="1">
      <c r="A5" s="228" t="s">
        <v>1</v>
      </c>
      <c r="B5" s="229" t="s">
        <v>2</v>
      </c>
      <c r="C5" s="229" t="s">
        <v>3</v>
      </c>
      <c r="D5" s="229" t="s">
        <v>4</v>
      </c>
      <c r="E5" s="229" t="s">
        <v>5</v>
      </c>
      <c r="F5" s="229" t="s">
        <v>6</v>
      </c>
      <c r="G5" s="229" t="s">
        <v>7</v>
      </c>
      <c r="H5" s="230" t="s">
        <v>8</v>
      </c>
    </row>
    <row r="6" spans="1:8" s="36" customFormat="1" ht="15.75">
      <c r="A6" s="1"/>
      <c r="B6" s="13"/>
      <c r="C6" s="2"/>
      <c r="D6" s="41"/>
      <c r="E6" s="4"/>
      <c r="F6" s="5"/>
      <c r="G6" s="5"/>
      <c r="H6" s="35"/>
    </row>
    <row r="7" spans="1:8" s="36" customFormat="1" ht="15.75">
      <c r="A7" s="66">
        <v>6</v>
      </c>
      <c r="B7" s="31" t="s">
        <v>9</v>
      </c>
      <c r="C7" s="32"/>
      <c r="D7" s="41"/>
      <c r="E7" s="4"/>
      <c r="F7" s="5"/>
      <c r="G7" s="5"/>
      <c r="H7" s="35"/>
    </row>
    <row r="8" spans="1:8" s="36" customFormat="1" ht="15.75">
      <c r="A8" s="66"/>
      <c r="B8" s="31"/>
      <c r="C8" s="32"/>
      <c r="D8" s="41"/>
      <c r="E8" s="4"/>
      <c r="F8" s="5"/>
      <c r="G8" s="5"/>
      <c r="H8" s="35"/>
    </row>
    <row r="9" spans="1:8" s="36" customFormat="1" ht="15.75">
      <c r="A9" s="1"/>
      <c r="B9" s="37"/>
      <c r="C9" s="32"/>
      <c r="D9" s="41"/>
      <c r="E9" s="4"/>
      <c r="F9" s="5"/>
      <c r="G9" s="5"/>
      <c r="H9" s="35"/>
    </row>
    <row r="10" spans="1:8" s="36" customFormat="1" ht="15">
      <c r="A10" s="57">
        <v>6.01</v>
      </c>
      <c r="B10" s="10" t="s">
        <v>23</v>
      </c>
      <c r="C10" s="51"/>
      <c r="D10" s="7"/>
      <c r="E10" s="50"/>
      <c r="F10" s="9"/>
      <c r="G10" s="9"/>
      <c r="H10" s="8"/>
    </row>
    <row r="11" spans="1:8" s="36" customFormat="1" ht="15">
      <c r="A11" s="11"/>
      <c r="B11" s="48" t="s">
        <v>24</v>
      </c>
      <c r="C11" s="51"/>
      <c r="D11" s="51"/>
      <c r="E11" s="51"/>
      <c r="F11" s="67"/>
      <c r="G11" s="68"/>
      <c r="H11" s="68"/>
    </row>
    <row r="12" spans="1:8" s="36" customFormat="1" ht="15">
      <c r="A12" s="11"/>
      <c r="B12" s="48" t="s">
        <v>31</v>
      </c>
      <c r="C12" s="51"/>
      <c r="D12" s="51"/>
      <c r="E12" s="51"/>
      <c r="F12" s="67"/>
      <c r="G12" s="68"/>
      <c r="H12" s="68"/>
    </row>
    <row r="13" spans="1:8" s="36" customFormat="1" ht="15">
      <c r="A13" s="49"/>
      <c r="B13" s="37" t="s">
        <v>26</v>
      </c>
      <c r="C13" s="7"/>
      <c r="D13" s="3"/>
      <c r="E13" s="4"/>
      <c r="F13" s="5"/>
      <c r="G13" s="5"/>
      <c r="H13" s="35"/>
    </row>
    <row r="14" spans="1:8" s="36" customFormat="1" ht="15">
      <c r="A14" s="49"/>
      <c r="B14" s="37" t="s">
        <v>27</v>
      </c>
      <c r="C14" s="7"/>
      <c r="D14" s="3"/>
      <c r="E14" s="4"/>
      <c r="F14" s="5"/>
      <c r="G14" s="5"/>
      <c r="H14" s="35"/>
    </row>
    <row r="15" spans="1:8" s="36" customFormat="1" ht="15">
      <c r="A15" s="11"/>
      <c r="B15" s="48" t="s">
        <v>331</v>
      </c>
      <c r="C15" s="51"/>
      <c r="D15" s="51"/>
      <c r="E15" s="51"/>
      <c r="F15" s="67"/>
      <c r="G15" s="68"/>
      <c r="H15" s="68"/>
    </row>
    <row r="16" spans="1:8" s="36" customFormat="1" ht="30">
      <c r="A16" s="11"/>
      <c r="B16" s="48" t="s">
        <v>43</v>
      </c>
      <c r="C16" s="51"/>
      <c r="D16" s="51"/>
      <c r="E16" s="51"/>
      <c r="F16" s="67"/>
      <c r="G16" s="68"/>
      <c r="H16" s="68"/>
    </row>
    <row r="17" spans="1:8" s="36" customFormat="1" ht="15.75">
      <c r="A17" s="49"/>
      <c r="B17" s="37"/>
      <c r="C17" s="32"/>
      <c r="D17" s="41"/>
      <c r="E17" s="4"/>
      <c r="F17" s="5"/>
      <c r="G17" s="5"/>
      <c r="H17" s="35"/>
    </row>
    <row r="18" spans="1:8" s="36" customFormat="1" ht="15.75">
      <c r="A18" s="49"/>
      <c r="B18" s="37" t="s">
        <v>42</v>
      </c>
      <c r="C18" s="32"/>
      <c r="D18" s="41"/>
      <c r="E18" s="4"/>
      <c r="F18" s="5"/>
      <c r="G18" s="5"/>
      <c r="H18" s="35"/>
    </row>
    <row r="19" spans="1:8" s="36" customFormat="1" ht="15.75">
      <c r="A19" s="49"/>
      <c r="B19" s="37"/>
      <c r="C19" s="32"/>
      <c r="D19" s="41"/>
      <c r="E19" s="4"/>
      <c r="F19" s="5"/>
      <c r="G19" s="5"/>
      <c r="H19" s="35"/>
    </row>
    <row r="20" spans="1:8" s="36" customFormat="1" ht="15.75">
      <c r="A20" s="97" t="s">
        <v>44</v>
      </c>
      <c r="B20" s="65" t="s">
        <v>221</v>
      </c>
      <c r="C20" s="32"/>
      <c r="D20" s="41"/>
      <c r="E20" s="4"/>
      <c r="F20" s="5"/>
      <c r="G20" s="5"/>
      <c r="H20" s="35"/>
    </row>
    <row r="21" spans="1:8" s="36" customFormat="1" ht="15.75">
      <c r="A21" s="55"/>
      <c r="B21" s="31" t="s">
        <v>45</v>
      </c>
      <c r="C21" s="7">
        <v>30</v>
      </c>
      <c r="D21" s="3" t="s">
        <v>0</v>
      </c>
      <c r="E21" s="47">
        <v>0</v>
      </c>
      <c r="F21" s="9">
        <f>E21*C21</f>
        <v>0</v>
      </c>
      <c r="G21" s="9">
        <f>IF(C21&gt;0,F21*0.18,"")</f>
        <v>0</v>
      </c>
      <c r="H21" s="8">
        <f>F21+G21</f>
        <v>0</v>
      </c>
    </row>
    <row r="22" spans="1:8" s="36" customFormat="1" ht="15.75">
      <c r="A22" s="97" t="s">
        <v>46</v>
      </c>
      <c r="B22" s="65" t="s">
        <v>267</v>
      </c>
      <c r="C22" s="32"/>
      <c r="D22" s="41"/>
      <c r="E22" s="4"/>
      <c r="F22" s="5"/>
      <c r="G22" s="5"/>
      <c r="H22" s="35"/>
    </row>
    <row r="23" spans="1:8" s="36" customFormat="1" ht="15.75">
      <c r="A23" s="55"/>
      <c r="B23" s="31" t="s">
        <v>49</v>
      </c>
      <c r="C23" s="7">
        <v>40</v>
      </c>
      <c r="D23" s="3" t="s">
        <v>0</v>
      </c>
      <c r="E23" s="47">
        <v>0</v>
      </c>
      <c r="F23" s="9">
        <f t="shared" ref="F23" si="0">E23*C23</f>
        <v>0</v>
      </c>
      <c r="G23" s="9">
        <f t="shared" ref="G23" si="1">IF(C23&gt;0,F23*0.18,"")</f>
        <v>0</v>
      </c>
      <c r="H23" s="8">
        <f t="shared" ref="H23" si="2">F23+G23</f>
        <v>0</v>
      </c>
    </row>
    <row r="24" spans="1:8" s="36" customFormat="1" ht="15.75">
      <c r="A24" s="97" t="s">
        <v>47</v>
      </c>
      <c r="B24" s="65" t="s">
        <v>285</v>
      </c>
      <c r="C24" s="32"/>
      <c r="D24" s="41"/>
      <c r="E24" s="4"/>
      <c r="F24" s="5"/>
      <c r="G24" s="5"/>
      <c r="H24" s="35"/>
    </row>
    <row r="25" spans="1:8" s="36" customFormat="1" ht="15.75">
      <c r="A25" s="55"/>
      <c r="B25" s="31" t="s">
        <v>49</v>
      </c>
      <c r="C25" s="7">
        <v>18</v>
      </c>
      <c r="D25" s="3" t="s">
        <v>0</v>
      </c>
      <c r="E25" s="47">
        <v>0</v>
      </c>
      <c r="F25" s="9">
        <f t="shared" ref="F25" si="3">E25*C25</f>
        <v>0</v>
      </c>
      <c r="G25" s="9">
        <f t="shared" ref="G25" si="4">IF(C25&gt;0,F25*0.18,"")</f>
        <v>0</v>
      </c>
      <c r="H25" s="8">
        <f t="shared" ref="H25" si="5">F25+G25</f>
        <v>0</v>
      </c>
    </row>
    <row r="26" spans="1:8" s="36" customFormat="1" ht="15.75">
      <c r="A26" s="97" t="s">
        <v>48</v>
      </c>
      <c r="B26" s="65" t="s">
        <v>280</v>
      </c>
      <c r="C26" s="32"/>
      <c r="D26" s="41"/>
      <c r="E26" s="4"/>
      <c r="F26" s="5"/>
      <c r="G26" s="5"/>
      <c r="H26" s="35"/>
    </row>
    <row r="27" spans="1:8" s="36" customFormat="1" ht="15.75">
      <c r="A27" s="55"/>
      <c r="B27" s="31" t="s">
        <v>30</v>
      </c>
      <c r="C27" s="7">
        <v>18</v>
      </c>
      <c r="D27" s="3" t="s">
        <v>0</v>
      </c>
      <c r="E27" s="47">
        <v>0</v>
      </c>
      <c r="F27" s="9">
        <f t="shared" ref="F27" si="6">E27*C27</f>
        <v>0</v>
      </c>
      <c r="G27" s="9">
        <f t="shared" ref="G27" si="7">IF(C27&gt;0,F27*0.18,"")</f>
        <v>0</v>
      </c>
      <c r="H27" s="8">
        <f t="shared" ref="H27" si="8">F27+G27</f>
        <v>0</v>
      </c>
    </row>
    <row r="28" spans="1:8" s="36" customFormat="1" ht="15.75">
      <c r="A28" s="97" t="s">
        <v>50</v>
      </c>
      <c r="B28" s="65" t="s">
        <v>268</v>
      </c>
      <c r="C28" s="32"/>
      <c r="D28" s="41"/>
      <c r="E28" s="4"/>
      <c r="F28" s="5"/>
      <c r="G28" s="5"/>
      <c r="H28" s="35"/>
    </row>
    <row r="29" spans="1:8" s="36" customFormat="1" ht="15.75">
      <c r="A29" s="55"/>
      <c r="B29" s="31" t="s">
        <v>29</v>
      </c>
      <c r="C29" s="7">
        <v>38</v>
      </c>
      <c r="D29" s="3" t="s">
        <v>0</v>
      </c>
      <c r="E29" s="47">
        <v>0</v>
      </c>
      <c r="F29" s="9">
        <f t="shared" ref="F29" si="9">E29*C29</f>
        <v>0</v>
      </c>
      <c r="G29" s="9">
        <f t="shared" ref="G29" si="10">IF(C29&gt;0,F29*0.18,"")</f>
        <v>0</v>
      </c>
      <c r="H29" s="8">
        <f t="shared" ref="H29" si="11">F29+G29</f>
        <v>0</v>
      </c>
    </row>
    <row r="30" spans="1:8" s="36" customFormat="1" ht="15.75">
      <c r="A30" s="97" t="s">
        <v>51</v>
      </c>
      <c r="B30" s="65" t="s">
        <v>269</v>
      </c>
      <c r="C30" s="32"/>
      <c r="D30" s="41"/>
      <c r="E30" s="4"/>
      <c r="F30" s="5"/>
      <c r="G30" s="5"/>
      <c r="H30" s="35"/>
    </row>
    <row r="31" spans="1:8" s="36" customFormat="1" ht="15.75">
      <c r="A31" s="55"/>
      <c r="B31" s="31" t="s">
        <v>28</v>
      </c>
      <c r="C31" s="7">
        <v>5</v>
      </c>
      <c r="D31" s="3" t="s">
        <v>0</v>
      </c>
      <c r="E31" s="47">
        <v>0</v>
      </c>
      <c r="F31" s="9">
        <f t="shared" ref="F31" si="12">E31*C31</f>
        <v>0</v>
      </c>
      <c r="G31" s="9">
        <f t="shared" ref="G31" si="13">IF(C31&gt;0,F31*0.18,"")</f>
        <v>0</v>
      </c>
      <c r="H31" s="8">
        <f t="shared" ref="H31" si="14">F31+G31</f>
        <v>0</v>
      </c>
    </row>
    <row r="32" spans="1:8" s="36" customFormat="1" ht="15.75">
      <c r="A32" s="97" t="s">
        <v>52</v>
      </c>
      <c r="B32" s="65" t="s">
        <v>178</v>
      </c>
      <c r="C32" s="32"/>
      <c r="D32" s="41"/>
      <c r="E32" s="4"/>
      <c r="F32" s="5"/>
      <c r="G32" s="5"/>
      <c r="H32" s="35"/>
    </row>
    <row r="33" spans="1:8" s="36" customFormat="1" ht="15.75">
      <c r="A33" s="55"/>
      <c r="B33" s="31" t="s">
        <v>28</v>
      </c>
      <c r="C33" s="7">
        <v>8</v>
      </c>
      <c r="D33" s="3" t="s">
        <v>0</v>
      </c>
      <c r="E33" s="47">
        <v>0</v>
      </c>
      <c r="F33" s="9">
        <f t="shared" ref="F33" si="15">E33*C33</f>
        <v>0</v>
      </c>
      <c r="G33" s="9">
        <f t="shared" ref="G33" si="16">IF(C33&gt;0,F33*0.18,"")</f>
        <v>0</v>
      </c>
      <c r="H33" s="8">
        <f t="shared" ref="H33" si="17">F33+G33</f>
        <v>0</v>
      </c>
    </row>
    <row r="34" spans="1:8" s="36" customFormat="1" ht="15.75">
      <c r="A34" s="55"/>
      <c r="B34" s="31"/>
      <c r="C34" s="7"/>
      <c r="D34" s="3"/>
      <c r="E34" s="86"/>
      <c r="F34" s="9"/>
      <c r="G34" s="9"/>
      <c r="H34" s="8"/>
    </row>
    <row r="35" spans="1:8" s="36" customFormat="1" ht="15.75">
      <c r="A35" s="49"/>
      <c r="B35" s="37"/>
      <c r="C35" s="32"/>
      <c r="D35" s="41"/>
      <c r="E35" s="4"/>
      <c r="F35" s="5"/>
      <c r="G35" s="5"/>
      <c r="H35" s="35"/>
    </row>
    <row r="36" spans="1:8" s="36" customFormat="1" ht="15">
      <c r="A36" s="57">
        <f>A10+0.01</f>
        <v>6.02</v>
      </c>
      <c r="B36" s="10" t="s">
        <v>283</v>
      </c>
      <c r="C36" s="51"/>
      <c r="D36" s="7"/>
      <c r="E36" s="50"/>
      <c r="F36" s="9"/>
      <c r="G36" s="9"/>
      <c r="H36" s="8"/>
    </row>
    <row r="37" spans="1:8" s="36" customFormat="1" ht="15">
      <c r="A37" s="11"/>
      <c r="B37" s="48" t="s">
        <v>150</v>
      </c>
      <c r="C37" s="51"/>
      <c r="D37" s="51"/>
      <c r="E37" s="51"/>
      <c r="F37" s="67"/>
      <c r="G37" s="68"/>
      <c r="H37" s="68"/>
    </row>
    <row r="38" spans="1:8" s="36" customFormat="1" ht="15">
      <c r="A38" s="11"/>
      <c r="B38" s="48" t="s">
        <v>25</v>
      </c>
      <c r="C38" s="51"/>
      <c r="D38" s="51"/>
      <c r="E38" s="51"/>
      <c r="F38" s="67"/>
      <c r="G38" s="68"/>
      <c r="H38" s="68"/>
    </row>
    <row r="39" spans="1:8" s="36" customFormat="1" ht="15">
      <c r="A39" s="1"/>
      <c r="B39" s="37" t="s">
        <v>26</v>
      </c>
      <c r="C39" s="7"/>
      <c r="D39" s="3"/>
      <c r="E39" s="4"/>
      <c r="F39" s="5"/>
      <c r="G39" s="5"/>
      <c r="H39" s="35"/>
    </row>
    <row r="40" spans="1:8" s="36" customFormat="1" ht="15">
      <c r="A40" s="1"/>
      <c r="B40" s="37" t="s">
        <v>27</v>
      </c>
      <c r="C40" s="7"/>
      <c r="D40" s="3"/>
      <c r="E40" s="4"/>
      <c r="F40" s="5"/>
      <c r="G40" s="5"/>
      <c r="H40" s="35"/>
    </row>
    <row r="41" spans="1:8" s="36" customFormat="1" ht="15">
      <c r="A41" s="11"/>
      <c r="B41" s="48" t="s">
        <v>331</v>
      </c>
      <c r="C41" s="51"/>
      <c r="D41" s="51"/>
      <c r="E41" s="51"/>
      <c r="F41" s="67"/>
      <c r="G41" s="68"/>
      <c r="H41" s="68"/>
    </row>
    <row r="42" spans="1:8" s="36" customFormat="1" ht="30">
      <c r="A42" s="11"/>
      <c r="B42" s="48" t="s">
        <v>74</v>
      </c>
      <c r="C42" s="51"/>
      <c r="D42" s="51"/>
      <c r="E42" s="51"/>
      <c r="F42" s="67"/>
      <c r="G42" s="68"/>
      <c r="H42" s="68"/>
    </row>
    <row r="43" spans="1:8" s="36" customFormat="1" ht="15.75">
      <c r="A43" s="1"/>
      <c r="B43" s="37"/>
      <c r="C43" s="32"/>
      <c r="D43" s="41"/>
      <c r="E43" s="4"/>
      <c r="F43" s="5"/>
      <c r="G43" s="5"/>
      <c r="H43" s="35"/>
    </row>
    <row r="44" spans="1:8" s="36" customFormat="1" ht="15.75">
      <c r="A44" s="1"/>
      <c r="B44" s="37" t="s">
        <v>151</v>
      </c>
      <c r="C44" s="32"/>
      <c r="D44" s="41"/>
      <c r="E44" s="4"/>
      <c r="F44" s="5"/>
      <c r="G44" s="5"/>
      <c r="H44" s="35"/>
    </row>
    <row r="45" spans="1:8" s="36" customFormat="1" ht="15.75">
      <c r="A45" s="1"/>
      <c r="B45" s="37"/>
      <c r="C45" s="32"/>
      <c r="D45" s="41"/>
      <c r="E45" s="4"/>
      <c r="F45" s="5"/>
      <c r="G45" s="5"/>
      <c r="H45" s="35"/>
    </row>
    <row r="46" spans="1:8" s="36" customFormat="1" ht="15">
      <c r="A46" s="97" t="s">
        <v>44</v>
      </c>
      <c r="B46" s="65" t="s">
        <v>221</v>
      </c>
      <c r="C46" s="7">
        <v>3</v>
      </c>
      <c r="D46" s="3" t="s">
        <v>0</v>
      </c>
      <c r="E46" s="47">
        <v>0</v>
      </c>
      <c r="F46" s="9">
        <f t="shared" ref="F46" si="18">E46*C46</f>
        <v>0</v>
      </c>
      <c r="G46" s="9">
        <f t="shared" ref="G46" si="19">IF(C46&gt;0,F46*0.18,"")</f>
        <v>0</v>
      </c>
      <c r="H46" s="8">
        <f t="shared" ref="H46" si="20">F46+G46</f>
        <v>0</v>
      </c>
    </row>
    <row r="47" spans="1:8" s="36" customFormat="1" ht="15.75">
      <c r="A47" s="97" t="s">
        <v>46</v>
      </c>
      <c r="B47" s="65" t="s">
        <v>178</v>
      </c>
      <c r="C47" s="32"/>
      <c r="D47" s="41"/>
      <c r="E47" s="4"/>
      <c r="F47" s="5"/>
      <c r="G47" s="5"/>
      <c r="H47" s="35"/>
    </row>
    <row r="48" spans="1:8" s="36" customFormat="1" ht="15.75">
      <c r="A48" s="55"/>
      <c r="B48" s="31" t="s">
        <v>53</v>
      </c>
      <c r="C48" s="7">
        <v>14</v>
      </c>
      <c r="D48" s="3" t="s">
        <v>0</v>
      </c>
      <c r="E48" s="47">
        <v>0</v>
      </c>
      <c r="F48" s="9">
        <f t="shared" ref="F48" si="21">E48*C48</f>
        <v>0</v>
      </c>
      <c r="G48" s="9">
        <f t="shared" ref="G48" si="22">IF(C48&gt;0,F48*0.18,"")</f>
        <v>0</v>
      </c>
      <c r="H48" s="8">
        <f t="shared" ref="H48" si="23">F48+G48</f>
        <v>0</v>
      </c>
    </row>
    <row r="49" spans="1:8" s="36" customFormat="1" ht="15.75">
      <c r="A49" s="55"/>
      <c r="B49" s="31"/>
      <c r="C49" s="7"/>
      <c r="D49" s="3"/>
      <c r="E49" s="86"/>
      <c r="F49" s="9"/>
      <c r="G49" s="9"/>
      <c r="H49" s="8"/>
    </row>
    <row r="50" spans="1:8" s="36" customFormat="1" ht="15.75">
      <c r="A50" s="49"/>
      <c r="B50" s="37"/>
      <c r="C50" s="32"/>
      <c r="D50" s="41"/>
      <c r="E50" s="4"/>
      <c r="F50" s="5"/>
      <c r="G50" s="5"/>
      <c r="H50" s="35"/>
    </row>
    <row r="51" spans="1:8" s="36" customFormat="1" ht="15.75">
      <c r="A51" s="57">
        <f>A36+0.01</f>
        <v>6.0299999999999994</v>
      </c>
      <c r="B51" s="10" t="s">
        <v>286</v>
      </c>
      <c r="C51" s="71"/>
      <c r="D51" s="32"/>
      <c r="E51" s="50"/>
      <c r="F51" s="9"/>
      <c r="G51" s="9" t="str">
        <f t="shared" ref="G51:G60" si="24">IF(C51&gt;0,F51*0.18,"")</f>
        <v/>
      </c>
      <c r="H51" s="8"/>
    </row>
    <row r="52" spans="1:8" s="36" customFormat="1" ht="15.75">
      <c r="A52" s="11"/>
      <c r="B52" s="48" t="s">
        <v>36</v>
      </c>
      <c r="C52" s="71"/>
      <c r="D52" s="71"/>
      <c r="E52" s="51"/>
      <c r="F52" s="67"/>
      <c r="G52" s="9" t="str">
        <f t="shared" si="24"/>
        <v/>
      </c>
      <c r="H52" s="68"/>
    </row>
    <row r="53" spans="1:8" s="36" customFormat="1" ht="15.75">
      <c r="A53" s="11"/>
      <c r="B53" s="48" t="s">
        <v>25</v>
      </c>
      <c r="C53" s="71"/>
      <c r="D53" s="71"/>
      <c r="E53" s="51"/>
      <c r="F53" s="67"/>
      <c r="G53" s="9" t="str">
        <f t="shared" si="24"/>
        <v/>
      </c>
      <c r="H53" s="68"/>
    </row>
    <row r="54" spans="1:8" s="36" customFormat="1" ht="15.75">
      <c r="A54" s="49"/>
      <c r="B54" s="37" t="s">
        <v>26</v>
      </c>
      <c r="C54" s="32"/>
      <c r="D54" s="41"/>
      <c r="E54" s="4"/>
      <c r="F54" s="5"/>
      <c r="G54" s="9" t="str">
        <f t="shared" si="24"/>
        <v/>
      </c>
      <c r="H54" s="35"/>
    </row>
    <row r="55" spans="1:8" s="36" customFormat="1" ht="15.75">
      <c r="A55" s="49"/>
      <c r="B55" s="37" t="s">
        <v>27</v>
      </c>
      <c r="C55" s="32"/>
      <c r="D55" s="41"/>
      <c r="E55" s="4"/>
      <c r="F55" s="5"/>
      <c r="G55" s="9" t="str">
        <f t="shared" si="24"/>
        <v/>
      </c>
      <c r="H55" s="35"/>
    </row>
    <row r="56" spans="1:8" s="36" customFormat="1" ht="15.75">
      <c r="A56" s="11"/>
      <c r="B56" s="48" t="s">
        <v>331</v>
      </c>
      <c r="C56" s="71"/>
      <c r="D56" s="71"/>
      <c r="E56" s="51"/>
      <c r="F56" s="67"/>
      <c r="G56" s="9" t="str">
        <f t="shared" si="24"/>
        <v/>
      </c>
      <c r="H56" s="68"/>
    </row>
    <row r="57" spans="1:8" s="36" customFormat="1" ht="15.75">
      <c r="A57" s="11"/>
      <c r="B57" s="48" t="s">
        <v>33</v>
      </c>
      <c r="C57" s="71"/>
      <c r="D57" s="71"/>
      <c r="E57" s="51"/>
      <c r="F57" s="67"/>
      <c r="G57" s="9" t="str">
        <f t="shared" si="24"/>
        <v/>
      </c>
      <c r="H57" s="68"/>
    </row>
    <row r="58" spans="1:8" s="36" customFormat="1" ht="30.75">
      <c r="A58" s="11"/>
      <c r="B58" s="48" t="s">
        <v>43</v>
      </c>
      <c r="C58" s="71"/>
      <c r="D58" s="71"/>
      <c r="E58" s="51"/>
      <c r="F58" s="67"/>
      <c r="G58" s="9" t="str">
        <f t="shared" si="24"/>
        <v/>
      </c>
      <c r="H58" s="68"/>
    </row>
    <row r="59" spans="1:8" s="36" customFormat="1" ht="15.75">
      <c r="A59" s="49"/>
      <c r="B59" s="37"/>
      <c r="C59" s="32"/>
      <c r="D59" s="41"/>
      <c r="E59" s="4"/>
      <c r="F59" s="5"/>
      <c r="G59" s="9" t="str">
        <f t="shared" si="24"/>
        <v/>
      </c>
      <c r="H59" s="35"/>
    </row>
    <row r="60" spans="1:8" s="36" customFormat="1" ht="15.75">
      <c r="A60" s="49"/>
      <c r="B60" s="37" t="s">
        <v>42</v>
      </c>
      <c r="C60" s="32"/>
      <c r="D60" s="41"/>
      <c r="E60" s="4"/>
      <c r="F60" s="5"/>
      <c r="G60" s="9" t="str">
        <f t="shared" si="24"/>
        <v/>
      </c>
      <c r="H60" s="35"/>
    </row>
    <row r="61" spans="1:8" s="36" customFormat="1" ht="15.75">
      <c r="A61" s="49"/>
      <c r="B61" s="37"/>
      <c r="C61" s="32"/>
      <c r="D61" s="41"/>
      <c r="E61" s="4"/>
      <c r="F61" s="5"/>
      <c r="G61" s="5"/>
      <c r="H61" s="35"/>
    </row>
    <row r="62" spans="1:8" s="36" customFormat="1" ht="15">
      <c r="A62" s="97" t="s">
        <v>44</v>
      </c>
      <c r="B62" s="65" t="s">
        <v>221</v>
      </c>
      <c r="C62" s="7">
        <v>1</v>
      </c>
      <c r="D62" s="3" t="s">
        <v>0</v>
      </c>
      <c r="E62" s="47">
        <v>0</v>
      </c>
      <c r="F62" s="9">
        <f t="shared" ref="F62:F67" si="25">E62*C62</f>
        <v>0</v>
      </c>
      <c r="G62" s="9">
        <f t="shared" ref="G62:G67" si="26">IF(C62&gt;0,F62*0.18,"")</f>
        <v>0</v>
      </c>
      <c r="H62" s="8">
        <f t="shared" ref="H62:H67" si="27">F62+G62</f>
        <v>0</v>
      </c>
    </row>
    <row r="63" spans="1:8" s="36" customFormat="1" ht="15">
      <c r="A63" s="97" t="s">
        <v>46</v>
      </c>
      <c r="B63" s="65" t="s">
        <v>267</v>
      </c>
      <c r="C63" s="7">
        <v>10</v>
      </c>
      <c r="D63" s="3" t="s">
        <v>0</v>
      </c>
      <c r="E63" s="47">
        <v>0</v>
      </c>
      <c r="F63" s="9">
        <f t="shared" si="25"/>
        <v>0</v>
      </c>
      <c r="G63" s="9">
        <f t="shared" si="26"/>
        <v>0</v>
      </c>
      <c r="H63" s="8">
        <f t="shared" si="27"/>
        <v>0</v>
      </c>
    </row>
    <row r="64" spans="1:8" s="36" customFormat="1" ht="15">
      <c r="A64" s="97" t="s">
        <v>47</v>
      </c>
      <c r="B64" s="65" t="s">
        <v>285</v>
      </c>
      <c r="C64" s="7">
        <v>10</v>
      </c>
      <c r="D64" s="3" t="s">
        <v>0</v>
      </c>
      <c r="E64" s="47">
        <v>0</v>
      </c>
      <c r="F64" s="9">
        <f t="shared" ref="F64" si="28">E64*C64</f>
        <v>0</v>
      </c>
      <c r="G64" s="9">
        <f t="shared" ref="G64" si="29">IF(C64&gt;0,F64*0.18,"")</f>
        <v>0</v>
      </c>
      <c r="H64" s="8">
        <f t="shared" ref="H64" si="30">F64+G64</f>
        <v>0</v>
      </c>
    </row>
    <row r="65" spans="1:8" s="36" customFormat="1" ht="15">
      <c r="A65" s="97" t="s">
        <v>48</v>
      </c>
      <c r="B65" s="65" t="s">
        <v>280</v>
      </c>
      <c r="C65" s="7">
        <v>16</v>
      </c>
      <c r="D65" s="3" t="s">
        <v>0</v>
      </c>
      <c r="E65" s="47">
        <v>0</v>
      </c>
      <c r="F65" s="9">
        <f t="shared" si="25"/>
        <v>0</v>
      </c>
      <c r="G65" s="9">
        <f t="shared" si="26"/>
        <v>0</v>
      </c>
      <c r="H65" s="8">
        <f t="shared" si="27"/>
        <v>0</v>
      </c>
    </row>
    <row r="66" spans="1:8" s="36" customFormat="1" ht="15">
      <c r="A66" s="97" t="s">
        <v>50</v>
      </c>
      <c r="B66" s="65" t="s">
        <v>268</v>
      </c>
      <c r="C66" s="7">
        <v>28</v>
      </c>
      <c r="D66" s="3" t="s">
        <v>0</v>
      </c>
      <c r="E66" s="47">
        <v>0</v>
      </c>
      <c r="F66" s="9">
        <f t="shared" si="25"/>
        <v>0</v>
      </c>
      <c r="G66" s="9">
        <f t="shared" si="26"/>
        <v>0</v>
      </c>
      <c r="H66" s="8">
        <f t="shared" si="27"/>
        <v>0</v>
      </c>
    </row>
    <row r="67" spans="1:8" s="36" customFormat="1" ht="15">
      <c r="A67" s="97" t="s">
        <v>51</v>
      </c>
      <c r="B67" s="65" t="s">
        <v>269</v>
      </c>
      <c r="C67" s="7">
        <v>2</v>
      </c>
      <c r="D67" s="3" t="s">
        <v>0</v>
      </c>
      <c r="E67" s="47">
        <v>0</v>
      </c>
      <c r="F67" s="9">
        <f t="shared" si="25"/>
        <v>0</v>
      </c>
      <c r="G67" s="9">
        <f t="shared" si="26"/>
        <v>0</v>
      </c>
      <c r="H67" s="8">
        <f t="shared" si="27"/>
        <v>0</v>
      </c>
    </row>
    <row r="68" spans="1:8" s="36" customFormat="1" ht="15">
      <c r="A68" s="97"/>
      <c r="B68" s="65"/>
      <c r="C68" s="7"/>
      <c r="D68" s="3"/>
      <c r="E68" s="86"/>
      <c r="F68" s="9"/>
      <c r="G68" s="9"/>
      <c r="H68" s="8"/>
    </row>
    <row r="69" spans="1:8" s="36" customFormat="1" ht="15.75">
      <c r="A69" s="49"/>
      <c r="B69" s="37"/>
      <c r="C69" s="32"/>
      <c r="D69" s="41"/>
      <c r="E69" s="4"/>
      <c r="F69" s="5"/>
      <c r="G69" s="5"/>
      <c r="H69" s="35"/>
    </row>
    <row r="70" spans="1:8" s="36" customFormat="1" ht="15">
      <c r="A70" s="57">
        <f>A51+0.01</f>
        <v>6.0399999999999991</v>
      </c>
      <c r="B70" s="10" t="s">
        <v>287</v>
      </c>
      <c r="C70" s="51"/>
      <c r="D70" s="7"/>
      <c r="E70" s="50"/>
      <c r="F70" s="9"/>
      <c r="G70" s="9" t="str">
        <f t="shared" ref="G70:G81" si="31">IF(C70&gt;0,F70*0.18,"")</f>
        <v/>
      </c>
      <c r="H70" s="8"/>
    </row>
    <row r="71" spans="1:8" s="36" customFormat="1" ht="15">
      <c r="A71" s="11"/>
      <c r="B71" s="48" t="s">
        <v>36</v>
      </c>
      <c r="C71" s="51"/>
      <c r="D71" s="51"/>
      <c r="E71" s="51"/>
      <c r="F71" s="67"/>
      <c r="G71" s="9" t="str">
        <f t="shared" si="31"/>
        <v/>
      </c>
      <c r="H71" s="68"/>
    </row>
    <row r="72" spans="1:8" s="36" customFormat="1" ht="15">
      <c r="A72" s="11"/>
      <c r="B72" s="48" t="s">
        <v>25</v>
      </c>
      <c r="C72" s="51"/>
      <c r="D72" s="51"/>
      <c r="E72" s="51"/>
      <c r="F72" s="67"/>
      <c r="G72" s="9" t="str">
        <f t="shared" si="31"/>
        <v/>
      </c>
      <c r="H72" s="68"/>
    </row>
    <row r="73" spans="1:8" s="36" customFormat="1" ht="15">
      <c r="A73" s="49"/>
      <c r="B73" s="37" t="s">
        <v>26</v>
      </c>
      <c r="C73" s="7"/>
      <c r="D73" s="3"/>
      <c r="E73" s="4"/>
      <c r="F73" s="5"/>
      <c r="G73" s="9" t="str">
        <f t="shared" si="31"/>
        <v/>
      </c>
      <c r="H73" s="35"/>
    </row>
    <row r="74" spans="1:8" s="36" customFormat="1" ht="15">
      <c r="A74" s="49"/>
      <c r="B74" s="37" t="s">
        <v>27</v>
      </c>
      <c r="C74" s="7"/>
      <c r="D74" s="3"/>
      <c r="E74" s="4"/>
      <c r="F74" s="5"/>
      <c r="G74" s="9" t="str">
        <f t="shared" si="31"/>
        <v/>
      </c>
      <c r="H74" s="35"/>
    </row>
    <row r="75" spans="1:8" s="36" customFormat="1" ht="15">
      <c r="A75" s="11"/>
      <c r="B75" s="48" t="s">
        <v>331</v>
      </c>
      <c r="C75" s="51"/>
      <c r="D75" s="51"/>
      <c r="E75" s="51"/>
      <c r="F75" s="67"/>
      <c r="G75" s="9" t="str">
        <f t="shared" si="31"/>
        <v/>
      </c>
      <c r="H75" s="68"/>
    </row>
    <row r="76" spans="1:8" s="36" customFormat="1" ht="15">
      <c r="A76" s="11"/>
      <c r="B76" s="48" t="s">
        <v>34</v>
      </c>
      <c r="C76" s="51"/>
      <c r="D76" s="51"/>
      <c r="E76" s="51"/>
      <c r="F76" s="67"/>
      <c r="G76" s="9" t="str">
        <f t="shared" si="31"/>
        <v/>
      </c>
      <c r="H76" s="68"/>
    </row>
    <row r="77" spans="1:8" s="36" customFormat="1" ht="30">
      <c r="A77" s="11"/>
      <c r="B77" s="48" t="s">
        <v>43</v>
      </c>
      <c r="C77" s="51"/>
      <c r="D77" s="51"/>
      <c r="E77" s="51"/>
      <c r="F77" s="67"/>
      <c r="G77" s="9" t="str">
        <f t="shared" si="31"/>
        <v/>
      </c>
      <c r="H77" s="68"/>
    </row>
    <row r="78" spans="1:8" s="36" customFormat="1" ht="15.75">
      <c r="A78" s="49"/>
      <c r="B78" s="37"/>
      <c r="C78" s="32"/>
      <c r="D78" s="41"/>
      <c r="E78" s="4"/>
      <c r="F78" s="5"/>
      <c r="G78" s="9" t="str">
        <f t="shared" si="31"/>
        <v/>
      </c>
      <c r="H78" s="35"/>
    </row>
    <row r="79" spans="1:8" s="36" customFormat="1" ht="15.75">
      <c r="A79" s="49"/>
      <c r="B79" s="37" t="s">
        <v>42</v>
      </c>
      <c r="C79" s="32"/>
      <c r="D79" s="41"/>
      <c r="E79" s="4"/>
      <c r="F79" s="5"/>
      <c r="G79" s="9" t="str">
        <f t="shared" si="31"/>
        <v/>
      </c>
      <c r="H79" s="35"/>
    </row>
    <row r="80" spans="1:8" s="36" customFormat="1" ht="15.75">
      <c r="A80" s="49"/>
      <c r="B80" s="37"/>
      <c r="C80" s="32"/>
      <c r="D80" s="41"/>
      <c r="E80" s="4"/>
      <c r="F80" s="5"/>
      <c r="G80" s="9"/>
      <c r="H80" s="35"/>
    </row>
    <row r="81" spans="1:8" s="36" customFormat="1" ht="15">
      <c r="A81" s="97" t="s">
        <v>44</v>
      </c>
      <c r="B81" s="65" t="s">
        <v>152</v>
      </c>
      <c r="C81" s="7">
        <v>4</v>
      </c>
      <c r="D81" s="3" t="s">
        <v>0</v>
      </c>
      <c r="E81" s="47">
        <v>0</v>
      </c>
      <c r="F81" s="9">
        <f t="shared" ref="F81" si="32">E81*C81</f>
        <v>0</v>
      </c>
      <c r="G81" s="9">
        <f t="shared" si="31"/>
        <v>0</v>
      </c>
      <c r="H81" s="8">
        <f t="shared" ref="H81" si="33">F81+G81</f>
        <v>0</v>
      </c>
    </row>
    <row r="82" spans="1:8" s="36" customFormat="1" ht="15">
      <c r="A82" s="97" t="s">
        <v>46</v>
      </c>
      <c r="B82" s="65" t="s">
        <v>288</v>
      </c>
      <c r="C82" s="7">
        <v>4</v>
      </c>
      <c r="D82" s="3" t="s">
        <v>0</v>
      </c>
      <c r="E82" s="47">
        <v>0</v>
      </c>
      <c r="F82" s="9">
        <f t="shared" ref="F82" si="34">E82*C82</f>
        <v>0</v>
      </c>
      <c r="G82" s="9">
        <f t="shared" ref="G82" si="35">IF(C82&gt;0,F82*0.18,"")</f>
        <v>0</v>
      </c>
      <c r="H82" s="8">
        <f t="shared" ref="H82" si="36">F82+G82</f>
        <v>0</v>
      </c>
    </row>
    <row r="83" spans="1:8" s="36" customFormat="1" ht="15.75">
      <c r="A83" s="49"/>
      <c r="B83" s="37"/>
      <c r="C83" s="32"/>
      <c r="D83" s="41"/>
      <c r="E83" s="4"/>
      <c r="F83" s="5"/>
      <c r="G83" s="5"/>
      <c r="H83" s="35"/>
    </row>
    <row r="84" spans="1:8" s="36" customFormat="1" ht="15.75">
      <c r="A84" s="49"/>
      <c r="B84" s="37"/>
      <c r="C84" s="32"/>
      <c r="D84" s="41"/>
      <c r="E84" s="4"/>
      <c r="F84" s="5"/>
      <c r="G84" s="5"/>
      <c r="H84" s="35"/>
    </row>
    <row r="85" spans="1:8" s="36" customFormat="1" ht="15">
      <c r="A85" s="57">
        <f>A70+0.01</f>
        <v>6.0499999999999989</v>
      </c>
      <c r="B85" s="10" t="s">
        <v>289</v>
      </c>
      <c r="C85" s="7"/>
      <c r="D85" s="7"/>
      <c r="E85" s="50"/>
      <c r="F85" s="9"/>
      <c r="G85" s="9" t="str">
        <f t="shared" ref="G85:G86" si="37">IF(C85&gt;0,F85*0.18,"")</f>
        <v/>
      </c>
      <c r="H85" s="8"/>
    </row>
    <row r="86" spans="1:8" s="70" customFormat="1" ht="15">
      <c r="A86" s="11"/>
      <c r="B86" s="48" t="s">
        <v>39</v>
      </c>
      <c r="C86" s="7"/>
      <c r="D86" s="7"/>
      <c r="E86" s="36"/>
      <c r="F86" s="67"/>
      <c r="G86" s="9" t="str">
        <f t="shared" si="37"/>
        <v/>
      </c>
      <c r="H86" s="68"/>
    </row>
    <row r="87" spans="1:8" s="70" customFormat="1" ht="15">
      <c r="A87" s="11"/>
      <c r="B87" s="48" t="s">
        <v>41</v>
      </c>
      <c r="C87" s="7"/>
      <c r="D87" s="7"/>
      <c r="E87" s="36"/>
      <c r="F87" s="67"/>
      <c r="G87" s="9"/>
      <c r="H87" s="68"/>
    </row>
    <row r="88" spans="1:8" s="70" customFormat="1" ht="15">
      <c r="A88" s="11"/>
      <c r="B88" s="48" t="s">
        <v>25</v>
      </c>
      <c r="C88" s="7"/>
      <c r="D88" s="7"/>
      <c r="E88" s="36"/>
      <c r="F88" s="67"/>
      <c r="G88" s="9" t="str">
        <f t="shared" ref="G88:G90" si="38">IF(C88&gt;0,F88*0.18,"")</f>
        <v/>
      </c>
      <c r="H88" s="68"/>
    </row>
    <row r="89" spans="1:8" s="70" customFormat="1" ht="15">
      <c r="A89" s="49"/>
      <c r="B89" s="37" t="s">
        <v>26</v>
      </c>
      <c r="C89" s="7"/>
      <c r="D89" s="3"/>
      <c r="E89" s="4"/>
      <c r="F89" s="5"/>
      <c r="G89" s="9" t="str">
        <f t="shared" si="38"/>
        <v/>
      </c>
      <c r="H89" s="35"/>
    </row>
    <row r="90" spans="1:8" s="70" customFormat="1" ht="15">
      <c r="A90" s="49"/>
      <c r="B90" s="37" t="s">
        <v>27</v>
      </c>
      <c r="C90" s="7"/>
      <c r="D90" s="3"/>
      <c r="E90" s="4"/>
      <c r="F90" s="5"/>
      <c r="G90" s="9" t="str">
        <f t="shared" si="38"/>
        <v/>
      </c>
      <c r="H90" s="35"/>
    </row>
    <row r="91" spans="1:8" s="36" customFormat="1" ht="15">
      <c r="A91" s="49"/>
      <c r="B91" s="37" t="s">
        <v>40</v>
      </c>
      <c r="C91" s="7"/>
      <c r="D91" s="3"/>
      <c r="E91" s="4"/>
      <c r="F91" s="5"/>
      <c r="G91" s="9" t="str">
        <f>IF(C91&gt;0,F91*0.18,"")</f>
        <v/>
      </c>
      <c r="H91" s="35"/>
    </row>
    <row r="92" spans="1:8" s="70" customFormat="1" ht="15">
      <c r="A92" s="11"/>
      <c r="B92" s="48" t="s">
        <v>331</v>
      </c>
      <c r="C92" s="7"/>
      <c r="D92" s="7"/>
      <c r="E92" s="36"/>
      <c r="F92" s="67"/>
      <c r="G92" s="9" t="str">
        <f t="shared" ref="G92:G96" si="39">IF(C92&gt;0,F92*0.18,"")</f>
        <v/>
      </c>
      <c r="H92" s="68"/>
    </row>
    <row r="93" spans="1:8" s="70" customFormat="1" ht="15">
      <c r="A93" s="11"/>
      <c r="B93" s="48" t="s">
        <v>38</v>
      </c>
      <c r="C93" s="7"/>
      <c r="D93" s="7"/>
      <c r="E93" s="36"/>
      <c r="F93" s="67"/>
      <c r="G93" s="9" t="str">
        <f t="shared" si="39"/>
        <v/>
      </c>
      <c r="H93" s="68"/>
    </row>
    <row r="94" spans="1:8" s="36" customFormat="1" ht="30">
      <c r="A94" s="11"/>
      <c r="B94" s="48" t="s">
        <v>43</v>
      </c>
      <c r="C94" s="7"/>
      <c r="D94" s="7"/>
      <c r="F94" s="67"/>
      <c r="G94" s="9" t="str">
        <f t="shared" si="39"/>
        <v/>
      </c>
      <c r="H94" s="68"/>
    </row>
    <row r="95" spans="1:8" s="36" customFormat="1" ht="15.75">
      <c r="A95" s="49"/>
      <c r="B95" s="37"/>
      <c r="C95" s="32"/>
      <c r="D95" s="41"/>
      <c r="E95" s="4"/>
      <c r="F95" s="5"/>
      <c r="G95" s="9" t="str">
        <f t="shared" si="39"/>
        <v/>
      </c>
      <c r="H95" s="35"/>
    </row>
    <row r="96" spans="1:8" s="36" customFormat="1" ht="15.75">
      <c r="A96" s="49"/>
      <c r="B96" s="37" t="s">
        <v>42</v>
      </c>
      <c r="C96" s="32"/>
      <c r="D96" s="41"/>
      <c r="E96" s="4"/>
      <c r="F96" s="5"/>
      <c r="G96" s="9" t="str">
        <f t="shared" si="39"/>
        <v/>
      </c>
      <c r="H96" s="35"/>
    </row>
    <row r="97" spans="1:8" s="36" customFormat="1" ht="15.75">
      <c r="A97" s="49"/>
      <c r="B97" s="37"/>
      <c r="C97" s="32"/>
      <c r="D97" s="41"/>
      <c r="E97" s="4"/>
      <c r="F97" s="5"/>
      <c r="G97" s="5"/>
      <c r="H97" s="35"/>
    </row>
    <row r="98" spans="1:8" s="36" customFormat="1" ht="15">
      <c r="A98" s="97" t="s">
        <v>44</v>
      </c>
      <c r="B98" s="65" t="s">
        <v>221</v>
      </c>
      <c r="C98" s="7">
        <v>6</v>
      </c>
      <c r="D98" s="3" t="s">
        <v>0</v>
      </c>
      <c r="E98" s="47">
        <v>0</v>
      </c>
      <c r="F98" s="9">
        <f t="shared" ref="F98" si="40">E98*C98</f>
        <v>0</v>
      </c>
      <c r="G98" s="9">
        <f t="shared" ref="G98" si="41">IF(C98&gt;0,F98*0.18,"")</f>
        <v>0</v>
      </c>
      <c r="H98" s="8">
        <f t="shared" ref="H98" si="42">F98+G98</f>
        <v>0</v>
      </c>
    </row>
    <row r="99" spans="1:8" s="36" customFormat="1" ht="15">
      <c r="A99" s="97" t="s">
        <v>46</v>
      </c>
      <c r="B99" s="65" t="s">
        <v>152</v>
      </c>
      <c r="C99" s="7">
        <v>1</v>
      </c>
      <c r="D99" s="3" t="s">
        <v>0</v>
      </c>
      <c r="E99" s="47">
        <v>0</v>
      </c>
      <c r="F99" s="9">
        <f t="shared" ref="F99:F100" si="43">E99*C99</f>
        <v>0</v>
      </c>
      <c r="G99" s="9">
        <f t="shared" ref="G99:G100" si="44">IF(C99&gt;0,F99*0.18,"")</f>
        <v>0</v>
      </c>
      <c r="H99" s="8">
        <f t="shared" ref="H99:H100" si="45">F99+G99</f>
        <v>0</v>
      </c>
    </row>
    <row r="100" spans="1:8" s="36" customFormat="1" ht="15">
      <c r="A100" s="97" t="s">
        <v>47</v>
      </c>
      <c r="B100" s="65" t="s">
        <v>268</v>
      </c>
      <c r="C100" s="7">
        <v>32</v>
      </c>
      <c r="D100" s="3" t="s">
        <v>0</v>
      </c>
      <c r="E100" s="47">
        <v>0</v>
      </c>
      <c r="F100" s="9">
        <f t="shared" si="43"/>
        <v>0</v>
      </c>
      <c r="G100" s="9">
        <f t="shared" si="44"/>
        <v>0</v>
      </c>
      <c r="H100" s="8">
        <f t="shared" si="45"/>
        <v>0</v>
      </c>
    </row>
    <row r="101" spans="1:8" s="36" customFormat="1" ht="15">
      <c r="A101" s="97" t="s">
        <v>48</v>
      </c>
      <c r="B101" s="65" t="s">
        <v>269</v>
      </c>
      <c r="C101" s="7">
        <v>2</v>
      </c>
      <c r="D101" s="3" t="s">
        <v>0</v>
      </c>
      <c r="E101" s="47">
        <v>0</v>
      </c>
      <c r="F101" s="9">
        <f t="shared" ref="F101" si="46">E101*C101</f>
        <v>0</v>
      </c>
      <c r="G101" s="9">
        <f t="shared" ref="G101" si="47">IF(C101&gt;0,F101*0.18,"")</f>
        <v>0</v>
      </c>
      <c r="H101" s="8">
        <f t="shared" ref="H101" si="48">F101+G101</f>
        <v>0</v>
      </c>
    </row>
    <row r="102" spans="1:8" s="36" customFormat="1" ht="15.75">
      <c r="A102" s="49"/>
      <c r="B102" s="37"/>
      <c r="C102" s="32"/>
      <c r="D102" s="41"/>
      <c r="E102" s="4"/>
      <c r="F102" s="5"/>
      <c r="G102" s="5"/>
      <c r="H102" s="35"/>
    </row>
    <row r="103" spans="1:8" s="36" customFormat="1" ht="15.75">
      <c r="A103" s="49"/>
      <c r="B103" s="37"/>
      <c r="C103" s="32"/>
      <c r="D103" s="41"/>
      <c r="E103" s="4"/>
      <c r="F103" s="5"/>
      <c r="G103" s="5"/>
      <c r="H103" s="35"/>
    </row>
    <row r="104" spans="1:8" s="36" customFormat="1" ht="15">
      <c r="A104" s="57">
        <f>A85+0.01</f>
        <v>6.0599999999999987</v>
      </c>
      <c r="B104" s="10" t="s">
        <v>290</v>
      </c>
      <c r="C104" s="7"/>
      <c r="D104" s="7"/>
      <c r="E104" s="50"/>
      <c r="F104" s="9"/>
      <c r="G104" s="9" t="str">
        <f t="shared" ref="G104:G105" si="49">IF(C104&gt;0,F104*0.18,"")</f>
        <v/>
      </c>
      <c r="H104" s="8"/>
    </row>
    <row r="105" spans="1:8" s="70" customFormat="1" ht="15">
      <c r="A105" s="11"/>
      <c r="B105" s="48" t="s">
        <v>39</v>
      </c>
      <c r="C105" s="7"/>
      <c r="D105" s="7"/>
      <c r="E105" s="36"/>
      <c r="F105" s="67"/>
      <c r="G105" s="9" t="str">
        <f t="shared" si="49"/>
        <v/>
      </c>
      <c r="H105" s="68"/>
    </row>
    <row r="106" spans="1:8" s="70" customFormat="1" ht="15">
      <c r="A106" s="11"/>
      <c r="B106" s="48" t="s">
        <v>41</v>
      </c>
      <c r="C106" s="7"/>
      <c r="D106" s="7"/>
      <c r="E106" s="36"/>
      <c r="F106" s="67"/>
      <c r="G106" s="9"/>
      <c r="H106" s="68"/>
    </row>
    <row r="107" spans="1:8" s="70" customFormat="1" ht="15">
      <c r="A107" s="11"/>
      <c r="B107" s="48" t="s">
        <v>25</v>
      </c>
      <c r="C107" s="7"/>
      <c r="D107" s="7"/>
      <c r="E107" s="36"/>
      <c r="F107" s="67"/>
      <c r="G107" s="9" t="str">
        <f t="shared" ref="G107:G109" si="50">IF(C107&gt;0,F107*0.18,"")</f>
        <v/>
      </c>
      <c r="H107" s="68"/>
    </row>
    <row r="108" spans="1:8" s="70" customFormat="1" ht="15">
      <c r="A108" s="49"/>
      <c r="B108" s="37" t="s">
        <v>26</v>
      </c>
      <c r="C108" s="7"/>
      <c r="D108" s="3"/>
      <c r="E108" s="4"/>
      <c r="F108" s="5"/>
      <c r="G108" s="9" t="str">
        <f t="shared" si="50"/>
        <v/>
      </c>
      <c r="H108" s="35"/>
    </row>
    <row r="109" spans="1:8" s="70" customFormat="1" ht="15">
      <c r="A109" s="49"/>
      <c r="B109" s="37" t="s">
        <v>27</v>
      </c>
      <c r="C109" s="7"/>
      <c r="D109" s="3"/>
      <c r="E109" s="4"/>
      <c r="F109" s="5"/>
      <c r="G109" s="9" t="str">
        <f t="shared" si="50"/>
        <v/>
      </c>
      <c r="H109" s="35"/>
    </row>
    <row r="110" spans="1:8" s="36" customFormat="1" ht="15">
      <c r="A110" s="49"/>
      <c r="B110" s="37" t="s">
        <v>40</v>
      </c>
      <c r="C110" s="7"/>
      <c r="D110" s="3"/>
      <c r="E110" s="4"/>
      <c r="F110" s="5"/>
      <c r="G110" s="9" t="str">
        <f>IF(C110&gt;0,F110*0.18,"")</f>
        <v/>
      </c>
      <c r="H110" s="35"/>
    </row>
    <row r="111" spans="1:8" s="70" customFormat="1" ht="15">
      <c r="A111" s="11"/>
      <c r="B111" s="48" t="s">
        <v>331</v>
      </c>
      <c r="C111" s="7"/>
      <c r="D111" s="7"/>
      <c r="E111" s="36"/>
      <c r="F111" s="67"/>
      <c r="G111" s="9" t="str">
        <f t="shared" ref="G111:G115" si="51">IF(C111&gt;0,F111*0.18,"")</f>
        <v/>
      </c>
      <c r="H111" s="68"/>
    </row>
    <row r="112" spans="1:8" s="70" customFormat="1" ht="15">
      <c r="A112" s="11"/>
      <c r="B112" s="48" t="s">
        <v>38</v>
      </c>
      <c r="C112" s="7"/>
      <c r="D112" s="7"/>
      <c r="E112" s="36"/>
      <c r="F112" s="67"/>
      <c r="G112" s="9" t="str">
        <f t="shared" si="51"/>
        <v/>
      </c>
      <c r="H112" s="68"/>
    </row>
    <row r="113" spans="1:8" s="36" customFormat="1" ht="30">
      <c r="A113" s="11"/>
      <c r="B113" s="48" t="s">
        <v>43</v>
      </c>
      <c r="C113" s="7"/>
      <c r="D113" s="7"/>
      <c r="F113" s="67"/>
      <c r="G113" s="9" t="str">
        <f t="shared" si="51"/>
        <v/>
      </c>
      <c r="H113" s="68"/>
    </row>
    <row r="114" spans="1:8" s="36" customFormat="1" ht="15.75">
      <c r="A114" s="49"/>
      <c r="B114" s="37"/>
      <c r="C114" s="32"/>
      <c r="D114" s="41"/>
      <c r="E114" s="4"/>
      <c r="F114" s="5"/>
      <c r="G114" s="9" t="str">
        <f t="shared" si="51"/>
        <v/>
      </c>
      <c r="H114" s="35"/>
    </row>
    <row r="115" spans="1:8" s="36" customFormat="1" ht="15.75">
      <c r="A115" s="49"/>
      <c r="B115" s="37" t="s">
        <v>42</v>
      </c>
      <c r="C115" s="32"/>
      <c r="D115" s="41"/>
      <c r="E115" s="4"/>
      <c r="F115" s="5"/>
      <c r="G115" s="9" t="str">
        <f t="shared" si="51"/>
        <v/>
      </c>
      <c r="H115" s="35"/>
    </row>
    <row r="116" spans="1:8" s="36" customFormat="1" ht="15.75">
      <c r="A116" s="49"/>
      <c r="B116" s="37"/>
      <c r="C116" s="32"/>
      <c r="D116" s="41"/>
      <c r="E116" s="4"/>
      <c r="F116" s="5"/>
      <c r="G116" s="5"/>
      <c r="H116" s="35"/>
    </row>
    <row r="117" spans="1:8" s="36" customFormat="1" ht="15">
      <c r="A117" s="97" t="s">
        <v>44</v>
      </c>
      <c r="B117" s="65" t="s">
        <v>153</v>
      </c>
      <c r="C117" s="7">
        <v>2</v>
      </c>
      <c r="D117" s="3" t="s">
        <v>0</v>
      </c>
      <c r="E117" s="47">
        <v>0</v>
      </c>
      <c r="F117" s="9">
        <f t="shared" ref="F117" si="52">E117*C117</f>
        <v>0</v>
      </c>
      <c r="G117" s="9">
        <f t="shared" ref="G117" si="53">IF(C117&gt;0,F117*0.18,"")</f>
        <v>0</v>
      </c>
      <c r="H117" s="8">
        <f t="shared" ref="H117" si="54">F117+G117</f>
        <v>0</v>
      </c>
    </row>
    <row r="118" spans="1:8" s="36" customFormat="1" ht="15">
      <c r="A118" s="97"/>
      <c r="B118" s="65"/>
      <c r="C118" s="7"/>
      <c r="D118" s="3"/>
      <c r="E118" s="86"/>
      <c r="F118" s="9"/>
      <c r="G118" s="9"/>
      <c r="H118" s="8"/>
    </row>
    <row r="119" spans="1:8" s="36" customFormat="1" ht="15.75">
      <c r="A119" s="49"/>
      <c r="B119" s="37"/>
      <c r="C119" s="32"/>
      <c r="D119" s="41"/>
      <c r="E119" s="4"/>
      <c r="F119" s="5"/>
      <c r="G119" s="5"/>
      <c r="H119" s="35"/>
    </row>
    <row r="120" spans="1:8" s="36" customFormat="1" ht="15">
      <c r="A120" s="57">
        <f>A104+0.01</f>
        <v>6.0699999999999985</v>
      </c>
      <c r="B120" s="10" t="s">
        <v>291</v>
      </c>
      <c r="C120" s="7"/>
      <c r="D120" s="7"/>
      <c r="E120" s="50"/>
      <c r="F120" s="9"/>
      <c r="G120" s="9" t="str">
        <f t="shared" ref="G120:G121" si="55">IF(C120&gt;0,F120*0.18,"")</f>
        <v/>
      </c>
      <c r="H120" s="8"/>
    </row>
    <row r="121" spans="1:8" s="70" customFormat="1" ht="15">
      <c r="A121" s="11"/>
      <c r="B121" s="48" t="s">
        <v>39</v>
      </c>
      <c r="C121" s="7"/>
      <c r="D121" s="7"/>
      <c r="E121" s="36"/>
      <c r="F121" s="67"/>
      <c r="G121" s="9" t="str">
        <f t="shared" si="55"/>
        <v/>
      </c>
      <c r="H121" s="68"/>
    </row>
    <row r="122" spans="1:8" s="70" customFormat="1" ht="15">
      <c r="A122" s="11"/>
      <c r="B122" s="48" t="s">
        <v>41</v>
      </c>
      <c r="C122" s="7"/>
      <c r="D122" s="7"/>
      <c r="E122" s="36"/>
      <c r="F122" s="67"/>
      <c r="G122" s="9"/>
      <c r="H122" s="68"/>
    </row>
    <row r="123" spans="1:8" s="70" customFormat="1" ht="15">
      <c r="A123" s="11"/>
      <c r="B123" s="48" t="s">
        <v>25</v>
      </c>
      <c r="C123" s="7"/>
      <c r="D123" s="7"/>
      <c r="E123" s="36"/>
      <c r="F123" s="67"/>
      <c r="G123" s="9" t="str">
        <f t="shared" ref="G123:G125" si="56">IF(C123&gt;0,F123*0.18,"")</f>
        <v/>
      </c>
      <c r="H123" s="68"/>
    </row>
    <row r="124" spans="1:8" s="70" customFormat="1" ht="15">
      <c r="A124" s="49"/>
      <c r="B124" s="37" t="s">
        <v>26</v>
      </c>
      <c r="C124" s="7"/>
      <c r="D124" s="3"/>
      <c r="E124" s="4"/>
      <c r="F124" s="5"/>
      <c r="G124" s="9" t="str">
        <f t="shared" si="56"/>
        <v/>
      </c>
      <c r="H124" s="35"/>
    </row>
    <row r="125" spans="1:8" s="70" customFormat="1" ht="15">
      <c r="A125" s="49"/>
      <c r="B125" s="37" t="s">
        <v>27</v>
      </c>
      <c r="C125" s="7"/>
      <c r="D125" s="3"/>
      <c r="E125" s="4"/>
      <c r="F125" s="5"/>
      <c r="G125" s="9" t="str">
        <f t="shared" si="56"/>
        <v/>
      </c>
      <c r="H125" s="35"/>
    </row>
    <row r="126" spans="1:8" s="36" customFormat="1" ht="15">
      <c r="A126" s="49"/>
      <c r="B126" s="37" t="s">
        <v>40</v>
      </c>
      <c r="C126" s="7"/>
      <c r="D126" s="3"/>
      <c r="E126" s="4"/>
      <c r="F126" s="5"/>
      <c r="G126" s="9" t="str">
        <f>IF(C126&gt;0,F126*0.18,"")</f>
        <v/>
      </c>
      <c r="H126" s="35"/>
    </row>
    <row r="127" spans="1:8" s="70" customFormat="1" ht="15">
      <c r="A127" s="11"/>
      <c r="B127" s="48" t="s">
        <v>331</v>
      </c>
      <c r="C127" s="7"/>
      <c r="D127" s="7"/>
      <c r="E127" s="36"/>
      <c r="F127" s="67"/>
      <c r="G127" s="9" t="str">
        <f t="shared" ref="G127:G131" si="57">IF(C127&gt;0,F127*0.18,"")</f>
        <v/>
      </c>
      <c r="H127" s="68"/>
    </row>
    <row r="128" spans="1:8" s="70" customFormat="1" ht="15">
      <c r="A128" s="11"/>
      <c r="B128" s="48" t="s">
        <v>38</v>
      </c>
      <c r="C128" s="7"/>
      <c r="D128" s="7"/>
      <c r="E128" s="36"/>
      <c r="F128" s="67"/>
      <c r="G128" s="9" t="str">
        <f t="shared" si="57"/>
        <v/>
      </c>
      <c r="H128" s="68"/>
    </row>
    <row r="129" spans="1:8" s="36" customFormat="1" ht="30">
      <c r="A129" s="11"/>
      <c r="B129" s="48" t="s">
        <v>43</v>
      </c>
      <c r="C129" s="7"/>
      <c r="D129" s="7"/>
      <c r="F129" s="67"/>
      <c r="G129" s="9" t="str">
        <f t="shared" si="57"/>
        <v/>
      </c>
      <c r="H129" s="68"/>
    </row>
    <row r="130" spans="1:8" s="36" customFormat="1" ht="15.75">
      <c r="A130" s="49"/>
      <c r="B130" s="37"/>
      <c r="C130" s="32"/>
      <c r="D130" s="41"/>
      <c r="E130" s="4"/>
      <c r="F130" s="5"/>
      <c r="G130" s="9" t="str">
        <f t="shared" si="57"/>
        <v/>
      </c>
      <c r="H130" s="35"/>
    </row>
    <row r="131" spans="1:8" s="36" customFormat="1" ht="15.75">
      <c r="A131" s="49"/>
      <c r="B131" s="37" t="s">
        <v>42</v>
      </c>
      <c r="C131" s="32"/>
      <c r="D131" s="41"/>
      <c r="E131" s="4"/>
      <c r="F131" s="5"/>
      <c r="G131" s="9" t="str">
        <f t="shared" si="57"/>
        <v/>
      </c>
      <c r="H131" s="35"/>
    </row>
    <row r="132" spans="1:8" s="36" customFormat="1" ht="15.75">
      <c r="A132" s="49"/>
      <c r="B132" s="37"/>
      <c r="C132" s="32"/>
      <c r="D132" s="41"/>
      <c r="E132" s="4"/>
      <c r="F132" s="5"/>
      <c r="G132" s="5"/>
      <c r="H132" s="35"/>
    </row>
    <row r="133" spans="1:8" s="36" customFormat="1" ht="15">
      <c r="A133" s="97" t="s">
        <v>44</v>
      </c>
      <c r="B133" s="65" t="s">
        <v>292</v>
      </c>
      <c r="C133" s="7">
        <v>22</v>
      </c>
      <c r="D133" s="3" t="s">
        <v>0</v>
      </c>
      <c r="E133" s="47">
        <v>0</v>
      </c>
      <c r="F133" s="9">
        <f t="shared" ref="F133" si="58">E133*C133</f>
        <v>0</v>
      </c>
      <c r="G133" s="9">
        <f t="shared" ref="G133" si="59">IF(C133&gt;0,F133*0.18,"")</f>
        <v>0</v>
      </c>
      <c r="H133" s="8">
        <f t="shared" ref="H133" si="60">F133+G133</f>
        <v>0</v>
      </c>
    </row>
    <row r="134" spans="1:8" s="36" customFormat="1" ht="15">
      <c r="A134" s="97" t="s">
        <v>46</v>
      </c>
      <c r="B134" s="65" t="s">
        <v>288</v>
      </c>
      <c r="C134" s="7">
        <v>3</v>
      </c>
      <c r="D134" s="3" t="s">
        <v>0</v>
      </c>
      <c r="E134" s="47">
        <v>0</v>
      </c>
      <c r="F134" s="9">
        <f t="shared" ref="F134" si="61">E134*C134</f>
        <v>0</v>
      </c>
      <c r="G134" s="9">
        <f t="shared" ref="G134" si="62">IF(C134&gt;0,F134*0.18,"")</f>
        <v>0</v>
      </c>
      <c r="H134" s="8">
        <f t="shared" ref="H134" si="63">F134+G134</f>
        <v>0</v>
      </c>
    </row>
    <row r="135" spans="1:8" s="36" customFormat="1" ht="15">
      <c r="A135" s="97" t="s">
        <v>47</v>
      </c>
      <c r="B135" s="65" t="s">
        <v>293</v>
      </c>
      <c r="C135" s="7">
        <v>3</v>
      </c>
      <c r="D135" s="3" t="s">
        <v>0</v>
      </c>
      <c r="E135" s="47">
        <v>0</v>
      </c>
      <c r="F135" s="9">
        <f t="shared" ref="F135" si="64">E135*C135</f>
        <v>0</v>
      </c>
      <c r="G135" s="9">
        <f t="shared" ref="G135" si="65">IF(C135&gt;0,F135*0.18,"")</f>
        <v>0</v>
      </c>
      <c r="H135" s="8">
        <f t="shared" ref="H135" si="66">F135+G135</f>
        <v>0</v>
      </c>
    </row>
    <row r="136" spans="1:8" s="36" customFormat="1" ht="15">
      <c r="A136" s="97"/>
      <c r="B136" s="65"/>
      <c r="C136" s="7"/>
      <c r="D136" s="3"/>
      <c r="E136" s="86"/>
      <c r="F136" s="9"/>
      <c r="G136" s="9"/>
      <c r="H136" s="8"/>
    </row>
    <row r="137" spans="1:8" s="36" customFormat="1" ht="15.75">
      <c r="A137" s="49"/>
      <c r="B137" s="37"/>
      <c r="C137" s="32"/>
      <c r="D137" s="41"/>
      <c r="E137" s="4"/>
      <c r="F137" s="5"/>
      <c r="G137" s="5"/>
      <c r="H137" s="35"/>
    </row>
    <row r="138" spans="1:8" s="36" customFormat="1" ht="15">
      <c r="A138" s="57">
        <f>A120+0.01</f>
        <v>6.0799999999999983</v>
      </c>
      <c r="B138" s="10" t="s">
        <v>294</v>
      </c>
      <c r="C138" s="7"/>
      <c r="D138" s="7"/>
      <c r="E138" s="50"/>
      <c r="F138" s="9"/>
      <c r="G138" s="9" t="str">
        <f>IF(C138&gt;0,F138*0.18,"")</f>
        <v/>
      </c>
      <c r="H138" s="8"/>
    </row>
    <row r="139" spans="1:8" s="36" customFormat="1" ht="15">
      <c r="A139" s="11"/>
      <c r="B139" s="48" t="s">
        <v>39</v>
      </c>
      <c r="C139" s="7"/>
      <c r="D139" s="7"/>
      <c r="F139" s="67"/>
      <c r="G139" s="9" t="str">
        <f>IF(C139&gt;0,F139*0.18,"")</f>
        <v/>
      </c>
      <c r="H139" s="68"/>
    </row>
    <row r="140" spans="1:8" s="36" customFormat="1" ht="15">
      <c r="A140" s="11"/>
      <c r="B140" s="48" t="s">
        <v>25</v>
      </c>
      <c r="C140" s="7"/>
      <c r="D140" s="7"/>
      <c r="F140" s="67"/>
      <c r="G140" s="9" t="str">
        <f t="shared" ref="G140:G149" si="67">IF(C140&gt;0,F140*0.18,"")</f>
        <v/>
      </c>
      <c r="H140" s="68"/>
    </row>
    <row r="141" spans="1:8" s="36" customFormat="1" ht="15">
      <c r="A141" s="49"/>
      <c r="B141" s="37" t="s">
        <v>26</v>
      </c>
      <c r="C141" s="7"/>
      <c r="D141" s="3"/>
      <c r="E141" s="4"/>
      <c r="F141" s="5"/>
      <c r="G141" s="9" t="str">
        <f t="shared" si="67"/>
        <v/>
      </c>
      <c r="H141" s="35"/>
    </row>
    <row r="142" spans="1:8" s="36" customFormat="1" ht="15">
      <c r="A142" s="49"/>
      <c r="B142" s="37" t="s">
        <v>27</v>
      </c>
      <c r="C142" s="7"/>
      <c r="D142" s="3"/>
      <c r="E142" s="4"/>
      <c r="F142" s="5"/>
      <c r="G142" s="9" t="str">
        <f t="shared" si="67"/>
        <v/>
      </c>
      <c r="H142" s="35"/>
    </row>
    <row r="143" spans="1:8" s="36" customFormat="1" ht="15">
      <c r="A143" s="11"/>
      <c r="B143" s="48" t="s">
        <v>331</v>
      </c>
      <c r="C143" s="7"/>
      <c r="D143" s="7"/>
      <c r="F143" s="67"/>
      <c r="G143" s="9" t="str">
        <f t="shared" si="67"/>
        <v/>
      </c>
      <c r="H143" s="68"/>
    </row>
    <row r="144" spans="1:8" s="36" customFormat="1" ht="15">
      <c r="A144" s="11"/>
      <c r="B144" s="48" t="s">
        <v>54</v>
      </c>
      <c r="C144" s="7"/>
      <c r="D144" s="7"/>
      <c r="F144" s="67"/>
      <c r="G144" s="9" t="str">
        <f t="shared" si="67"/>
        <v/>
      </c>
      <c r="H144" s="68"/>
    </row>
    <row r="145" spans="1:8" s="36" customFormat="1" ht="30">
      <c r="A145" s="11"/>
      <c r="B145" s="48" t="s">
        <v>43</v>
      </c>
      <c r="C145" s="7"/>
      <c r="D145" s="7"/>
      <c r="F145" s="67"/>
      <c r="G145" s="9" t="str">
        <f t="shared" si="67"/>
        <v/>
      </c>
      <c r="H145" s="68"/>
    </row>
    <row r="146" spans="1:8" s="36" customFormat="1" ht="15">
      <c r="A146" s="11"/>
      <c r="B146" s="48"/>
      <c r="C146" s="7"/>
      <c r="D146" s="7"/>
      <c r="F146" s="67"/>
      <c r="G146" s="9"/>
      <c r="H146" s="68"/>
    </row>
    <row r="147" spans="1:8" s="36" customFormat="1" ht="15.75">
      <c r="A147" s="49"/>
      <c r="B147" s="37" t="s">
        <v>42</v>
      </c>
      <c r="C147" s="32"/>
      <c r="D147" s="41"/>
      <c r="E147" s="4"/>
      <c r="F147" s="5"/>
      <c r="G147" s="9" t="str">
        <f t="shared" si="67"/>
        <v/>
      </c>
      <c r="H147" s="35"/>
    </row>
    <row r="148" spans="1:8" s="36" customFormat="1" ht="15.75">
      <c r="A148" s="49"/>
      <c r="B148" s="37"/>
      <c r="C148" s="32"/>
      <c r="D148" s="41"/>
      <c r="E148" s="4"/>
      <c r="F148" s="5"/>
      <c r="G148" s="9"/>
      <c r="H148" s="35"/>
    </row>
    <row r="149" spans="1:8" s="36" customFormat="1" ht="15">
      <c r="A149" s="97" t="s">
        <v>44</v>
      </c>
      <c r="B149" s="65" t="s">
        <v>221</v>
      </c>
      <c r="C149" s="7">
        <v>3</v>
      </c>
      <c r="D149" s="3" t="s">
        <v>0</v>
      </c>
      <c r="E149" s="47">
        <v>0</v>
      </c>
      <c r="F149" s="9">
        <f t="shared" ref="F149" si="68">E149*C149</f>
        <v>0</v>
      </c>
      <c r="G149" s="9">
        <f t="shared" si="67"/>
        <v>0</v>
      </c>
      <c r="H149" s="8">
        <f t="shared" ref="H149" si="69">F149+G149</f>
        <v>0</v>
      </c>
    </row>
    <row r="150" spans="1:8" s="36" customFormat="1" ht="15">
      <c r="A150" s="97"/>
      <c r="B150" s="65"/>
      <c r="C150" s="7"/>
      <c r="D150" s="3"/>
      <c r="E150" s="86"/>
      <c r="F150" s="9"/>
      <c r="G150" s="9"/>
      <c r="H150" s="8"/>
    </row>
    <row r="151" spans="1:8" s="36" customFormat="1" ht="15.75">
      <c r="A151" s="49"/>
      <c r="B151" s="37"/>
      <c r="C151" s="32"/>
      <c r="D151" s="41"/>
      <c r="E151" s="4"/>
      <c r="F151" s="5"/>
      <c r="G151" s="5"/>
      <c r="H151" s="35"/>
    </row>
    <row r="152" spans="1:8" s="70" customFormat="1" ht="15">
      <c r="A152" s="57">
        <f>A138+0.01</f>
        <v>6.0899999999999981</v>
      </c>
      <c r="B152" s="10" t="s">
        <v>154</v>
      </c>
      <c r="C152" s="7"/>
      <c r="D152" s="7"/>
      <c r="E152" s="50"/>
      <c r="F152" s="9"/>
      <c r="G152" s="9" t="str">
        <f t="shared" ref="G152:G165" si="70">IF(C152&gt;0,F152*0.18,"")</f>
        <v/>
      </c>
      <c r="H152" s="8"/>
    </row>
    <row r="153" spans="1:8" s="70" customFormat="1" ht="15">
      <c r="A153" s="11"/>
      <c r="B153" s="48" t="s">
        <v>36</v>
      </c>
      <c r="C153" s="7"/>
      <c r="D153" s="7"/>
      <c r="E153" s="36"/>
      <c r="F153" s="67"/>
      <c r="G153" s="9" t="str">
        <f t="shared" si="70"/>
        <v/>
      </c>
      <c r="H153" s="68"/>
    </row>
    <row r="154" spans="1:8" s="70" customFormat="1" ht="15">
      <c r="A154" s="49"/>
      <c r="B154" s="75" t="s">
        <v>26</v>
      </c>
      <c r="C154" s="7"/>
      <c r="D154" s="3"/>
      <c r="E154" s="4"/>
      <c r="F154" s="5"/>
      <c r="G154" s="9" t="str">
        <f t="shared" si="70"/>
        <v/>
      </c>
      <c r="H154" s="35"/>
    </row>
    <row r="155" spans="1:8" s="36" customFormat="1" ht="15">
      <c r="A155" s="49"/>
      <c r="B155" s="75" t="s">
        <v>27</v>
      </c>
      <c r="C155" s="7"/>
      <c r="D155" s="3"/>
      <c r="E155" s="4"/>
      <c r="F155" s="5"/>
      <c r="G155" s="9" t="str">
        <f t="shared" si="70"/>
        <v/>
      </c>
      <c r="H155" s="35"/>
    </row>
    <row r="156" spans="1:8" s="36" customFormat="1" ht="15">
      <c r="A156" s="11"/>
      <c r="B156" s="48" t="s">
        <v>25</v>
      </c>
      <c r="C156" s="7"/>
      <c r="D156" s="7"/>
      <c r="F156" s="67"/>
      <c r="G156" s="9" t="str">
        <f t="shared" si="70"/>
        <v/>
      </c>
      <c r="H156" s="68"/>
    </row>
    <row r="157" spans="1:8" s="36" customFormat="1" ht="15">
      <c r="A157" s="11"/>
      <c r="B157" s="48" t="s">
        <v>55</v>
      </c>
      <c r="C157" s="7"/>
      <c r="D157" s="7"/>
      <c r="F157" s="67"/>
      <c r="G157" s="9" t="str">
        <f t="shared" si="70"/>
        <v/>
      </c>
      <c r="H157" s="68"/>
    </row>
    <row r="158" spans="1:8" s="36" customFormat="1" ht="30">
      <c r="A158" s="11"/>
      <c r="B158" s="48" t="s">
        <v>43</v>
      </c>
      <c r="C158" s="7"/>
      <c r="D158" s="7"/>
      <c r="F158" s="67"/>
      <c r="G158" s="9" t="str">
        <f t="shared" si="70"/>
        <v/>
      </c>
      <c r="H158" s="68"/>
    </row>
    <row r="159" spans="1:8" s="36" customFormat="1" ht="15.75">
      <c r="A159" s="49"/>
      <c r="B159" s="37"/>
      <c r="C159" s="32"/>
      <c r="D159" s="41"/>
      <c r="E159" s="4"/>
      <c r="F159" s="5"/>
      <c r="G159" s="9" t="str">
        <f t="shared" si="70"/>
        <v/>
      </c>
      <c r="H159" s="35"/>
    </row>
    <row r="160" spans="1:8" s="36" customFormat="1" ht="15.75">
      <c r="A160" s="49"/>
      <c r="B160" s="37" t="s">
        <v>42</v>
      </c>
      <c r="C160" s="32"/>
      <c r="D160" s="41"/>
      <c r="E160" s="4"/>
      <c r="F160" s="5"/>
      <c r="G160" s="9" t="str">
        <f t="shared" si="70"/>
        <v/>
      </c>
      <c r="H160" s="35"/>
    </row>
    <row r="161" spans="1:8" s="36" customFormat="1" ht="15.75">
      <c r="A161" s="49"/>
      <c r="B161" s="37"/>
      <c r="C161" s="32"/>
      <c r="D161" s="41"/>
      <c r="E161" s="4"/>
      <c r="F161" s="5"/>
      <c r="G161" s="9"/>
      <c r="H161" s="35"/>
    </row>
    <row r="162" spans="1:8" s="36" customFormat="1" ht="15">
      <c r="A162" s="97" t="s">
        <v>44</v>
      </c>
      <c r="B162" s="65" t="s">
        <v>292</v>
      </c>
      <c r="C162" s="7">
        <v>28</v>
      </c>
      <c r="D162" s="3" t="s">
        <v>0</v>
      </c>
      <c r="E162" s="47">
        <v>0</v>
      </c>
      <c r="F162" s="9">
        <f t="shared" ref="F162:F165" si="71">E162*C162</f>
        <v>0</v>
      </c>
      <c r="G162" s="9">
        <f t="shared" si="70"/>
        <v>0</v>
      </c>
      <c r="H162" s="8">
        <f t="shared" ref="H162:H165" si="72">F162+G162</f>
        <v>0</v>
      </c>
    </row>
    <row r="163" spans="1:8" s="36" customFormat="1" ht="15">
      <c r="A163" s="97" t="s">
        <v>46</v>
      </c>
      <c r="B163" s="65" t="s">
        <v>288</v>
      </c>
      <c r="C163" s="7">
        <v>3</v>
      </c>
      <c r="D163" s="3" t="s">
        <v>0</v>
      </c>
      <c r="E163" s="47">
        <v>0</v>
      </c>
      <c r="F163" s="9">
        <f t="shared" si="71"/>
        <v>0</v>
      </c>
      <c r="G163" s="9">
        <f t="shared" si="70"/>
        <v>0</v>
      </c>
      <c r="H163" s="8">
        <f t="shared" si="72"/>
        <v>0</v>
      </c>
    </row>
    <row r="164" spans="1:8" s="36" customFormat="1" ht="15">
      <c r="A164" s="97" t="s">
        <v>47</v>
      </c>
      <c r="B164" s="65" t="s">
        <v>293</v>
      </c>
      <c r="C164" s="7">
        <v>2</v>
      </c>
      <c r="D164" s="3" t="s">
        <v>0</v>
      </c>
      <c r="E164" s="47">
        <v>0</v>
      </c>
      <c r="F164" s="9">
        <f t="shared" si="71"/>
        <v>0</v>
      </c>
      <c r="G164" s="9">
        <f t="shared" si="70"/>
        <v>0</v>
      </c>
      <c r="H164" s="8">
        <f t="shared" si="72"/>
        <v>0</v>
      </c>
    </row>
    <row r="165" spans="1:8" s="36" customFormat="1" ht="15">
      <c r="A165" s="97" t="s">
        <v>48</v>
      </c>
      <c r="B165" s="65" t="s">
        <v>269</v>
      </c>
      <c r="C165" s="7">
        <v>2</v>
      </c>
      <c r="D165" s="3" t="s">
        <v>0</v>
      </c>
      <c r="E165" s="47">
        <v>0</v>
      </c>
      <c r="F165" s="9">
        <f t="shared" si="71"/>
        <v>0</v>
      </c>
      <c r="G165" s="9">
        <f t="shared" si="70"/>
        <v>0</v>
      </c>
      <c r="H165" s="8">
        <f t="shared" si="72"/>
        <v>0</v>
      </c>
    </row>
    <row r="166" spans="1:8" s="36" customFormat="1" ht="15">
      <c r="A166" s="97"/>
      <c r="B166" s="65"/>
      <c r="C166" s="7"/>
      <c r="D166" s="3"/>
      <c r="E166" s="86"/>
      <c r="F166" s="9"/>
      <c r="G166" s="9"/>
      <c r="H166" s="8"/>
    </row>
    <row r="167" spans="1:8" s="36" customFormat="1" ht="15.75">
      <c r="A167" s="49"/>
      <c r="B167" s="37"/>
      <c r="C167" s="32"/>
      <c r="D167" s="41"/>
      <c r="E167" s="4"/>
      <c r="F167" s="5"/>
      <c r="G167" s="5"/>
      <c r="H167" s="35"/>
    </row>
    <row r="168" spans="1:8" s="70" customFormat="1" ht="15">
      <c r="A168" s="57">
        <f>A152+0.01</f>
        <v>6.0999999999999979</v>
      </c>
      <c r="B168" s="10" t="s">
        <v>155</v>
      </c>
      <c r="C168" s="7"/>
      <c r="D168" s="7"/>
      <c r="E168" s="50"/>
      <c r="F168" s="9"/>
      <c r="G168" s="9" t="str">
        <f t="shared" ref="G168:G178" si="73">IF(C168&gt;0,F168*0.18,"")</f>
        <v/>
      </c>
      <c r="H168" s="8"/>
    </row>
    <row r="169" spans="1:8" s="70" customFormat="1" ht="15">
      <c r="A169" s="11"/>
      <c r="B169" s="48" t="s">
        <v>36</v>
      </c>
      <c r="C169" s="7"/>
      <c r="D169" s="7"/>
      <c r="E169" s="36"/>
      <c r="F169" s="67"/>
      <c r="G169" s="9" t="str">
        <f t="shared" si="73"/>
        <v/>
      </c>
      <c r="H169" s="68"/>
    </row>
    <row r="170" spans="1:8" s="70" customFormat="1" ht="15">
      <c r="A170" s="49"/>
      <c r="B170" s="75" t="s">
        <v>26</v>
      </c>
      <c r="C170" s="7"/>
      <c r="D170" s="3"/>
      <c r="E170" s="4"/>
      <c r="F170" s="5"/>
      <c r="G170" s="9" t="str">
        <f t="shared" si="73"/>
        <v/>
      </c>
      <c r="H170" s="35"/>
    </row>
    <row r="171" spans="1:8" s="36" customFormat="1" ht="15">
      <c r="A171" s="49"/>
      <c r="B171" s="75" t="s">
        <v>27</v>
      </c>
      <c r="C171" s="7"/>
      <c r="D171" s="3"/>
      <c r="E171" s="4"/>
      <c r="F171" s="5"/>
      <c r="G171" s="9" t="str">
        <f t="shared" si="73"/>
        <v/>
      </c>
      <c r="H171" s="35"/>
    </row>
    <row r="172" spans="1:8" s="36" customFormat="1" ht="15">
      <c r="A172" s="11"/>
      <c r="B172" s="48" t="s">
        <v>25</v>
      </c>
      <c r="C172" s="7"/>
      <c r="D172" s="7"/>
      <c r="F172" s="67"/>
      <c r="G172" s="9" t="str">
        <f t="shared" si="73"/>
        <v/>
      </c>
      <c r="H172" s="68"/>
    </row>
    <row r="173" spans="1:8" s="36" customFormat="1" ht="15">
      <c r="A173" s="11"/>
      <c r="B173" s="48" t="s">
        <v>55</v>
      </c>
      <c r="C173" s="7"/>
      <c r="D173" s="7"/>
      <c r="F173" s="67"/>
      <c r="G173" s="9" t="str">
        <f t="shared" si="73"/>
        <v/>
      </c>
      <c r="H173" s="68"/>
    </row>
    <row r="174" spans="1:8" s="36" customFormat="1" ht="30">
      <c r="A174" s="11"/>
      <c r="B174" s="48" t="s">
        <v>43</v>
      </c>
      <c r="C174" s="7"/>
      <c r="D174" s="7"/>
      <c r="F174" s="67"/>
      <c r="G174" s="9" t="str">
        <f t="shared" si="73"/>
        <v/>
      </c>
      <c r="H174" s="68"/>
    </row>
    <row r="175" spans="1:8" s="36" customFormat="1" ht="15.75">
      <c r="A175" s="49"/>
      <c r="B175" s="37"/>
      <c r="C175" s="32"/>
      <c r="D175" s="41"/>
      <c r="E175" s="4"/>
      <c r="F175" s="5"/>
      <c r="G175" s="9" t="str">
        <f t="shared" si="73"/>
        <v/>
      </c>
      <c r="H175" s="35"/>
    </row>
    <row r="176" spans="1:8" s="36" customFormat="1" ht="15.75">
      <c r="A176" s="49"/>
      <c r="B176" s="37" t="s">
        <v>42</v>
      </c>
      <c r="C176" s="32"/>
      <c r="D176" s="41"/>
      <c r="E176" s="4"/>
      <c r="F176" s="5"/>
      <c r="G176" s="9" t="str">
        <f t="shared" si="73"/>
        <v/>
      </c>
      <c r="H176" s="35"/>
    </row>
    <row r="177" spans="1:8" s="36" customFormat="1" ht="15.75">
      <c r="A177" s="49"/>
      <c r="B177" s="37"/>
      <c r="C177" s="32"/>
      <c r="D177" s="41"/>
      <c r="E177" s="4"/>
      <c r="F177" s="5"/>
      <c r="G177" s="9"/>
      <c r="H177" s="35"/>
    </row>
    <row r="178" spans="1:8" s="36" customFormat="1" ht="15">
      <c r="A178" s="97" t="s">
        <v>44</v>
      </c>
      <c r="B178" s="65" t="s">
        <v>269</v>
      </c>
      <c r="C178" s="7">
        <v>2</v>
      </c>
      <c r="D178" s="3" t="s">
        <v>0</v>
      </c>
      <c r="E178" s="47">
        <v>0</v>
      </c>
      <c r="F178" s="9">
        <f t="shared" ref="F178" si="74">E178*C178</f>
        <v>0</v>
      </c>
      <c r="G178" s="9">
        <f t="shared" si="73"/>
        <v>0</v>
      </c>
      <c r="H178" s="8">
        <f t="shared" ref="H178" si="75">F178+G178</f>
        <v>0</v>
      </c>
    </row>
    <row r="179" spans="1:8" s="36" customFormat="1" ht="15">
      <c r="A179" s="97"/>
      <c r="B179" s="65"/>
      <c r="C179" s="7"/>
      <c r="D179" s="3"/>
      <c r="E179" s="47"/>
      <c r="F179" s="9"/>
      <c r="G179" s="9"/>
      <c r="H179" s="8"/>
    </row>
    <row r="180" spans="1:8" s="36" customFormat="1" ht="15.75">
      <c r="A180" s="49"/>
      <c r="B180" s="37"/>
      <c r="C180" s="32"/>
      <c r="D180" s="41"/>
      <c r="E180" s="4"/>
      <c r="F180" s="5"/>
      <c r="G180" s="5"/>
      <c r="H180" s="35"/>
    </row>
    <row r="181" spans="1:8" s="73" customFormat="1" ht="15">
      <c r="A181" s="57">
        <f>A168+0.01</f>
        <v>6.1099999999999977</v>
      </c>
      <c r="B181" s="10" t="s">
        <v>295</v>
      </c>
      <c r="C181" s="7"/>
      <c r="D181" s="7"/>
      <c r="E181" s="50"/>
      <c r="F181" s="9"/>
      <c r="G181" s="9"/>
      <c r="H181" s="8"/>
    </row>
    <row r="182" spans="1:8" s="73" customFormat="1" ht="15">
      <c r="A182" s="11"/>
      <c r="B182" s="48" t="s">
        <v>32</v>
      </c>
      <c r="C182" s="7"/>
      <c r="D182" s="7"/>
      <c r="E182" s="36"/>
      <c r="F182" s="67"/>
      <c r="G182" s="68"/>
      <c r="H182" s="68"/>
    </row>
    <row r="183" spans="1:8" s="73" customFormat="1" ht="15">
      <c r="A183" s="49"/>
      <c r="B183" s="48" t="s">
        <v>25</v>
      </c>
      <c r="C183" s="7"/>
      <c r="D183" s="3"/>
      <c r="E183" s="4"/>
      <c r="F183" s="5"/>
      <c r="G183" s="5"/>
      <c r="H183" s="35"/>
    </row>
    <row r="184" spans="1:8" s="73" customFormat="1" ht="15">
      <c r="A184" s="49"/>
      <c r="B184" s="37" t="s">
        <v>26</v>
      </c>
      <c r="C184" s="7"/>
      <c r="D184" s="3"/>
      <c r="E184" s="4"/>
      <c r="F184" s="5"/>
      <c r="G184" s="5"/>
      <c r="H184" s="35"/>
    </row>
    <row r="185" spans="1:8" s="73" customFormat="1" ht="15">
      <c r="A185" s="11"/>
      <c r="B185" s="37" t="s">
        <v>27</v>
      </c>
      <c r="C185" s="7"/>
      <c r="D185" s="7"/>
      <c r="E185" s="36"/>
      <c r="F185" s="67"/>
      <c r="G185" s="68"/>
      <c r="H185" s="68"/>
    </row>
    <row r="186" spans="1:8" s="73" customFormat="1" ht="15">
      <c r="A186" s="11"/>
      <c r="B186" s="48" t="s">
        <v>331</v>
      </c>
      <c r="C186" s="7"/>
      <c r="D186" s="7"/>
      <c r="E186" s="36"/>
      <c r="F186" s="67"/>
      <c r="G186" s="68"/>
      <c r="H186" s="68"/>
    </row>
    <row r="187" spans="1:8" s="73" customFormat="1" ht="30">
      <c r="A187" s="11"/>
      <c r="B187" s="48" t="s">
        <v>43</v>
      </c>
      <c r="C187" s="7"/>
      <c r="D187" s="7"/>
      <c r="E187" s="36"/>
      <c r="F187" s="67"/>
      <c r="G187" s="68"/>
      <c r="H187" s="68"/>
    </row>
    <row r="188" spans="1:8" s="73" customFormat="1" ht="15.75">
      <c r="A188" s="49"/>
      <c r="B188" s="37"/>
      <c r="C188" s="32"/>
      <c r="D188" s="41"/>
      <c r="E188" s="4"/>
      <c r="F188" s="5"/>
      <c r="G188" s="5"/>
      <c r="H188" s="35"/>
    </row>
    <row r="189" spans="1:8" s="73" customFormat="1" ht="15.75">
      <c r="A189" s="49"/>
      <c r="B189" s="37" t="s">
        <v>35</v>
      </c>
      <c r="C189" s="32"/>
      <c r="D189" s="41"/>
      <c r="E189" s="4"/>
      <c r="F189" s="5"/>
      <c r="G189" s="5"/>
      <c r="H189" s="35"/>
    </row>
    <row r="190" spans="1:8" s="73" customFormat="1" ht="15.75">
      <c r="A190" s="49"/>
      <c r="B190" s="37"/>
      <c r="C190" s="32"/>
      <c r="D190" s="41"/>
      <c r="E190" s="4"/>
      <c r="F190" s="5"/>
      <c r="G190" s="5"/>
      <c r="H190" s="35"/>
    </row>
    <row r="191" spans="1:8" s="36" customFormat="1" ht="15">
      <c r="A191" s="97" t="s">
        <v>44</v>
      </c>
      <c r="B191" s="65" t="s">
        <v>149</v>
      </c>
      <c r="C191" s="7">
        <v>2</v>
      </c>
      <c r="D191" s="3" t="s">
        <v>0</v>
      </c>
      <c r="E191" s="47">
        <v>0</v>
      </c>
      <c r="F191" s="9">
        <f t="shared" ref="F191" si="76">E191*C191</f>
        <v>0</v>
      </c>
      <c r="G191" s="9">
        <f t="shared" ref="G191" si="77">IF(C191&gt;0,F191*0.18,"")</f>
        <v>0</v>
      </c>
      <c r="H191" s="8">
        <f t="shared" ref="H191" si="78">F191+G191</f>
        <v>0</v>
      </c>
    </row>
    <row r="192" spans="1:8" s="36" customFormat="1" ht="15">
      <c r="A192" s="97"/>
      <c r="B192" s="65"/>
      <c r="C192" s="7"/>
      <c r="D192" s="3"/>
      <c r="E192" s="86"/>
      <c r="F192" s="9"/>
      <c r="G192" s="9"/>
      <c r="H192" s="8"/>
    </row>
    <row r="193" spans="1:8" s="36" customFormat="1" ht="15.75">
      <c r="A193" s="49"/>
      <c r="B193" s="37"/>
      <c r="C193" s="32"/>
      <c r="D193" s="41"/>
      <c r="E193" s="4"/>
      <c r="F193" s="5"/>
      <c r="G193" s="5"/>
      <c r="H193" s="35"/>
    </row>
    <row r="194" spans="1:8" s="36" customFormat="1" ht="15">
      <c r="A194" s="57">
        <f>A181+0.01</f>
        <v>6.1199999999999974</v>
      </c>
      <c r="B194" s="10" t="s">
        <v>297</v>
      </c>
      <c r="C194" s="82"/>
      <c r="D194" s="82"/>
      <c r="E194" s="86"/>
      <c r="F194" s="84"/>
      <c r="G194" s="84" t="s">
        <v>22</v>
      </c>
      <c r="H194" s="83"/>
    </row>
    <row r="195" spans="1:8" s="36" customFormat="1" ht="15">
      <c r="A195" s="85"/>
      <c r="B195" s="10" t="s">
        <v>37</v>
      </c>
      <c r="C195" s="82"/>
      <c r="D195" s="82"/>
      <c r="E195" s="90"/>
      <c r="F195" s="93"/>
      <c r="G195" s="84" t="s">
        <v>22</v>
      </c>
      <c r="H195" s="87"/>
    </row>
    <row r="196" spans="1:8" s="36" customFormat="1" ht="15">
      <c r="A196" s="85"/>
      <c r="B196" s="10" t="s">
        <v>25</v>
      </c>
      <c r="C196" s="82"/>
      <c r="D196" s="82"/>
      <c r="E196" s="90"/>
      <c r="F196" s="93"/>
      <c r="G196" s="84" t="s">
        <v>22</v>
      </c>
      <c r="H196" s="87"/>
    </row>
    <row r="197" spans="1:8" s="36" customFormat="1" ht="15" customHeight="1">
      <c r="A197" s="98"/>
      <c r="B197" s="10" t="s">
        <v>26</v>
      </c>
      <c r="C197" s="82"/>
      <c r="D197" s="80"/>
      <c r="E197" s="69"/>
      <c r="F197" s="81"/>
      <c r="G197" s="84" t="s">
        <v>22</v>
      </c>
      <c r="H197" s="89"/>
    </row>
    <row r="198" spans="1:8" s="36" customFormat="1" ht="15">
      <c r="A198" s="98"/>
      <c r="B198" s="10" t="s">
        <v>27</v>
      </c>
      <c r="C198" s="82"/>
      <c r="D198" s="80"/>
      <c r="E198" s="69"/>
      <c r="F198" s="81"/>
      <c r="G198" s="84" t="s">
        <v>22</v>
      </c>
      <c r="H198" s="89"/>
    </row>
    <row r="199" spans="1:8" s="36" customFormat="1" ht="15">
      <c r="A199" s="85"/>
      <c r="B199" s="48" t="s">
        <v>331</v>
      </c>
      <c r="C199" s="82"/>
      <c r="D199" s="82"/>
      <c r="E199" s="90"/>
      <c r="F199" s="93"/>
      <c r="G199" s="84" t="s">
        <v>22</v>
      </c>
      <c r="H199" s="87"/>
    </row>
    <row r="200" spans="1:8" s="36" customFormat="1" ht="30">
      <c r="A200" s="85"/>
      <c r="B200" s="79" t="s">
        <v>296</v>
      </c>
      <c r="C200" s="82"/>
      <c r="D200" s="82"/>
      <c r="E200" s="90"/>
      <c r="F200" s="93"/>
      <c r="G200" s="84" t="s">
        <v>22</v>
      </c>
      <c r="H200" s="87"/>
    </row>
    <row r="201" spans="1:8" s="36" customFormat="1" ht="15">
      <c r="A201" s="85"/>
      <c r="B201" s="10"/>
      <c r="C201" s="92"/>
      <c r="D201" s="92"/>
      <c r="E201" s="92"/>
      <c r="F201" s="93"/>
      <c r="G201" s="84" t="s">
        <v>22</v>
      </c>
      <c r="H201" s="87"/>
    </row>
    <row r="202" spans="1:8" s="36" customFormat="1" ht="15.75">
      <c r="A202" s="98"/>
      <c r="B202" s="37" t="s">
        <v>42</v>
      </c>
      <c r="C202" s="88"/>
      <c r="D202" s="91"/>
      <c r="E202" s="69"/>
      <c r="F202" s="81"/>
      <c r="G202" s="84" t="s">
        <v>22</v>
      </c>
      <c r="H202" s="89"/>
    </row>
    <row r="203" spans="1:8" s="36" customFormat="1" ht="15.75">
      <c r="A203" s="98"/>
      <c r="B203" s="37"/>
      <c r="C203" s="88"/>
      <c r="D203" s="91"/>
      <c r="E203" s="69"/>
      <c r="F203" s="81"/>
      <c r="G203" s="84"/>
      <c r="H203" s="89"/>
    </row>
    <row r="204" spans="1:8" s="36" customFormat="1" ht="15">
      <c r="A204" s="97" t="s">
        <v>44</v>
      </c>
      <c r="B204" s="65" t="s">
        <v>221</v>
      </c>
      <c r="C204" s="7">
        <v>4</v>
      </c>
      <c r="D204" s="3" t="s">
        <v>0</v>
      </c>
      <c r="E204" s="47">
        <v>0</v>
      </c>
      <c r="F204" s="9">
        <f t="shared" ref="F204" si="79">E204*C204</f>
        <v>0</v>
      </c>
      <c r="G204" s="9">
        <f t="shared" ref="G204" si="80">IF(C204&gt;0,F204*0.18,"")</f>
        <v>0</v>
      </c>
      <c r="H204" s="8">
        <f t="shared" ref="H204" si="81">F204+G204</f>
        <v>0</v>
      </c>
    </row>
    <row r="205" spans="1:8" s="36" customFormat="1" ht="15">
      <c r="A205" s="97"/>
      <c r="B205" s="65"/>
      <c r="C205" s="7"/>
      <c r="D205" s="3"/>
      <c r="E205" s="86"/>
      <c r="F205" s="9"/>
      <c r="G205" s="9"/>
      <c r="H205" s="8"/>
    </row>
    <row r="206" spans="1:8" s="36" customFormat="1" ht="15.75">
      <c r="A206" s="49"/>
      <c r="B206" s="37"/>
      <c r="C206" s="32"/>
      <c r="D206" s="41"/>
      <c r="E206" s="4"/>
      <c r="F206" s="5"/>
      <c r="G206" s="5"/>
      <c r="H206" s="35"/>
    </row>
    <row r="207" spans="1:8" s="36" customFormat="1" ht="15">
      <c r="A207" s="57">
        <f>A194+0.01</f>
        <v>6.1299999999999972</v>
      </c>
      <c r="B207" s="10" t="s">
        <v>298</v>
      </c>
      <c r="C207" s="82"/>
      <c r="D207" s="82"/>
      <c r="E207" s="86"/>
      <c r="F207" s="84"/>
      <c r="G207" s="84" t="s">
        <v>22</v>
      </c>
      <c r="H207" s="83"/>
    </row>
    <row r="208" spans="1:8" s="36" customFormat="1" ht="15">
      <c r="A208" s="85"/>
      <c r="B208" s="10" t="s">
        <v>37</v>
      </c>
      <c r="C208" s="82"/>
      <c r="D208" s="82"/>
      <c r="E208" s="90"/>
      <c r="F208" s="94"/>
      <c r="G208" s="84" t="s">
        <v>22</v>
      </c>
      <c r="H208" s="96"/>
    </row>
    <row r="209" spans="1:8" s="36" customFormat="1" ht="15">
      <c r="A209" s="85"/>
      <c r="B209" s="10" t="s">
        <v>25</v>
      </c>
      <c r="C209" s="82"/>
      <c r="D209" s="82"/>
      <c r="E209" s="90"/>
      <c r="F209" s="94"/>
      <c r="G209" s="84" t="s">
        <v>22</v>
      </c>
      <c r="H209" s="96"/>
    </row>
    <row r="210" spans="1:8" s="36" customFormat="1" ht="15" customHeight="1">
      <c r="A210" s="98"/>
      <c r="B210" s="10" t="s">
        <v>26</v>
      </c>
      <c r="C210" s="82"/>
      <c r="D210" s="80"/>
      <c r="E210" s="69"/>
      <c r="F210" s="81"/>
      <c r="G210" s="84" t="s">
        <v>22</v>
      </c>
      <c r="H210" s="89"/>
    </row>
    <row r="211" spans="1:8" s="36" customFormat="1" ht="15">
      <c r="A211" s="98"/>
      <c r="B211" s="10" t="s">
        <v>27</v>
      </c>
      <c r="C211" s="82"/>
      <c r="D211" s="80"/>
      <c r="E211" s="69"/>
      <c r="F211" s="81"/>
      <c r="G211" s="84" t="s">
        <v>22</v>
      </c>
      <c r="H211" s="89"/>
    </row>
    <row r="212" spans="1:8" s="36" customFormat="1" ht="15">
      <c r="A212" s="85"/>
      <c r="B212" s="48" t="s">
        <v>331</v>
      </c>
      <c r="C212" s="82"/>
      <c r="D212" s="82"/>
      <c r="E212" s="90"/>
      <c r="F212" s="94"/>
      <c r="G212" s="84" t="s">
        <v>22</v>
      </c>
      <c r="H212" s="96"/>
    </row>
    <row r="213" spans="1:8" s="36" customFormat="1" ht="30">
      <c r="A213" s="85"/>
      <c r="B213" s="79" t="s">
        <v>296</v>
      </c>
      <c r="C213" s="82"/>
      <c r="D213" s="82"/>
      <c r="E213" s="90"/>
      <c r="F213" s="94"/>
      <c r="G213" s="84" t="s">
        <v>22</v>
      </c>
      <c r="H213" s="96"/>
    </row>
    <row r="214" spans="1:8" s="36" customFormat="1" ht="15">
      <c r="A214" s="85"/>
      <c r="B214" s="10"/>
      <c r="C214" s="95"/>
      <c r="D214" s="95"/>
      <c r="E214" s="95"/>
      <c r="F214" s="94"/>
      <c r="G214" s="84" t="s">
        <v>22</v>
      </c>
      <c r="H214" s="96"/>
    </row>
    <row r="215" spans="1:8" s="36" customFormat="1" ht="15.75">
      <c r="A215" s="98"/>
      <c r="B215" s="37" t="s">
        <v>42</v>
      </c>
      <c r="C215" s="88"/>
      <c r="D215" s="91"/>
      <c r="E215" s="69"/>
      <c r="F215" s="81"/>
      <c r="G215" s="84" t="s">
        <v>22</v>
      </c>
      <c r="H215" s="89"/>
    </row>
    <row r="216" spans="1:8" s="36" customFormat="1" ht="15.75">
      <c r="A216" s="98"/>
      <c r="B216" s="37"/>
      <c r="C216" s="88"/>
      <c r="D216" s="91"/>
      <c r="E216" s="69"/>
      <c r="F216" s="81"/>
      <c r="G216" s="84"/>
      <c r="H216" s="89"/>
    </row>
    <row r="217" spans="1:8" s="36" customFormat="1" ht="15">
      <c r="A217" s="97" t="s">
        <v>44</v>
      </c>
      <c r="B217" s="65" t="s">
        <v>267</v>
      </c>
      <c r="C217" s="7">
        <v>9</v>
      </c>
      <c r="D217" s="3" t="s">
        <v>0</v>
      </c>
      <c r="E217" s="47">
        <v>0</v>
      </c>
      <c r="F217" s="9">
        <f t="shared" ref="F217" si="82">E217*C217</f>
        <v>0</v>
      </c>
      <c r="G217" s="9">
        <f t="shared" ref="G217" si="83">IF(C217&gt;0,F217*0.18,"")</f>
        <v>0</v>
      </c>
      <c r="H217" s="8">
        <f t="shared" ref="H217" si="84">F217+G217</f>
        <v>0</v>
      </c>
    </row>
    <row r="218" spans="1:8" s="36" customFormat="1" ht="15">
      <c r="A218" s="97" t="s">
        <v>46</v>
      </c>
      <c r="B218" s="65" t="s">
        <v>269</v>
      </c>
      <c r="C218" s="7">
        <v>2</v>
      </c>
      <c r="D218" s="3" t="s">
        <v>0</v>
      </c>
      <c r="E218" s="47">
        <v>0</v>
      </c>
      <c r="F218" s="9">
        <f t="shared" ref="F218" si="85">E218*C218</f>
        <v>0</v>
      </c>
      <c r="G218" s="9">
        <f t="shared" ref="G218" si="86">IF(C218&gt;0,F218*0.18,"")</f>
        <v>0</v>
      </c>
      <c r="H218" s="8">
        <f t="shared" ref="H218" si="87">F218+G218</f>
        <v>0</v>
      </c>
    </row>
    <row r="219" spans="1:8" s="36" customFormat="1" ht="15.75">
      <c r="A219" s="49"/>
      <c r="B219" s="37"/>
      <c r="C219" s="32"/>
      <c r="D219" s="41"/>
      <c r="E219" s="4"/>
      <c r="F219" s="5"/>
      <c r="G219" s="5"/>
      <c r="H219" s="35"/>
    </row>
    <row r="220" spans="1:8" s="36" customFormat="1" ht="15.75">
      <c r="A220" s="49"/>
      <c r="B220" s="37"/>
      <c r="C220" s="32"/>
      <c r="D220" s="41"/>
      <c r="E220" s="4"/>
      <c r="F220" s="5"/>
      <c r="G220" s="5"/>
      <c r="H220" s="35"/>
    </row>
    <row r="221" spans="1:8" s="36" customFormat="1" ht="15">
      <c r="A221" s="57">
        <f>A207+0.01</f>
        <v>6.139999999999997</v>
      </c>
      <c r="B221" s="10" t="s">
        <v>299</v>
      </c>
      <c r="C221" s="82"/>
      <c r="D221" s="82"/>
      <c r="E221" s="86"/>
      <c r="F221" s="84"/>
      <c r="G221" s="84" t="s">
        <v>22</v>
      </c>
      <c r="H221" s="83"/>
    </row>
    <row r="222" spans="1:8" s="36" customFormat="1" ht="15">
      <c r="A222" s="85"/>
      <c r="B222" s="10" t="s">
        <v>37</v>
      </c>
      <c r="C222" s="82"/>
      <c r="D222" s="82"/>
      <c r="E222" s="90"/>
      <c r="F222" s="94"/>
      <c r="G222" s="84" t="s">
        <v>22</v>
      </c>
      <c r="H222" s="96"/>
    </row>
    <row r="223" spans="1:8" s="36" customFormat="1" ht="15">
      <c r="A223" s="85"/>
      <c r="B223" s="10" t="s">
        <v>25</v>
      </c>
      <c r="C223" s="82"/>
      <c r="D223" s="82"/>
      <c r="E223" s="90"/>
      <c r="F223" s="94"/>
      <c r="G223" s="84" t="s">
        <v>22</v>
      </c>
      <c r="H223" s="96"/>
    </row>
    <row r="224" spans="1:8" s="36" customFormat="1" ht="15" customHeight="1">
      <c r="A224" s="98"/>
      <c r="B224" s="10" t="s">
        <v>26</v>
      </c>
      <c r="C224" s="82"/>
      <c r="D224" s="80"/>
      <c r="E224" s="69"/>
      <c r="F224" s="81"/>
      <c r="G224" s="84" t="s">
        <v>22</v>
      </c>
      <c r="H224" s="89"/>
    </row>
    <row r="225" spans="1:8" s="36" customFormat="1" ht="15">
      <c r="A225" s="98"/>
      <c r="B225" s="10" t="s">
        <v>27</v>
      </c>
      <c r="C225" s="82"/>
      <c r="D225" s="80"/>
      <c r="E225" s="69"/>
      <c r="F225" s="81"/>
      <c r="G225" s="84" t="s">
        <v>22</v>
      </c>
      <c r="H225" s="89"/>
    </row>
    <row r="226" spans="1:8" s="36" customFormat="1" ht="15">
      <c r="A226" s="85"/>
      <c r="B226" s="48" t="s">
        <v>331</v>
      </c>
      <c r="C226" s="82"/>
      <c r="D226" s="82"/>
      <c r="E226" s="90"/>
      <c r="F226" s="94"/>
      <c r="G226" s="84" t="s">
        <v>22</v>
      </c>
      <c r="H226" s="96"/>
    </row>
    <row r="227" spans="1:8" s="36" customFormat="1" ht="30">
      <c r="A227" s="85"/>
      <c r="B227" s="79" t="s">
        <v>296</v>
      </c>
      <c r="C227" s="82"/>
      <c r="D227" s="82"/>
      <c r="E227" s="90"/>
      <c r="F227" s="94"/>
      <c r="G227" s="84" t="s">
        <v>22</v>
      </c>
      <c r="H227" s="96"/>
    </row>
    <row r="228" spans="1:8" s="36" customFormat="1" ht="15">
      <c r="A228" s="85"/>
      <c r="B228" s="10"/>
      <c r="C228" s="95"/>
      <c r="D228" s="95"/>
      <c r="E228" s="95"/>
      <c r="F228" s="94"/>
      <c r="G228" s="84" t="s">
        <v>22</v>
      </c>
      <c r="H228" s="96"/>
    </row>
    <row r="229" spans="1:8" s="36" customFormat="1" ht="15.75">
      <c r="A229" s="98"/>
      <c r="B229" s="37" t="s">
        <v>42</v>
      </c>
      <c r="C229" s="88"/>
      <c r="D229" s="91"/>
      <c r="E229" s="69"/>
      <c r="F229" s="81"/>
      <c r="G229" s="84" t="s">
        <v>22</v>
      </c>
      <c r="H229" s="89"/>
    </row>
    <row r="230" spans="1:8" s="36" customFormat="1" ht="15.75">
      <c r="A230" s="98"/>
      <c r="B230" s="37"/>
      <c r="C230" s="88"/>
      <c r="D230" s="91"/>
      <c r="E230" s="69"/>
      <c r="F230" s="81"/>
      <c r="G230" s="84"/>
      <c r="H230" s="89"/>
    </row>
    <row r="231" spans="1:8" s="36" customFormat="1" ht="15">
      <c r="A231" s="97" t="s">
        <v>44</v>
      </c>
      <c r="B231" s="65" t="s">
        <v>149</v>
      </c>
      <c r="C231" s="7">
        <v>2</v>
      </c>
      <c r="D231" s="3" t="s">
        <v>0</v>
      </c>
      <c r="E231" s="47">
        <v>0</v>
      </c>
      <c r="F231" s="9">
        <f t="shared" ref="F231:F232" si="88">E231*C231</f>
        <v>0</v>
      </c>
      <c r="G231" s="9">
        <f t="shared" ref="G231:G232" si="89">IF(C231&gt;0,F231*0.18,"")</f>
        <v>0</v>
      </c>
      <c r="H231" s="8">
        <f t="shared" ref="H231:H232" si="90">F231+G231</f>
        <v>0</v>
      </c>
    </row>
    <row r="232" spans="1:8" s="36" customFormat="1" ht="15">
      <c r="A232" s="97" t="s">
        <v>46</v>
      </c>
      <c r="B232" s="65" t="s">
        <v>153</v>
      </c>
      <c r="C232" s="7">
        <v>1</v>
      </c>
      <c r="D232" s="3" t="s">
        <v>0</v>
      </c>
      <c r="E232" s="47">
        <v>0</v>
      </c>
      <c r="F232" s="9">
        <f t="shared" si="88"/>
        <v>0</v>
      </c>
      <c r="G232" s="9">
        <f t="shared" si="89"/>
        <v>0</v>
      </c>
      <c r="H232" s="8">
        <f t="shared" si="90"/>
        <v>0</v>
      </c>
    </row>
    <row r="233" spans="1:8" s="36" customFormat="1" ht="15.75">
      <c r="A233" s="49"/>
      <c r="B233" s="37"/>
      <c r="C233" s="32"/>
      <c r="D233" s="41"/>
      <c r="E233" s="4"/>
      <c r="F233" s="5"/>
      <c r="G233" s="5"/>
      <c r="H233" s="35"/>
    </row>
    <row r="234" spans="1:8" s="36" customFormat="1" ht="15.75">
      <c r="A234" s="49"/>
      <c r="B234" s="37"/>
      <c r="C234" s="32"/>
      <c r="D234" s="41"/>
      <c r="E234" s="4"/>
      <c r="F234" s="5"/>
      <c r="G234" s="5"/>
      <c r="H234" s="35"/>
    </row>
    <row r="235" spans="1:8" s="36" customFormat="1" ht="15">
      <c r="A235" s="57">
        <f>A221+0.01</f>
        <v>6.1499999999999968</v>
      </c>
      <c r="B235" s="10" t="s">
        <v>308</v>
      </c>
      <c r="C235" s="82"/>
      <c r="D235" s="82"/>
      <c r="E235" s="86"/>
      <c r="F235" s="84"/>
      <c r="G235" s="84" t="s">
        <v>22</v>
      </c>
      <c r="H235" s="83"/>
    </row>
    <row r="236" spans="1:8" s="36" customFormat="1" ht="15">
      <c r="A236" s="85"/>
      <c r="B236" s="10" t="s">
        <v>37</v>
      </c>
      <c r="C236" s="82"/>
      <c r="D236" s="82"/>
      <c r="E236" s="90"/>
      <c r="F236" s="94"/>
      <c r="G236" s="84" t="s">
        <v>22</v>
      </c>
      <c r="H236" s="96"/>
    </row>
    <row r="237" spans="1:8" s="36" customFormat="1" ht="15">
      <c r="A237" s="85"/>
      <c r="B237" s="10" t="s">
        <v>25</v>
      </c>
      <c r="C237" s="82"/>
      <c r="D237" s="82"/>
      <c r="E237" s="90"/>
      <c r="F237" s="94"/>
      <c r="G237" s="84" t="s">
        <v>22</v>
      </c>
      <c r="H237" s="96"/>
    </row>
    <row r="238" spans="1:8" s="36" customFormat="1" ht="15" customHeight="1">
      <c r="A238" s="98"/>
      <c r="B238" s="10" t="s">
        <v>26</v>
      </c>
      <c r="C238" s="82"/>
      <c r="D238" s="80"/>
      <c r="E238" s="69"/>
      <c r="F238" s="81"/>
      <c r="G238" s="84" t="s">
        <v>22</v>
      </c>
      <c r="H238" s="89"/>
    </row>
    <row r="239" spans="1:8" s="36" customFormat="1" ht="15">
      <c r="A239" s="98"/>
      <c r="B239" s="10" t="s">
        <v>27</v>
      </c>
      <c r="C239" s="82"/>
      <c r="D239" s="80"/>
      <c r="E239" s="69"/>
      <c r="F239" s="81"/>
      <c r="G239" s="84" t="s">
        <v>22</v>
      </c>
      <c r="H239" s="89"/>
    </row>
    <row r="240" spans="1:8" s="36" customFormat="1" ht="15">
      <c r="A240" s="85"/>
      <c r="B240" s="48" t="s">
        <v>331</v>
      </c>
      <c r="C240" s="82"/>
      <c r="D240" s="82"/>
      <c r="E240" s="90"/>
      <c r="F240" s="94"/>
      <c r="G240" s="84" t="s">
        <v>22</v>
      </c>
      <c r="H240" s="96"/>
    </row>
    <row r="241" spans="1:8" s="36" customFormat="1" ht="30">
      <c r="A241" s="85"/>
      <c r="B241" s="79" t="s">
        <v>296</v>
      </c>
      <c r="C241" s="82"/>
      <c r="D241" s="82"/>
      <c r="E241" s="90"/>
      <c r="F241" s="94"/>
      <c r="G241" s="84" t="s">
        <v>22</v>
      </c>
      <c r="H241" s="96"/>
    </row>
    <row r="242" spans="1:8" s="36" customFormat="1" ht="15">
      <c r="A242" s="85"/>
      <c r="B242" s="10"/>
      <c r="C242" s="95"/>
      <c r="D242" s="95"/>
      <c r="E242" s="95"/>
      <c r="F242" s="94"/>
      <c r="G242" s="84" t="s">
        <v>22</v>
      </c>
      <c r="H242" s="96"/>
    </row>
    <row r="243" spans="1:8" s="36" customFormat="1" ht="15.75">
      <c r="A243" s="98"/>
      <c r="B243" s="37" t="s">
        <v>42</v>
      </c>
      <c r="C243" s="88"/>
      <c r="D243" s="91"/>
      <c r="E243" s="69"/>
      <c r="F243" s="81"/>
      <c r="G243" s="84" t="s">
        <v>22</v>
      </c>
      <c r="H243" s="89"/>
    </row>
    <row r="244" spans="1:8" s="36" customFormat="1" ht="15.75">
      <c r="A244" s="98"/>
      <c r="B244" s="37"/>
      <c r="C244" s="88"/>
      <c r="D244" s="91"/>
      <c r="E244" s="69"/>
      <c r="F244" s="81"/>
      <c r="G244" s="84"/>
      <c r="H244" s="89"/>
    </row>
    <row r="245" spans="1:8" s="36" customFormat="1" ht="15">
      <c r="A245" s="97" t="s">
        <v>44</v>
      </c>
      <c r="B245" s="65" t="s">
        <v>267</v>
      </c>
      <c r="C245" s="7">
        <v>9</v>
      </c>
      <c r="D245" s="3" t="s">
        <v>0</v>
      </c>
      <c r="E245" s="47">
        <v>0</v>
      </c>
      <c r="F245" s="9">
        <f t="shared" ref="F245" si="91">E245*C245</f>
        <v>0</v>
      </c>
      <c r="G245" s="9">
        <f t="shared" ref="G245" si="92">IF(C245&gt;0,F245*0.18,"")</f>
        <v>0</v>
      </c>
      <c r="H245" s="8">
        <f t="shared" ref="H245" si="93">F245+G245</f>
        <v>0</v>
      </c>
    </row>
    <row r="246" spans="1:8" s="36" customFormat="1" ht="15">
      <c r="A246" s="97"/>
      <c r="B246" s="65"/>
      <c r="C246" s="7"/>
      <c r="D246" s="3"/>
      <c r="E246" s="86"/>
      <c r="F246" s="9"/>
      <c r="G246" s="9"/>
      <c r="H246" s="8"/>
    </row>
    <row r="247" spans="1:8" s="36" customFormat="1" ht="15.75">
      <c r="A247" s="49"/>
      <c r="B247" s="37"/>
      <c r="C247" s="32"/>
      <c r="D247" s="41"/>
      <c r="E247" s="4"/>
      <c r="F247" s="5"/>
      <c r="G247" s="5"/>
      <c r="H247" s="35"/>
    </row>
    <row r="248" spans="1:8" s="36" customFormat="1" ht="15">
      <c r="A248" s="57">
        <f>A235+0.01</f>
        <v>6.1599999999999966</v>
      </c>
      <c r="B248" s="48" t="s">
        <v>306</v>
      </c>
      <c r="C248" s="7"/>
      <c r="D248" s="7"/>
      <c r="E248" s="50"/>
      <c r="F248" s="9"/>
      <c r="G248" s="9"/>
      <c r="H248" s="8"/>
    </row>
    <row r="249" spans="1:8" s="36" customFormat="1" ht="15" customHeight="1">
      <c r="A249" s="11"/>
      <c r="B249" s="48" t="s">
        <v>39</v>
      </c>
      <c r="C249" s="7"/>
      <c r="D249" s="7"/>
      <c r="E249" s="74"/>
      <c r="F249" s="50"/>
      <c r="G249" s="9"/>
      <c r="H249" s="9"/>
    </row>
    <row r="250" spans="1:8" s="36" customFormat="1" ht="15">
      <c r="A250" s="11"/>
      <c r="B250" s="48" t="s">
        <v>300</v>
      </c>
      <c r="C250" s="7"/>
      <c r="D250" s="7"/>
      <c r="E250" s="73"/>
      <c r="F250" s="50"/>
      <c r="G250" s="9"/>
      <c r="H250" s="9"/>
    </row>
    <row r="251" spans="1:8" s="36" customFormat="1" ht="15">
      <c r="A251" s="49"/>
      <c r="B251" s="75" t="s">
        <v>301</v>
      </c>
      <c r="C251" s="7"/>
      <c r="D251" s="7"/>
      <c r="E251" s="8"/>
      <c r="F251" s="9"/>
      <c r="G251" s="9"/>
      <c r="H251" s="72"/>
    </row>
    <row r="252" spans="1:8" s="36" customFormat="1" ht="15">
      <c r="A252" s="49"/>
      <c r="B252" s="75" t="s">
        <v>302</v>
      </c>
      <c r="C252" s="7"/>
      <c r="D252" s="7"/>
      <c r="E252" s="8"/>
      <c r="F252" s="9"/>
      <c r="G252" s="9"/>
      <c r="H252" s="72"/>
    </row>
    <row r="253" spans="1:8" s="36" customFormat="1" ht="15">
      <c r="A253" s="11"/>
      <c r="B253" s="48" t="s">
        <v>331</v>
      </c>
      <c r="C253" s="7"/>
      <c r="D253" s="7"/>
      <c r="E253" s="73"/>
      <c r="F253" s="50"/>
      <c r="G253" s="9"/>
      <c r="H253" s="9"/>
    </row>
    <row r="254" spans="1:8" s="36" customFormat="1" ht="30">
      <c r="A254" s="11"/>
      <c r="B254" s="48" t="s">
        <v>43</v>
      </c>
      <c r="C254" s="7"/>
      <c r="D254" s="7"/>
      <c r="E254" s="73"/>
      <c r="F254" s="50"/>
      <c r="G254" s="9"/>
      <c r="H254" s="9"/>
    </row>
    <row r="255" spans="1:8" s="36" customFormat="1" ht="15.75">
      <c r="A255" s="49"/>
      <c r="B255" s="75"/>
      <c r="C255" s="32"/>
      <c r="D255" s="32"/>
      <c r="E255" s="8"/>
      <c r="F255" s="9"/>
      <c r="G255" s="9"/>
      <c r="H255" s="72"/>
    </row>
    <row r="256" spans="1:8" s="36" customFormat="1" ht="15.75">
      <c r="A256" s="49"/>
      <c r="B256" s="37" t="s">
        <v>42</v>
      </c>
      <c r="C256" s="32"/>
      <c r="D256" s="32"/>
      <c r="E256" s="8"/>
      <c r="F256" s="9"/>
      <c r="G256" s="9"/>
      <c r="H256" s="72"/>
    </row>
    <row r="257" spans="1:8" s="36" customFormat="1" ht="15.75">
      <c r="A257" s="49"/>
      <c r="B257" s="37"/>
      <c r="C257" s="32"/>
      <c r="D257" s="32"/>
      <c r="E257" s="8"/>
      <c r="F257" s="9"/>
      <c r="G257" s="9"/>
      <c r="H257" s="72"/>
    </row>
    <row r="258" spans="1:8" s="36" customFormat="1" ht="15">
      <c r="A258" s="97" t="s">
        <v>44</v>
      </c>
      <c r="B258" s="65" t="s">
        <v>303</v>
      </c>
      <c r="C258" s="7">
        <v>11</v>
      </c>
      <c r="D258" s="3" t="s">
        <v>0</v>
      </c>
      <c r="E258" s="47">
        <v>0</v>
      </c>
      <c r="F258" s="9">
        <f t="shared" ref="F258:F259" si="94">E258*C258</f>
        <v>0</v>
      </c>
      <c r="G258" s="9">
        <f t="shared" ref="G258:G259" si="95">IF(C258&gt;0,F258*0.18,"")</f>
        <v>0</v>
      </c>
      <c r="H258" s="8">
        <f t="shared" ref="H258:H259" si="96">F258+G258</f>
        <v>0</v>
      </c>
    </row>
    <row r="259" spans="1:8" s="36" customFormat="1" ht="15">
      <c r="A259" s="97" t="s">
        <v>46</v>
      </c>
      <c r="B259" s="65" t="s">
        <v>304</v>
      </c>
      <c r="C259" s="7">
        <v>1</v>
      </c>
      <c r="D259" s="3" t="s">
        <v>0</v>
      </c>
      <c r="E259" s="47">
        <v>0</v>
      </c>
      <c r="F259" s="9">
        <f t="shared" si="94"/>
        <v>0</v>
      </c>
      <c r="G259" s="9">
        <f t="shared" si="95"/>
        <v>0</v>
      </c>
      <c r="H259" s="8">
        <f t="shared" si="96"/>
        <v>0</v>
      </c>
    </row>
    <row r="260" spans="1:8" s="36" customFormat="1" ht="15.75">
      <c r="A260" s="49"/>
      <c r="B260" s="37"/>
      <c r="C260" s="32"/>
      <c r="D260" s="41"/>
      <c r="E260" s="4"/>
      <c r="F260" s="5"/>
      <c r="G260" s="5"/>
      <c r="H260" s="35"/>
    </row>
    <row r="261" spans="1:8" s="36" customFormat="1" ht="15.75">
      <c r="A261" s="49"/>
      <c r="B261" s="37"/>
      <c r="C261" s="32"/>
      <c r="D261" s="41"/>
      <c r="E261" s="4"/>
      <c r="F261" s="5"/>
      <c r="G261" s="5"/>
      <c r="H261" s="35"/>
    </row>
    <row r="262" spans="1:8" s="36" customFormat="1" ht="15">
      <c r="A262" s="57">
        <f>A248+0.01</f>
        <v>6.1699999999999964</v>
      </c>
      <c r="B262" s="48" t="s">
        <v>307</v>
      </c>
      <c r="C262" s="7"/>
      <c r="D262" s="7"/>
      <c r="E262" s="50"/>
      <c r="F262" s="9"/>
      <c r="G262" s="9"/>
      <c r="H262" s="8"/>
    </row>
    <row r="263" spans="1:8" s="36" customFormat="1" ht="15" customHeight="1">
      <c r="A263" s="11"/>
      <c r="B263" s="48" t="s">
        <v>39</v>
      </c>
      <c r="C263" s="7"/>
      <c r="D263" s="7"/>
      <c r="E263" s="74"/>
      <c r="F263" s="50"/>
      <c r="G263" s="9"/>
      <c r="H263" s="9"/>
    </row>
    <row r="264" spans="1:8" s="36" customFormat="1" ht="15">
      <c r="A264" s="11"/>
      <c r="B264" s="48" t="s">
        <v>25</v>
      </c>
      <c r="C264" s="7"/>
      <c r="D264" s="7"/>
      <c r="E264" s="73"/>
      <c r="F264" s="50"/>
      <c r="G264" s="9"/>
      <c r="H264" s="9"/>
    </row>
    <row r="265" spans="1:8" s="36" customFormat="1" ht="15">
      <c r="A265" s="49"/>
      <c r="B265" s="75" t="s">
        <v>26</v>
      </c>
      <c r="C265" s="7"/>
      <c r="D265" s="7"/>
      <c r="E265" s="8"/>
      <c r="F265" s="9"/>
      <c r="G265" s="9"/>
      <c r="H265" s="72"/>
    </row>
    <row r="266" spans="1:8" s="36" customFormat="1" ht="15">
      <c r="A266" s="49"/>
      <c r="B266" s="75" t="s">
        <v>27</v>
      </c>
      <c r="C266" s="7"/>
      <c r="D266" s="7"/>
      <c r="E266" s="8"/>
      <c r="F266" s="9"/>
      <c r="G266" s="9"/>
      <c r="H266" s="72"/>
    </row>
    <row r="267" spans="1:8" s="36" customFormat="1" ht="15">
      <c r="A267" s="11"/>
      <c r="B267" s="48" t="s">
        <v>331</v>
      </c>
      <c r="C267" s="7"/>
      <c r="D267" s="7"/>
      <c r="E267" s="73"/>
      <c r="F267" s="50"/>
      <c r="G267" s="9"/>
      <c r="H267" s="9"/>
    </row>
    <row r="268" spans="1:8" s="36" customFormat="1" ht="30">
      <c r="A268" s="11"/>
      <c r="B268" s="48" t="s">
        <v>43</v>
      </c>
      <c r="C268" s="7"/>
      <c r="D268" s="7"/>
      <c r="E268" s="73"/>
      <c r="F268" s="50"/>
      <c r="G268" s="9"/>
      <c r="H268" s="9"/>
    </row>
    <row r="269" spans="1:8" s="36" customFormat="1" ht="15.75">
      <c r="A269" s="49"/>
      <c r="B269" s="75"/>
      <c r="C269" s="32"/>
      <c r="D269" s="32"/>
      <c r="E269" s="8"/>
      <c r="F269" s="9"/>
      <c r="G269" s="9"/>
      <c r="H269" s="72"/>
    </row>
    <row r="270" spans="1:8" s="36" customFormat="1" ht="15.75">
      <c r="A270" s="49"/>
      <c r="B270" s="37" t="s">
        <v>42</v>
      </c>
      <c r="C270" s="32"/>
      <c r="D270" s="32"/>
      <c r="E270" s="8"/>
      <c r="F270" s="9"/>
      <c r="G270" s="9"/>
      <c r="H270" s="72"/>
    </row>
    <row r="271" spans="1:8" s="36" customFormat="1" ht="15.75">
      <c r="A271" s="49"/>
      <c r="B271" s="37"/>
      <c r="C271" s="32"/>
      <c r="D271" s="32"/>
      <c r="E271" s="8"/>
      <c r="F271" s="9"/>
      <c r="G271" s="9"/>
      <c r="H271" s="72"/>
    </row>
    <row r="272" spans="1:8" s="36" customFormat="1" ht="15">
      <c r="A272" s="97" t="s">
        <v>44</v>
      </c>
      <c r="B272" s="65" t="s">
        <v>305</v>
      </c>
      <c r="C272" s="7">
        <v>12</v>
      </c>
      <c r="D272" s="3" t="s">
        <v>0</v>
      </c>
      <c r="E272" s="47">
        <v>0</v>
      </c>
      <c r="F272" s="9">
        <f t="shared" ref="F272" si="97">E272*C272</f>
        <v>0</v>
      </c>
      <c r="G272" s="9">
        <f t="shared" ref="G272" si="98">IF(C272&gt;0,F272*0.18,"")</f>
        <v>0</v>
      </c>
      <c r="H272" s="8">
        <f t="shared" ref="H272" si="99">F272+G272</f>
        <v>0</v>
      </c>
    </row>
    <row r="273" spans="1:8" s="36" customFormat="1" ht="15.75">
      <c r="A273" s="49"/>
      <c r="B273" s="37"/>
      <c r="C273" s="32"/>
      <c r="D273" s="41"/>
      <c r="E273" s="4"/>
      <c r="F273" s="5"/>
      <c r="G273" s="5"/>
      <c r="H273" s="35"/>
    </row>
    <row r="274" spans="1:8" ht="15.75">
      <c r="A274" s="72"/>
      <c r="B274" s="38"/>
      <c r="C274" s="42"/>
      <c r="D274" s="42"/>
      <c r="E274" s="36"/>
      <c r="F274" s="36"/>
      <c r="G274" s="36"/>
      <c r="H274" s="36"/>
    </row>
    <row r="275" spans="1:8" ht="15.75">
      <c r="A275" s="72"/>
      <c r="B275" s="38"/>
      <c r="C275" s="42"/>
      <c r="D275" s="42"/>
      <c r="E275" s="36"/>
      <c r="F275" s="36"/>
      <c r="G275" s="36"/>
      <c r="H275" s="36"/>
    </row>
    <row r="276" spans="1:8" ht="15.75">
      <c r="A276" s="12"/>
      <c r="B276" s="36"/>
      <c r="C276" s="54"/>
      <c r="D276" s="55" t="s">
        <v>15</v>
      </c>
      <c r="E276" s="54"/>
      <c r="F276" s="58">
        <f>SUM(F6:F275)</f>
        <v>0</v>
      </c>
      <c r="G276" s="59">
        <f>F276*0.18</f>
        <v>0</v>
      </c>
      <c r="H276" s="59">
        <f>G276+F276</f>
        <v>0</v>
      </c>
    </row>
    <row r="277" spans="1:8" ht="15.75">
      <c r="A277" s="12"/>
      <c r="B277" s="36"/>
      <c r="C277" s="54"/>
      <c r="D277" s="10"/>
      <c r="E277" s="54"/>
      <c r="F277" s="60"/>
      <c r="G277" s="53"/>
      <c r="H277" s="53"/>
    </row>
    <row r="278" spans="1:8" ht="16.5" thickBot="1">
      <c r="A278" s="12"/>
      <c r="B278" s="36"/>
      <c r="C278" s="54"/>
      <c r="D278" s="55" t="s">
        <v>10</v>
      </c>
      <c r="E278" s="54"/>
      <c r="F278" s="61">
        <f>F276*0.1</f>
        <v>0</v>
      </c>
      <c r="G278" s="62">
        <f>F278*0.18</f>
        <v>0</v>
      </c>
      <c r="H278" s="62">
        <f>F278+G278</f>
        <v>0</v>
      </c>
    </row>
    <row r="279" spans="1:8" ht="15.75">
      <c r="A279" s="12"/>
      <c r="B279" s="36"/>
      <c r="C279" s="54"/>
      <c r="D279" s="10"/>
      <c r="E279" s="54"/>
      <c r="F279" s="59"/>
      <c r="G279" s="53"/>
      <c r="H279" s="53"/>
    </row>
    <row r="280" spans="1:8" ht="15.75">
      <c r="A280" s="12"/>
      <c r="B280" s="36"/>
      <c r="C280" s="54"/>
      <c r="D280" s="55" t="s">
        <v>69</v>
      </c>
      <c r="E280" s="54"/>
      <c r="F280" s="59">
        <f>F278+F276</f>
        <v>0</v>
      </c>
      <c r="G280" s="59">
        <f>G276+G278</f>
        <v>0</v>
      </c>
      <c r="H280" s="59">
        <f>H276+H278</f>
        <v>0</v>
      </c>
    </row>
    <row r="281" spans="1:8" ht="15.75">
      <c r="A281" s="35"/>
      <c r="B281" s="39"/>
      <c r="C281" s="42"/>
      <c r="D281" s="42"/>
      <c r="E281" s="36"/>
      <c r="F281" s="36"/>
      <c r="G281" s="36"/>
      <c r="H281" s="36"/>
    </row>
    <row r="333" spans="1:8" s="78" customFormat="1">
      <c r="A333" s="6"/>
      <c r="B333" s="77"/>
      <c r="C333" s="40"/>
      <c r="D333" s="40"/>
      <c r="E333" s="76"/>
      <c r="F333" s="76"/>
      <c r="G333" s="76"/>
      <c r="H333" s="76"/>
    </row>
    <row r="356" spans="1:8" ht="16.5">
      <c r="A356" s="34"/>
      <c r="B356" s="33"/>
      <c r="C356" s="43"/>
      <c r="D356" s="43"/>
      <c r="E356" s="78"/>
      <c r="F356" s="78"/>
      <c r="G356" s="78"/>
      <c r="H356" s="78"/>
    </row>
  </sheetData>
  <sheetProtection formatColumns="0" formatRows="0"/>
  <mergeCells count="4">
    <mergeCell ref="A1:H1"/>
    <mergeCell ref="A2:H2"/>
    <mergeCell ref="A3:H3"/>
    <mergeCell ref="A4:H4"/>
  </mergeCells>
  <phoneticPr fontId="30" type="noConversion"/>
  <pageMargins left="0.70866141732283472" right="0.70866141732283472" top="0.74803149606299213" bottom="0.74803149606299213" header="0.31496062992125984" footer="0.31496062992125984"/>
  <pageSetup scale="37" fitToHeight="0" orientation="portrait" r:id="rId1"/>
  <headerFooter differentFirst="1" alignWithMargins="0">
    <oddHeader>&amp;RAgosto 24, 2009</oddHeader>
    <oddFooter>&amp;L&amp;F
&amp;A&amp;R&amp;14Pagina &amp;P de &amp;N</oddFooter>
  </headerFooter>
  <ignoredErrors>
    <ignoredError sqref="F278" unlockedFormula="1"/>
  </ignoredErrors>
  <drawing r:id="rId2"/>
  <legacyDrawingHF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CC00"/>
  </sheetPr>
  <dimension ref="A1:I122"/>
  <sheetViews>
    <sheetView showGridLines="0" view="pageBreakPreview" zoomScale="70" zoomScaleSheetLayoutView="70" workbookViewId="0">
      <pane ySplit="5" topLeftCell="A29" activePane="bottomLeft" state="frozen"/>
      <selection activeCell="A5" sqref="A5:D5"/>
      <selection pane="bottomLeft" activeCell="A3" sqref="A3:H3"/>
    </sheetView>
  </sheetViews>
  <sheetFormatPr defaultColWidth="11.42578125" defaultRowHeight="12.75"/>
  <cols>
    <col min="1" max="1" width="10.7109375" style="137" customWidth="1"/>
    <col min="2" max="2" width="81.7109375" style="138" bestFit="1" customWidth="1"/>
    <col min="3" max="3" width="15" style="136" customWidth="1"/>
    <col min="4" max="4" width="10.28515625" style="136" customWidth="1"/>
    <col min="5" max="5" width="27.28515625" style="136" bestFit="1" customWidth="1" collapsed="1"/>
    <col min="6" max="6" width="19.140625" style="136" bestFit="1" customWidth="1"/>
    <col min="7" max="7" width="19.42578125" style="136" customWidth="1"/>
    <col min="8" max="8" width="23.42578125" style="136" bestFit="1" customWidth="1"/>
    <col min="9" max="9" width="11.42578125" style="136" hidden="1" customWidth="1"/>
    <col min="10" max="16384" width="11.42578125" style="136"/>
  </cols>
  <sheetData>
    <row r="1" spans="1:9" customFormat="1" ht="23.25">
      <c r="A1" s="293"/>
      <c r="B1" s="293"/>
      <c r="C1" s="293"/>
      <c r="D1" s="293"/>
      <c r="E1" s="293"/>
      <c r="F1" s="293"/>
      <c r="G1" s="293"/>
      <c r="H1" s="293"/>
    </row>
    <row r="2" spans="1:9" customFormat="1" ht="20.25">
      <c r="A2" s="294" t="s">
        <v>174</v>
      </c>
      <c r="B2" s="294"/>
      <c r="C2" s="294"/>
      <c r="D2" s="294"/>
      <c r="E2" s="294"/>
      <c r="F2" s="294"/>
      <c r="G2" s="294"/>
      <c r="H2" s="294"/>
    </row>
    <row r="3" spans="1:9" customFormat="1" ht="20.25">
      <c r="A3" s="294" t="s">
        <v>444</v>
      </c>
      <c r="B3" s="294"/>
      <c r="C3" s="294"/>
      <c r="D3" s="294"/>
      <c r="E3" s="294"/>
      <c r="F3" s="294"/>
      <c r="G3" s="294"/>
      <c r="H3" s="294"/>
    </row>
    <row r="4" spans="1:9" customFormat="1" ht="39.6" customHeight="1" thickBot="1">
      <c r="A4" s="295"/>
      <c r="B4" s="295"/>
      <c r="C4" s="295"/>
      <c r="D4" s="295"/>
      <c r="E4" s="295"/>
      <c r="F4" s="295"/>
      <c r="G4" s="295"/>
      <c r="H4" s="295"/>
    </row>
    <row r="5" spans="1:9" ht="48" customHeight="1" thickBot="1">
      <c r="A5" s="232" t="s">
        <v>1</v>
      </c>
      <c r="B5" s="233" t="s">
        <v>2</v>
      </c>
      <c r="C5" s="233" t="s">
        <v>3</v>
      </c>
      <c r="D5" s="233" t="s">
        <v>4</v>
      </c>
      <c r="E5" s="233" t="s">
        <v>5</v>
      </c>
      <c r="F5" s="233" t="s">
        <v>6</v>
      </c>
      <c r="G5" s="233" t="s">
        <v>7</v>
      </c>
      <c r="H5" s="234" t="s">
        <v>165</v>
      </c>
      <c r="I5" s="139" t="s">
        <v>3</v>
      </c>
    </row>
    <row r="6" spans="1:9" ht="15.75">
      <c r="A6" s="140"/>
      <c r="B6" s="141"/>
      <c r="C6" s="142"/>
      <c r="D6" s="143"/>
      <c r="E6" s="144"/>
      <c r="F6" s="145"/>
      <c r="G6" s="145"/>
      <c r="H6" s="146"/>
      <c r="I6" s="142"/>
    </row>
    <row r="7" spans="1:9" ht="15.75">
      <c r="A7" s="246">
        <v>7</v>
      </c>
      <c r="B7" s="147" t="s">
        <v>119</v>
      </c>
      <c r="C7" s="142"/>
      <c r="D7" s="143"/>
      <c r="E7" s="144"/>
      <c r="F7" s="145"/>
      <c r="G7" s="145"/>
      <c r="H7" s="146"/>
      <c r="I7" s="142"/>
    </row>
    <row r="8" spans="1:9" ht="15.75">
      <c r="A8" s="246"/>
      <c r="B8" s="131" t="s">
        <v>126</v>
      </c>
      <c r="C8" s="142"/>
      <c r="D8" s="143"/>
      <c r="E8" s="144"/>
      <c r="F8" s="145"/>
      <c r="G8" s="145"/>
      <c r="H8" s="146"/>
      <c r="I8" s="142"/>
    </row>
    <row r="9" spans="1:9" ht="15.75">
      <c r="A9" s="140"/>
      <c r="B9" s="131"/>
      <c r="C9" s="142"/>
      <c r="D9" s="143"/>
      <c r="E9" s="144"/>
      <c r="F9" s="145"/>
      <c r="G9" s="145"/>
      <c r="H9" s="146"/>
      <c r="I9" s="142"/>
    </row>
    <row r="10" spans="1:9" ht="15">
      <c r="A10" s="119">
        <v>7.01</v>
      </c>
      <c r="B10" s="152" t="s">
        <v>159</v>
      </c>
      <c r="C10" s="110">
        <v>1</v>
      </c>
      <c r="D10" s="82" t="s">
        <v>68</v>
      </c>
      <c r="E10" s="47">
        <v>0</v>
      </c>
      <c r="F10" s="84">
        <v>0</v>
      </c>
      <c r="G10" s="84">
        <v>0</v>
      </c>
      <c r="H10" s="83">
        <v>0</v>
      </c>
      <c r="I10" s="148"/>
    </row>
    <row r="11" spans="1:9" ht="15.75">
      <c r="A11" s="140"/>
      <c r="B11" s="247"/>
      <c r="C11" s="148"/>
      <c r="D11" s="148"/>
      <c r="E11" s="149"/>
      <c r="F11" s="150"/>
      <c r="G11" s="150"/>
      <c r="H11" s="151"/>
      <c r="I11" s="148">
        <v>1</v>
      </c>
    </row>
    <row r="12" spans="1:9" s="155" customFormat="1" ht="15">
      <c r="A12" s="119">
        <f>A10+0.01</f>
        <v>7.02</v>
      </c>
      <c r="B12" s="152" t="s">
        <v>166</v>
      </c>
      <c r="C12" s="110">
        <v>1</v>
      </c>
      <c r="D12" s="82" t="s">
        <v>68</v>
      </c>
      <c r="E12" s="47">
        <v>0</v>
      </c>
      <c r="F12" s="84">
        <v>0</v>
      </c>
      <c r="G12" s="84">
        <v>0</v>
      </c>
      <c r="H12" s="83">
        <v>0</v>
      </c>
      <c r="I12" s="148"/>
    </row>
    <row r="13" spans="1:9" s="155" customFormat="1" ht="15">
      <c r="A13" s="153"/>
      <c r="B13" s="152" t="s">
        <v>160</v>
      </c>
      <c r="C13" s="148"/>
      <c r="D13" s="148"/>
      <c r="E13" s="149"/>
      <c r="F13" s="84"/>
      <c r="G13" s="84"/>
      <c r="H13" s="83"/>
      <c r="I13" s="148"/>
    </row>
    <row r="14" spans="1:9" s="155" customFormat="1" ht="15">
      <c r="A14" s="153"/>
      <c r="B14" s="152" t="s">
        <v>161</v>
      </c>
      <c r="I14" s="148"/>
    </row>
    <row r="15" spans="1:9" s="155" customFormat="1" ht="15">
      <c r="A15" s="153"/>
      <c r="B15" s="152" t="s">
        <v>162</v>
      </c>
      <c r="C15" s="148"/>
      <c r="D15" s="148"/>
      <c r="E15" s="149"/>
      <c r="F15" s="150"/>
      <c r="G15" s="150"/>
      <c r="H15" s="151"/>
      <c r="I15" s="148"/>
    </row>
    <row r="16" spans="1:9" s="155" customFormat="1" ht="15">
      <c r="A16" s="153"/>
      <c r="B16" s="152" t="s">
        <v>163</v>
      </c>
      <c r="C16" s="148"/>
      <c r="D16" s="148"/>
      <c r="E16" s="149"/>
      <c r="F16" s="150"/>
      <c r="G16" s="150"/>
      <c r="H16" s="151"/>
      <c r="I16" s="148"/>
    </row>
    <row r="17" spans="1:9" s="156" customFormat="1" ht="15">
      <c r="A17" s="153"/>
      <c r="B17" s="152" t="s">
        <v>164</v>
      </c>
      <c r="C17" s="148"/>
      <c r="D17" s="148"/>
      <c r="E17" s="151"/>
      <c r="F17" s="150"/>
      <c r="G17" s="150"/>
      <c r="H17" s="151"/>
      <c r="I17" s="148"/>
    </row>
    <row r="18" spans="1:9" s="155" customFormat="1" ht="15">
      <c r="A18" s="153"/>
      <c r="B18" s="248"/>
      <c r="C18" s="148"/>
      <c r="D18" s="148"/>
      <c r="E18" s="149"/>
      <c r="F18" s="84"/>
      <c r="G18" s="84"/>
      <c r="H18" s="83"/>
      <c r="I18" s="148"/>
    </row>
    <row r="19" spans="1:9" s="250" customFormat="1" ht="15">
      <c r="A19" s="119">
        <f>A12+0.01</f>
        <v>7.0299999999999994</v>
      </c>
      <c r="B19" s="152" t="s">
        <v>309</v>
      </c>
      <c r="C19" s="110">
        <v>1</v>
      </c>
      <c r="D19" s="82" t="s">
        <v>68</v>
      </c>
      <c r="E19" s="47">
        <v>0</v>
      </c>
      <c r="F19" s="84">
        <v>0</v>
      </c>
      <c r="G19" s="84">
        <v>0</v>
      </c>
      <c r="H19" s="83">
        <v>0</v>
      </c>
      <c r="I19" s="249"/>
    </row>
    <row r="20" spans="1:9" s="155" customFormat="1" ht="15">
      <c r="A20" s="251"/>
      <c r="B20" s="252" t="s">
        <v>167</v>
      </c>
      <c r="C20" s="148"/>
      <c r="D20" s="148"/>
      <c r="E20" s="149"/>
      <c r="F20" s="84"/>
      <c r="G20" s="84"/>
      <c r="H20" s="83"/>
      <c r="I20" s="148"/>
    </row>
    <row r="21" spans="1:9" s="155" customFormat="1" ht="15">
      <c r="A21" s="153"/>
      <c r="B21" s="248"/>
      <c r="C21" s="148"/>
      <c r="D21" s="148"/>
      <c r="E21" s="149"/>
      <c r="F21" s="84"/>
      <c r="G21" s="84"/>
      <c r="H21" s="83"/>
      <c r="I21" s="148"/>
    </row>
    <row r="22" spans="1:9" s="250" customFormat="1" ht="15">
      <c r="A22" s="119">
        <f>A19+0.01</f>
        <v>7.0399999999999991</v>
      </c>
      <c r="B22" s="152" t="s">
        <v>310</v>
      </c>
      <c r="C22" s="110">
        <v>1</v>
      </c>
      <c r="D22" s="82" t="s">
        <v>68</v>
      </c>
      <c r="E22" s="47">
        <v>0</v>
      </c>
      <c r="F22" s="84">
        <v>0</v>
      </c>
      <c r="G22" s="84">
        <v>0</v>
      </c>
      <c r="H22" s="83">
        <v>0</v>
      </c>
      <c r="I22" s="249"/>
    </row>
    <row r="23" spans="1:9" s="155" customFormat="1" ht="15">
      <c r="A23" s="153"/>
      <c r="B23" s="248"/>
      <c r="C23" s="148"/>
      <c r="D23" s="148"/>
      <c r="E23" s="149"/>
      <c r="F23" s="84"/>
      <c r="G23" s="84"/>
      <c r="H23" s="83"/>
      <c r="I23" s="148"/>
    </row>
    <row r="24" spans="1:9" s="250" customFormat="1" ht="15">
      <c r="A24" s="119">
        <f>A22+0.01</f>
        <v>7.0499999999999989</v>
      </c>
      <c r="B24" s="152" t="s">
        <v>432</v>
      </c>
      <c r="C24" s="110">
        <v>1</v>
      </c>
      <c r="D24" s="82" t="s">
        <v>68</v>
      </c>
      <c r="E24" s="47">
        <v>0</v>
      </c>
      <c r="F24" s="84">
        <v>0</v>
      </c>
      <c r="G24" s="84">
        <v>0</v>
      </c>
      <c r="H24" s="83">
        <v>0</v>
      </c>
      <c r="I24" s="249"/>
    </row>
    <row r="25" spans="1:9" s="155" customFormat="1" ht="15">
      <c r="A25" s="153"/>
      <c r="B25" s="248"/>
      <c r="C25" s="148"/>
      <c r="D25" s="148"/>
      <c r="E25" s="149"/>
      <c r="F25" s="84"/>
      <c r="G25" s="84"/>
      <c r="H25" s="83"/>
      <c r="I25" s="148"/>
    </row>
    <row r="26" spans="1:9" s="250" customFormat="1" ht="15">
      <c r="A26" s="119">
        <f>A24+0.01</f>
        <v>7.0599999999999987</v>
      </c>
      <c r="B26" s="152" t="s">
        <v>433</v>
      </c>
      <c r="C26" s="110">
        <v>1</v>
      </c>
      <c r="D26" s="82" t="s">
        <v>68</v>
      </c>
      <c r="E26" s="47">
        <v>0</v>
      </c>
      <c r="F26" s="84">
        <v>0</v>
      </c>
      <c r="G26" s="84">
        <v>0</v>
      </c>
      <c r="H26" s="83">
        <v>0</v>
      </c>
      <c r="I26" s="249"/>
    </row>
    <row r="27" spans="1:9" s="155" customFormat="1" ht="15">
      <c r="A27" s="153"/>
      <c r="B27" s="248"/>
      <c r="C27" s="148"/>
      <c r="D27" s="148"/>
      <c r="E27" s="149"/>
      <c r="F27" s="84"/>
      <c r="G27" s="84"/>
      <c r="H27" s="83"/>
      <c r="I27" s="148"/>
    </row>
    <row r="28" spans="1:9" s="250" customFormat="1" ht="15">
      <c r="A28" s="119">
        <f>A26+0.01</f>
        <v>7.0699999999999985</v>
      </c>
      <c r="B28" s="152" t="s">
        <v>434</v>
      </c>
      <c r="C28" s="110">
        <v>1</v>
      </c>
      <c r="D28" s="82" t="s">
        <v>68</v>
      </c>
      <c r="E28" s="47">
        <v>0</v>
      </c>
      <c r="F28" s="84">
        <v>0</v>
      </c>
      <c r="G28" s="84">
        <v>0</v>
      </c>
      <c r="H28" s="83">
        <v>0</v>
      </c>
      <c r="I28" s="249"/>
    </row>
    <row r="29" spans="1:9" s="155" customFormat="1" ht="15">
      <c r="A29" s="251"/>
      <c r="B29" s="252"/>
      <c r="C29" s="148"/>
      <c r="D29" s="148"/>
      <c r="E29" s="149"/>
      <c r="F29" s="84"/>
      <c r="G29" s="84"/>
      <c r="H29" s="83"/>
      <c r="I29" s="148"/>
    </row>
    <row r="30" spans="1:9" s="155" customFormat="1" ht="15">
      <c r="A30" s="251"/>
      <c r="B30" s="252"/>
      <c r="C30" s="148"/>
      <c r="D30" s="148"/>
      <c r="E30" s="149"/>
      <c r="F30" s="84"/>
      <c r="G30" s="84"/>
      <c r="H30" s="83"/>
      <c r="I30" s="148"/>
    </row>
    <row r="31" spans="1:9" s="156" customFormat="1" ht="15">
      <c r="A31" s="153"/>
      <c r="B31" s="152"/>
      <c r="C31" s="148"/>
      <c r="D31" s="148"/>
      <c r="E31" s="151"/>
      <c r="F31" s="150"/>
      <c r="G31" s="150"/>
      <c r="H31" s="151"/>
      <c r="I31" s="148"/>
    </row>
    <row r="32" spans="1:9" s="156" customFormat="1" ht="15.75">
      <c r="A32" s="153"/>
      <c r="C32" s="125"/>
      <c r="D32" s="253" t="s">
        <v>15</v>
      </c>
      <c r="E32" s="254"/>
      <c r="F32" s="84">
        <f>SUM(F10:F30)</f>
        <v>0</v>
      </c>
      <c r="G32" s="84">
        <f>0.18*F32</f>
        <v>0</v>
      </c>
      <c r="H32" s="83">
        <f>F32+G32</f>
        <v>0</v>
      </c>
      <c r="I32" s="148"/>
    </row>
    <row r="33" spans="1:9" s="156" customFormat="1" ht="15">
      <c r="A33" s="153"/>
      <c r="C33" s="125"/>
      <c r="D33" s="110"/>
      <c r="E33" s="254"/>
      <c r="F33" s="110"/>
      <c r="G33" s="125"/>
      <c r="H33" s="125"/>
      <c r="I33" s="148"/>
    </row>
    <row r="34" spans="1:9" s="156" customFormat="1" ht="16.5" thickBot="1">
      <c r="A34" s="153"/>
      <c r="C34" s="125"/>
      <c r="D34" s="253" t="s">
        <v>10</v>
      </c>
      <c r="E34" s="254"/>
      <c r="F34" s="271">
        <f>F32*10%</f>
        <v>0</v>
      </c>
      <c r="G34" s="186">
        <f>0.18*F34</f>
        <v>0</v>
      </c>
      <c r="H34" s="186">
        <f>F34+G34</f>
        <v>0</v>
      </c>
      <c r="I34" s="148"/>
    </row>
    <row r="35" spans="1:9" s="156" customFormat="1" ht="15">
      <c r="A35" s="153"/>
      <c r="C35" s="125"/>
      <c r="D35" s="110"/>
      <c r="E35" s="125"/>
      <c r="F35" s="84"/>
      <c r="G35" s="125"/>
      <c r="H35" s="125"/>
      <c r="I35" s="148"/>
    </row>
    <row r="36" spans="1:9" s="156" customFormat="1" ht="15.75">
      <c r="A36" s="153"/>
      <c r="C36" s="125"/>
      <c r="D36" s="253" t="s">
        <v>72</v>
      </c>
      <c r="E36" s="125"/>
      <c r="F36" s="84">
        <f>F34+F32</f>
        <v>0</v>
      </c>
      <c r="G36" s="84">
        <f>0.18*F36</f>
        <v>0</v>
      </c>
      <c r="H36" s="255">
        <f>F36+G36</f>
        <v>0</v>
      </c>
      <c r="I36" s="148"/>
    </row>
    <row r="37" spans="1:9" s="158" customFormat="1" ht="15.75">
      <c r="A37" s="157"/>
      <c r="B37" s="138"/>
      <c r="F37" s="237"/>
      <c r="G37" s="150"/>
      <c r="H37" s="150"/>
    </row>
    <row r="38" spans="1:9" s="158" customFormat="1" ht="15">
      <c r="A38" s="157"/>
      <c r="B38" s="138"/>
      <c r="F38" s="159"/>
    </row>
    <row r="39" spans="1:9" s="158" customFormat="1" ht="15">
      <c r="A39" s="137"/>
      <c r="B39" s="138"/>
      <c r="F39" s="159"/>
    </row>
    <row r="40" spans="1:9" s="158" customFormat="1" ht="15.75">
      <c r="A40" s="137"/>
      <c r="B40" s="138"/>
      <c r="F40" s="237"/>
      <c r="G40" s="150"/>
      <c r="H40" s="160"/>
    </row>
    <row r="41" spans="1:9" s="155" customFormat="1" ht="15">
      <c r="A41" s="157"/>
      <c r="B41" s="161"/>
      <c r="C41" s="148"/>
      <c r="D41" s="148"/>
      <c r="E41" s="149"/>
      <c r="F41" s="150"/>
      <c r="G41" s="150"/>
      <c r="H41" s="151"/>
      <c r="I41" s="148"/>
    </row>
    <row r="42" spans="1:9" ht="15.75">
      <c r="A42" s="153"/>
      <c r="B42" s="162"/>
      <c r="C42" s="163"/>
      <c r="D42" s="163"/>
      <c r="E42" s="163"/>
      <c r="F42" s="163"/>
      <c r="G42" s="163"/>
      <c r="H42" s="163"/>
    </row>
    <row r="43" spans="1:9" ht="15">
      <c r="A43" s="153"/>
      <c r="B43" s="161"/>
      <c r="C43" s="148"/>
      <c r="D43" s="148"/>
      <c r="E43" s="149"/>
      <c r="F43" s="150"/>
      <c r="G43" s="150"/>
      <c r="H43" s="151"/>
    </row>
    <row r="44" spans="1:9" ht="15.75">
      <c r="A44" s="153"/>
      <c r="B44" s="162"/>
      <c r="C44" s="163"/>
      <c r="D44" s="163"/>
      <c r="E44" s="163"/>
      <c r="F44" s="163"/>
      <c r="G44" s="163"/>
      <c r="H44" s="163"/>
    </row>
    <row r="45" spans="1:9" ht="15.75">
      <c r="A45" s="153"/>
      <c r="B45" s="162"/>
      <c r="C45" s="163"/>
      <c r="D45" s="163"/>
      <c r="E45" s="163"/>
      <c r="F45" s="163"/>
      <c r="G45" s="163"/>
      <c r="H45" s="163"/>
    </row>
    <row r="46" spans="1:9" ht="15">
      <c r="A46" s="153"/>
      <c r="B46" s="159"/>
      <c r="C46" s="148"/>
      <c r="D46" s="148"/>
      <c r="E46" s="149"/>
      <c r="F46" s="150"/>
      <c r="G46" s="150"/>
      <c r="H46" s="151"/>
    </row>
    <row r="47" spans="1:9" ht="15">
      <c r="A47" s="153"/>
      <c r="B47" s="164"/>
      <c r="C47" s="163"/>
      <c r="D47" s="163"/>
      <c r="E47" s="163"/>
      <c r="F47" s="163"/>
      <c r="G47" s="163"/>
      <c r="H47" s="163"/>
    </row>
    <row r="48" spans="1:9" ht="15.75">
      <c r="A48" s="153"/>
      <c r="B48" s="162"/>
      <c r="C48" s="163"/>
      <c r="D48" s="163"/>
      <c r="E48" s="163"/>
      <c r="F48" s="163"/>
      <c r="G48" s="163"/>
      <c r="H48" s="163"/>
    </row>
    <row r="49" spans="1:8" ht="15">
      <c r="A49" s="153"/>
      <c r="B49" s="161"/>
      <c r="C49" s="148"/>
      <c r="D49" s="148"/>
      <c r="E49" s="149"/>
      <c r="F49" s="150"/>
      <c r="G49" s="150"/>
      <c r="H49" s="151"/>
    </row>
    <row r="50" spans="1:8" ht="15">
      <c r="A50" s="153"/>
      <c r="B50" s="161"/>
      <c r="C50" s="163"/>
      <c r="D50" s="163"/>
      <c r="E50" s="163"/>
      <c r="F50" s="163"/>
      <c r="G50" s="163"/>
      <c r="H50" s="163"/>
    </row>
    <row r="51" spans="1:8" ht="15">
      <c r="A51" s="153"/>
      <c r="B51" s="161"/>
      <c r="C51" s="148"/>
      <c r="D51" s="148"/>
      <c r="E51" s="149"/>
      <c r="F51" s="150"/>
      <c r="G51" s="150"/>
      <c r="H51" s="151"/>
    </row>
    <row r="52" spans="1:8" ht="15.75">
      <c r="A52" s="153"/>
      <c r="B52" s="162"/>
      <c r="C52" s="163"/>
      <c r="D52" s="163"/>
      <c r="E52" s="163"/>
      <c r="F52" s="163"/>
      <c r="G52" s="163"/>
      <c r="H52" s="163"/>
    </row>
    <row r="53" spans="1:8" ht="15">
      <c r="A53" s="153"/>
      <c r="B53" s="161"/>
      <c r="C53" s="148"/>
      <c r="D53" s="148"/>
      <c r="E53" s="149"/>
      <c r="F53" s="150"/>
      <c r="G53" s="150"/>
      <c r="H53" s="151"/>
    </row>
    <row r="54" spans="1:8" ht="15.75">
      <c r="A54" s="153"/>
      <c r="B54" s="162"/>
      <c r="C54" s="163"/>
      <c r="D54" s="163"/>
      <c r="E54" s="163"/>
      <c r="F54" s="163"/>
      <c r="G54" s="163"/>
      <c r="H54" s="163"/>
    </row>
    <row r="55" spans="1:8" ht="15">
      <c r="A55" s="153"/>
      <c r="B55" s="297"/>
      <c r="C55" s="163"/>
      <c r="D55" s="163"/>
      <c r="E55" s="163"/>
      <c r="F55" s="163"/>
      <c r="G55" s="163"/>
      <c r="H55" s="163"/>
    </row>
    <row r="56" spans="1:8" ht="15">
      <c r="A56" s="153"/>
      <c r="B56" s="297"/>
      <c r="C56" s="163"/>
      <c r="D56" s="163"/>
      <c r="E56" s="163"/>
      <c r="F56" s="163"/>
      <c r="G56" s="163"/>
      <c r="H56" s="163"/>
    </row>
    <row r="57" spans="1:8" ht="15">
      <c r="A57" s="153"/>
      <c r="B57" s="297"/>
      <c r="C57" s="163"/>
      <c r="D57" s="163"/>
      <c r="E57" s="163"/>
      <c r="F57" s="163"/>
      <c r="G57" s="163"/>
      <c r="H57" s="163"/>
    </row>
    <row r="58" spans="1:8" ht="15">
      <c r="A58" s="153"/>
      <c r="B58" s="297"/>
      <c r="C58" s="163"/>
      <c r="D58" s="163"/>
      <c r="E58" s="163"/>
      <c r="F58" s="163"/>
      <c r="G58" s="163"/>
      <c r="H58" s="163"/>
    </row>
    <row r="59" spans="1:8" ht="15">
      <c r="A59" s="153"/>
      <c r="B59" s="297"/>
      <c r="C59" s="163"/>
      <c r="D59" s="163"/>
      <c r="E59" s="163"/>
      <c r="F59" s="163"/>
      <c r="G59" s="163"/>
      <c r="H59" s="163"/>
    </row>
    <row r="60" spans="1:8" ht="15">
      <c r="A60" s="153"/>
      <c r="B60" s="297"/>
      <c r="C60" s="163"/>
      <c r="D60" s="163"/>
      <c r="E60" s="163"/>
      <c r="F60" s="163"/>
      <c r="G60" s="163"/>
      <c r="H60" s="163"/>
    </row>
    <row r="61" spans="1:8" ht="15.75">
      <c r="A61" s="153"/>
      <c r="B61" s="162"/>
      <c r="C61" s="163"/>
      <c r="D61" s="163"/>
      <c r="E61" s="163"/>
      <c r="F61" s="163"/>
      <c r="G61" s="163"/>
      <c r="H61" s="163"/>
    </row>
    <row r="62" spans="1:8" ht="15.75">
      <c r="A62" s="153"/>
      <c r="B62" s="162"/>
      <c r="C62" s="163"/>
      <c r="D62" s="163"/>
      <c r="E62" s="163"/>
      <c r="F62" s="163"/>
      <c r="G62" s="163"/>
      <c r="H62" s="163"/>
    </row>
    <row r="63" spans="1:8" ht="15.75" customHeight="1">
      <c r="A63" s="296"/>
      <c r="B63" s="296"/>
      <c r="C63" s="296"/>
      <c r="D63" s="296"/>
      <c r="E63" s="296"/>
      <c r="F63" s="296"/>
      <c r="G63" s="296"/>
      <c r="H63" s="160"/>
    </row>
    <row r="64" spans="1:8" ht="15.75">
      <c r="A64" s="153"/>
      <c r="B64" s="162"/>
      <c r="C64" s="163"/>
      <c r="D64" s="163"/>
      <c r="E64" s="163"/>
      <c r="F64" s="163"/>
      <c r="G64" s="163"/>
      <c r="H64" s="163"/>
    </row>
    <row r="65" spans="1:9" ht="15.75">
      <c r="A65" s="153"/>
      <c r="B65" s="162"/>
      <c r="C65" s="163"/>
      <c r="D65" s="163"/>
      <c r="E65" s="163"/>
      <c r="F65" s="163"/>
      <c r="G65" s="163"/>
      <c r="H65" s="163"/>
    </row>
    <row r="66" spans="1:9" ht="15.75">
      <c r="A66" s="237"/>
      <c r="B66" s="162"/>
      <c r="C66" s="142"/>
      <c r="D66" s="148"/>
      <c r="E66" s="151"/>
      <c r="F66" s="150"/>
      <c r="G66" s="150"/>
      <c r="H66" s="165"/>
      <c r="I66" s="142"/>
    </row>
    <row r="67" spans="1:9" ht="15.75">
      <c r="A67" s="157"/>
      <c r="B67" s="161"/>
      <c r="C67" s="142"/>
      <c r="D67" s="148"/>
      <c r="E67" s="151"/>
      <c r="F67" s="150"/>
      <c r="G67" s="150"/>
      <c r="H67" s="165"/>
      <c r="I67" s="142"/>
    </row>
    <row r="68" spans="1:9" ht="15">
      <c r="A68" s="157"/>
      <c r="B68" s="161"/>
      <c r="C68" s="148"/>
      <c r="D68" s="148"/>
      <c r="E68" s="149"/>
      <c r="F68" s="150"/>
      <c r="G68" s="150"/>
      <c r="H68" s="151"/>
      <c r="I68" s="148">
        <v>134.75</v>
      </c>
    </row>
    <row r="69" spans="1:9" ht="15.75">
      <c r="A69" s="157"/>
      <c r="B69" s="161"/>
      <c r="C69" s="142"/>
      <c r="D69" s="148"/>
      <c r="E69" s="151"/>
      <c r="F69" s="150"/>
      <c r="G69" s="150"/>
      <c r="H69" s="165"/>
      <c r="I69" s="142"/>
    </row>
    <row r="70" spans="1:9" ht="15">
      <c r="A70" s="157"/>
      <c r="B70" s="161"/>
      <c r="C70" s="148"/>
      <c r="D70" s="148"/>
      <c r="E70" s="149"/>
      <c r="F70" s="150"/>
      <c r="G70" s="150"/>
      <c r="H70" s="151"/>
      <c r="I70" s="148">
        <v>1700</v>
      </c>
    </row>
    <row r="71" spans="1:9" ht="15">
      <c r="A71" s="157"/>
      <c r="B71" s="161"/>
      <c r="C71" s="148"/>
      <c r="D71" s="148"/>
      <c r="E71" s="151"/>
      <c r="F71" s="150"/>
      <c r="G71" s="150"/>
      <c r="H71" s="165"/>
      <c r="I71" s="148"/>
    </row>
    <row r="72" spans="1:9" ht="15">
      <c r="A72" s="157"/>
      <c r="B72" s="161"/>
      <c r="C72" s="148"/>
      <c r="D72" s="148"/>
      <c r="E72" s="149"/>
      <c r="F72" s="150"/>
      <c r="G72" s="150"/>
      <c r="H72" s="151"/>
      <c r="I72" s="148">
        <v>2</v>
      </c>
    </row>
    <row r="73" spans="1:9" ht="15">
      <c r="A73" s="157"/>
      <c r="B73" s="161"/>
      <c r="C73" s="148"/>
      <c r="D73" s="148"/>
      <c r="E73" s="151"/>
      <c r="F73" s="150"/>
      <c r="G73" s="150"/>
      <c r="H73" s="165"/>
      <c r="I73" s="148"/>
    </row>
    <row r="74" spans="1:9" ht="15">
      <c r="A74" s="157"/>
      <c r="B74" s="161"/>
      <c r="C74" s="148"/>
      <c r="D74" s="148"/>
      <c r="E74" s="149"/>
      <c r="F74" s="150"/>
      <c r="G74" s="150"/>
      <c r="H74" s="151"/>
      <c r="I74" s="148">
        <v>1</v>
      </c>
    </row>
    <row r="75" spans="1:9" ht="15">
      <c r="A75" s="157"/>
      <c r="B75" s="161"/>
      <c r="C75" s="148"/>
      <c r="D75" s="148"/>
      <c r="E75" s="151"/>
      <c r="F75" s="150"/>
      <c r="G75" s="150"/>
      <c r="H75" s="165"/>
      <c r="I75" s="148"/>
    </row>
    <row r="76" spans="1:9" ht="15">
      <c r="A76" s="157"/>
      <c r="B76" s="161"/>
      <c r="C76" s="148"/>
      <c r="D76" s="148"/>
      <c r="E76" s="149"/>
      <c r="F76" s="150"/>
      <c r="G76" s="150"/>
      <c r="H76" s="151"/>
      <c r="I76" s="148">
        <v>0.5</v>
      </c>
    </row>
    <row r="77" spans="1:9" ht="15">
      <c r="A77" s="157"/>
      <c r="B77" s="161"/>
      <c r="C77" s="148"/>
      <c r="D77" s="148"/>
      <c r="E77" s="151"/>
      <c r="F77" s="150"/>
      <c r="G77" s="150"/>
      <c r="H77" s="165"/>
      <c r="I77" s="166"/>
    </row>
    <row r="78" spans="1:9" ht="15">
      <c r="A78" s="157"/>
      <c r="B78" s="161"/>
      <c r="C78" s="148"/>
      <c r="D78" s="148"/>
      <c r="E78" s="149"/>
      <c r="F78" s="150"/>
      <c r="G78" s="150"/>
      <c r="H78" s="151"/>
      <c r="I78" s="148">
        <v>3</v>
      </c>
    </row>
    <row r="79" spans="1:9" ht="15">
      <c r="A79" s="157"/>
      <c r="B79" s="161"/>
      <c r="C79" s="148"/>
      <c r="D79" s="148"/>
      <c r="E79" s="151"/>
      <c r="F79" s="150"/>
      <c r="G79" s="150"/>
      <c r="H79" s="165"/>
      <c r="I79" s="148"/>
    </row>
    <row r="80" spans="1:9" ht="15">
      <c r="A80" s="157"/>
      <c r="B80" s="161"/>
      <c r="C80" s="148"/>
      <c r="D80" s="148"/>
      <c r="E80" s="149"/>
      <c r="F80" s="150"/>
      <c r="G80" s="150"/>
      <c r="H80" s="151"/>
      <c r="I80" s="148">
        <v>1</v>
      </c>
    </row>
    <row r="81" spans="1:9" ht="15">
      <c r="A81" s="157"/>
      <c r="B81" s="167"/>
      <c r="C81" s="148"/>
      <c r="D81" s="148"/>
      <c r="E81" s="151"/>
      <c r="F81" s="150"/>
      <c r="G81" s="150"/>
      <c r="H81" s="165"/>
      <c r="I81" s="148"/>
    </row>
    <row r="82" spans="1:9" ht="15">
      <c r="A82" s="157"/>
      <c r="B82" s="161"/>
      <c r="C82" s="148"/>
      <c r="D82" s="148"/>
      <c r="E82" s="149"/>
      <c r="F82" s="150"/>
      <c r="G82" s="150"/>
      <c r="H82" s="151"/>
      <c r="I82" s="148">
        <v>27</v>
      </c>
    </row>
    <row r="83" spans="1:9" ht="15">
      <c r="A83" s="157"/>
      <c r="B83" s="161"/>
      <c r="C83" s="148"/>
      <c r="D83" s="148"/>
      <c r="E83" s="151"/>
      <c r="F83" s="150"/>
      <c r="G83" s="150"/>
      <c r="H83" s="165"/>
      <c r="I83" s="148"/>
    </row>
    <row r="84" spans="1:9" ht="15">
      <c r="A84" s="157"/>
      <c r="B84" s="161"/>
      <c r="C84" s="148"/>
      <c r="D84" s="148"/>
      <c r="E84" s="149"/>
      <c r="F84" s="150"/>
      <c r="G84" s="150"/>
      <c r="H84" s="151"/>
      <c r="I84" s="148">
        <v>3</v>
      </c>
    </row>
    <row r="85" spans="1:9" ht="15">
      <c r="A85" s="157"/>
      <c r="B85" s="161"/>
      <c r="C85" s="148"/>
      <c r="D85" s="148"/>
      <c r="E85" s="151"/>
      <c r="F85" s="150"/>
      <c r="G85" s="150"/>
      <c r="H85" s="165"/>
      <c r="I85" s="148"/>
    </row>
    <row r="86" spans="1:9" ht="15">
      <c r="A86" s="157"/>
      <c r="B86" s="161"/>
      <c r="C86" s="148"/>
      <c r="D86" s="148"/>
      <c r="E86" s="149"/>
      <c r="F86" s="150"/>
      <c r="G86" s="150"/>
      <c r="H86" s="151"/>
      <c r="I86" s="148">
        <v>1</v>
      </c>
    </row>
    <row r="87" spans="1:9" ht="15">
      <c r="A87" s="157"/>
      <c r="B87" s="161"/>
      <c r="C87" s="148"/>
      <c r="D87" s="148"/>
      <c r="E87" s="151"/>
      <c r="F87" s="150"/>
      <c r="G87" s="150"/>
      <c r="H87" s="165"/>
      <c r="I87" s="148"/>
    </row>
    <row r="88" spans="1:9" ht="15">
      <c r="A88" s="157"/>
      <c r="B88" s="161"/>
      <c r="C88" s="148"/>
      <c r="D88" s="148"/>
      <c r="E88" s="149"/>
      <c r="F88" s="150"/>
      <c r="G88" s="150"/>
      <c r="H88" s="151"/>
      <c r="I88" s="148"/>
    </row>
    <row r="89" spans="1:9" ht="15">
      <c r="A89" s="157"/>
      <c r="B89" s="161"/>
      <c r="C89" s="163"/>
      <c r="D89" s="163"/>
      <c r="E89" s="163"/>
      <c r="F89" s="163"/>
      <c r="G89" s="163"/>
      <c r="H89" s="163"/>
      <c r="I89" s="148">
        <v>4</v>
      </c>
    </row>
    <row r="90" spans="1:9" ht="15">
      <c r="A90" s="153"/>
      <c r="B90" s="161"/>
      <c r="C90" s="148"/>
      <c r="D90" s="148"/>
      <c r="E90" s="149"/>
      <c r="F90" s="150"/>
      <c r="G90" s="150"/>
      <c r="H90" s="151"/>
    </row>
    <row r="91" spans="1:9" ht="15">
      <c r="A91" s="153"/>
      <c r="B91" s="168"/>
      <c r="C91" s="163"/>
      <c r="D91" s="163"/>
      <c r="E91" s="163"/>
      <c r="F91" s="163"/>
      <c r="G91" s="163"/>
      <c r="H91" s="163"/>
    </row>
    <row r="92" spans="1:9" ht="15">
      <c r="A92" s="153"/>
      <c r="B92" s="161"/>
      <c r="C92" s="148"/>
      <c r="D92" s="148"/>
      <c r="E92" s="149"/>
      <c r="F92" s="150"/>
      <c r="G92" s="150"/>
      <c r="H92" s="151"/>
    </row>
    <row r="93" spans="1:9" ht="15">
      <c r="A93" s="153"/>
      <c r="B93" s="161"/>
      <c r="C93" s="163"/>
      <c r="D93" s="163"/>
      <c r="E93" s="163"/>
      <c r="F93" s="163"/>
      <c r="G93" s="163"/>
      <c r="H93" s="163"/>
    </row>
    <row r="94" spans="1:9" ht="15">
      <c r="A94" s="153"/>
      <c r="B94" s="161"/>
      <c r="C94" s="148"/>
      <c r="D94" s="148"/>
      <c r="E94" s="149"/>
      <c r="F94" s="150"/>
      <c r="G94" s="150"/>
      <c r="H94" s="151"/>
    </row>
    <row r="95" spans="1:9" ht="15">
      <c r="A95" s="153"/>
      <c r="B95" s="161"/>
      <c r="C95" s="163"/>
      <c r="D95" s="163"/>
      <c r="E95" s="163"/>
      <c r="F95" s="163"/>
      <c r="G95" s="163"/>
      <c r="H95" s="163"/>
    </row>
    <row r="96" spans="1:9" s="155" customFormat="1" ht="15">
      <c r="A96" s="153"/>
      <c r="B96" s="161"/>
      <c r="C96" s="148"/>
      <c r="D96" s="148"/>
      <c r="E96" s="149"/>
      <c r="F96" s="150"/>
      <c r="G96" s="150"/>
      <c r="H96" s="151"/>
      <c r="I96" s="148"/>
    </row>
    <row r="97" spans="1:9" s="155" customFormat="1" ht="15">
      <c r="A97" s="157"/>
      <c r="B97" s="161"/>
      <c r="C97" s="148"/>
      <c r="D97" s="148"/>
      <c r="E97" s="149"/>
      <c r="F97" s="150"/>
      <c r="G97" s="150"/>
      <c r="H97" s="151"/>
      <c r="I97" s="148"/>
    </row>
    <row r="98" spans="1:9" s="155" customFormat="1" ht="15">
      <c r="A98" s="153"/>
      <c r="B98" s="161"/>
      <c r="C98" s="148"/>
      <c r="D98" s="148"/>
      <c r="E98" s="149"/>
      <c r="F98" s="150"/>
      <c r="G98" s="150"/>
      <c r="H98" s="151"/>
      <c r="I98" s="148"/>
    </row>
    <row r="99" spans="1:9" ht="15.75">
      <c r="A99" s="153"/>
      <c r="B99" s="162"/>
      <c r="C99" s="163"/>
      <c r="D99" s="163"/>
      <c r="E99" s="163"/>
      <c r="F99" s="163"/>
      <c r="G99" s="163"/>
      <c r="H99" s="163"/>
    </row>
    <row r="100" spans="1:9" ht="15">
      <c r="A100" s="153"/>
      <c r="B100" s="161"/>
      <c r="C100" s="148"/>
      <c r="D100" s="148"/>
      <c r="E100" s="149"/>
      <c r="F100" s="150"/>
      <c r="G100" s="150"/>
      <c r="H100" s="151"/>
    </row>
    <row r="101" spans="1:9" ht="15.75">
      <c r="A101" s="153"/>
      <c r="B101" s="162"/>
      <c r="C101" s="163"/>
      <c r="D101" s="163"/>
      <c r="E101" s="163"/>
      <c r="F101" s="163"/>
      <c r="G101" s="163"/>
      <c r="H101" s="163"/>
    </row>
    <row r="102" spans="1:9" ht="15.75">
      <c r="A102" s="153"/>
      <c r="B102" s="162"/>
      <c r="C102" s="163"/>
      <c r="D102" s="163"/>
      <c r="E102" s="163"/>
      <c r="F102" s="163"/>
      <c r="G102" s="163"/>
      <c r="H102" s="163"/>
    </row>
    <row r="103" spans="1:9" ht="15">
      <c r="A103" s="153"/>
      <c r="B103" s="159"/>
      <c r="C103" s="148"/>
      <c r="D103" s="148"/>
      <c r="E103" s="149"/>
      <c r="F103" s="150"/>
      <c r="G103" s="150"/>
      <c r="H103" s="151"/>
    </row>
    <row r="104" spans="1:9" ht="15">
      <c r="A104" s="153"/>
      <c r="B104" s="164"/>
      <c r="C104" s="163"/>
      <c r="D104" s="163"/>
      <c r="E104" s="163"/>
      <c r="F104" s="163"/>
      <c r="G104" s="163"/>
      <c r="H104" s="163"/>
    </row>
    <row r="105" spans="1:9" ht="15">
      <c r="A105" s="169"/>
      <c r="B105" s="161"/>
      <c r="C105" s="163"/>
      <c r="D105" s="163"/>
      <c r="E105" s="163"/>
      <c r="F105" s="163"/>
      <c r="G105" s="163"/>
      <c r="H105" s="163"/>
    </row>
    <row r="106" spans="1:9" ht="15">
      <c r="A106" s="153"/>
      <c r="B106" s="161"/>
      <c r="C106" s="148"/>
      <c r="D106" s="148"/>
      <c r="E106" s="149"/>
      <c r="F106" s="150"/>
      <c r="G106" s="150"/>
      <c r="H106" s="151"/>
    </row>
    <row r="107" spans="1:9" ht="15">
      <c r="A107" s="153"/>
      <c r="B107" s="161"/>
      <c r="C107" s="163"/>
      <c r="D107" s="163"/>
      <c r="E107" s="163"/>
      <c r="F107" s="163"/>
      <c r="G107" s="163"/>
      <c r="H107" s="163"/>
    </row>
    <row r="108" spans="1:9" ht="15">
      <c r="A108" s="153"/>
      <c r="B108" s="161"/>
      <c r="C108" s="148"/>
      <c r="D108" s="148"/>
      <c r="E108" s="149"/>
      <c r="F108" s="150"/>
      <c r="G108" s="150"/>
      <c r="H108" s="151"/>
    </row>
    <row r="109" spans="1:9" ht="15.75">
      <c r="A109" s="153"/>
      <c r="B109" s="162"/>
      <c r="C109" s="163"/>
      <c r="D109" s="163"/>
      <c r="E109" s="163"/>
      <c r="F109" s="163"/>
      <c r="G109" s="163"/>
      <c r="H109" s="163"/>
    </row>
    <row r="110" spans="1:9" ht="15">
      <c r="A110" s="153"/>
      <c r="B110" s="161"/>
      <c r="C110" s="148"/>
      <c r="D110" s="148"/>
      <c r="E110" s="149"/>
      <c r="F110" s="150"/>
      <c r="G110" s="150"/>
      <c r="H110" s="151"/>
    </row>
    <row r="111" spans="1:9" ht="15">
      <c r="A111" s="169"/>
      <c r="B111" s="161"/>
      <c r="C111" s="163"/>
      <c r="D111" s="163"/>
      <c r="E111" s="163"/>
      <c r="F111" s="163"/>
      <c r="G111" s="163"/>
      <c r="H111" s="163"/>
    </row>
    <row r="112" spans="1:9" ht="15.75">
      <c r="A112" s="296"/>
      <c r="B112" s="296"/>
      <c r="C112" s="296"/>
      <c r="D112" s="296"/>
      <c r="E112" s="296"/>
      <c r="F112" s="296"/>
      <c r="G112" s="296"/>
      <c r="H112" s="160"/>
    </row>
    <row r="113" spans="1:8" ht="15">
      <c r="A113" s="169"/>
      <c r="B113" s="161"/>
      <c r="C113" s="163"/>
      <c r="D113" s="163"/>
      <c r="E113" s="163"/>
      <c r="F113" s="163"/>
      <c r="G113" s="163"/>
      <c r="H113" s="163"/>
    </row>
    <row r="114" spans="1:8">
      <c r="A114" s="169"/>
      <c r="B114" s="297"/>
      <c r="C114" s="163"/>
      <c r="D114" s="163"/>
      <c r="E114" s="163"/>
      <c r="F114" s="163"/>
      <c r="G114" s="163"/>
      <c r="H114" s="163"/>
    </row>
    <row r="115" spans="1:8">
      <c r="A115" s="169"/>
      <c r="B115" s="297"/>
      <c r="C115" s="163"/>
      <c r="D115" s="163"/>
      <c r="E115" s="163"/>
      <c r="F115" s="163"/>
      <c r="G115" s="163"/>
      <c r="H115" s="163"/>
    </row>
    <row r="116" spans="1:8">
      <c r="A116" s="169"/>
      <c r="B116" s="297"/>
      <c r="C116" s="163"/>
      <c r="D116" s="163"/>
      <c r="E116" s="163"/>
      <c r="F116" s="163"/>
      <c r="G116" s="163"/>
      <c r="H116" s="163"/>
    </row>
    <row r="117" spans="1:8" s="172" customFormat="1" ht="16.5">
      <c r="A117" s="170"/>
      <c r="B117" s="297"/>
      <c r="C117" s="171"/>
      <c r="D117" s="171"/>
      <c r="E117" s="171"/>
      <c r="F117" s="171"/>
      <c r="G117" s="171"/>
      <c r="H117" s="171"/>
    </row>
    <row r="118" spans="1:8" s="172" customFormat="1" ht="16.5">
      <c r="A118" s="170"/>
      <c r="B118" s="297"/>
      <c r="C118" s="171"/>
      <c r="D118" s="171"/>
      <c r="E118" s="171"/>
      <c r="F118" s="171"/>
      <c r="G118" s="171"/>
      <c r="H118" s="171"/>
    </row>
    <row r="119" spans="1:8" s="172" customFormat="1" ht="16.5">
      <c r="A119" s="170"/>
      <c r="B119" s="297"/>
      <c r="C119" s="171"/>
      <c r="D119" s="171"/>
      <c r="E119" s="171"/>
      <c r="F119" s="171"/>
      <c r="G119" s="171"/>
      <c r="H119" s="171"/>
    </row>
    <row r="120" spans="1:8" s="172" customFormat="1" ht="16.5">
      <c r="A120" s="173"/>
      <c r="B120" s="174"/>
    </row>
    <row r="121" spans="1:8" s="172" customFormat="1" ht="16.5">
      <c r="A121" s="173"/>
      <c r="B121" s="174"/>
    </row>
    <row r="122" spans="1:8" s="172" customFormat="1" ht="16.5">
      <c r="A122" s="173"/>
      <c r="B122" s="174"/>
    </row>
  </sheetData>
  <sheetProtection selectLockedCells="1"/>
  <mergeCells count="8">
    <mergeCell ref="A112:G112"/>
    <mergeCell ref="B114:B119"/>
    <mergeCell ref="B55:B60"/>
    <mergeCell ref="A1:H1"/>
    <mergeCell ref="A2:H2"/>
    <mergeCell ref="A3:H3"/>
    <mergeCell ref="A4:H4"/>
    <mergeCell ref="A63:G63"/>
  </mergeCells>
  <printOptions horizontalCentered="1"/>
  <pageMargins left="0.23622047244094491" right="0.23622047244094491" top="0.74803149606299213" bottom="0.74803149606299213" header="0.31496062992125984" footer="0.31496062992125984"/>
  <pageSetup scale="50" fitToHeight="15" orientation="portrait" r:id="rId1"/>
  <headerFooter alignWithMargins="0">
    <oddFooter>&amp;L&amp;F
&amp;A&amp;RPag. &amp;P de &amp;N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FFC000"/>
    <pageSetUpPr fitToPage="1"/>
  </sheetPr>
  <dimension ref="A1:H36"/>
  <sheetViews>
    <sheetView showGridLines="0" view="pageBreakPreview" zoomScale="70" zoomScaleSheetLayoutView="70" workbookViewId="0">
      <pane ySplit="5" topLeftCell="A6" activePane="bottomLeft" state="frozen"/>
      <selection activeCell="F121" sqref="F121"/>
      <selection pane="bottomLeft" activeCell="H9" sqref="H9"/>
    </sheetView>
  </sheetViews>
  <sheetFormatPr defaultColWidth="11.42578125" defaultRowHeight="12.75"/>
  <cols>
    <col min="1" max="1" width="10.28515625" style="126" customWidth="1"/>
    <col min="2" max="2" width="92.85546875" style="127" customWidth="1"/>
    <col min="3" max="3" width="12.5703125" style="125" bestFit="1" customWidth="1"/>
    <col min="4" max="4" width="11.42578125" style="125" customWidth="1"/>
    <col min="5" max="5" width="17.85546875" style="125" bestFit="1" customWidth="1" collapsed="1"/>
    <col min="6" max="6" width="19.140625" style="125" bestFit="1" customWidth="1"/>
    <col min="7" max="7" width="17.7109375" style="125" bestFit="1" customWidth="1"/>
    <col min="8" max="8" width="22.7109375" style="125" customWidth="1"/>
    <col min="9" max="16384" width="11.42578125" style="125"/>
  </cols>
  <sheetData>
    <row r="1" spans="1:8" customFormat="1" ht="23.25">
      <c r="A1" s="293"/>
      <c r="B1" s="293"/>
      <c r="C1" s="293"/>
      <c r="D1" s="293"/>
      <c r="E1" s="293"/>
      <c r="F1" s="293"/>
      <c r="G1" s="293"/>
      <c r="H1" s="293"/>
    </row>
    <row r="2" spans="1:8" customFormat="1" ht="20.25">
      <c r="A2" s="294" t="s">
        <v>174</v>
      </c>
      <c r="B2" s="294"/>
      <c r="C2" s="294"/>
      <c r="D2" s="294"/>
      <c r="E2" s="294"/>
      <c r="F2" s="294"/>
      <c r="G2" s="294"/>
      <c r="H2" s="294"/>
    </row>
    <row r="3" spans="1:8" customFormat="1" ht="20.25">
      <c r="A3" s="294" t="s">
        <v>173</v>
      </c>
      <c r="B3" s="294"/>
      <c r="C3" s="294"/>
      <c r="D3" s="294"/>
      <c r="E3" s="294"/>
      <c r="F3" s="294"/>
      <c r="G3" s="294"/>
      <c r="H3" s="294"/>
    </row>
    <row r="4" spans="1:8" customFormat="1" ht="39.6" customHeight="1" thickBot="1">
      <c r="A4" s="295"/>
      <c r="B4" s="295"/>
      <c r="C4" s="295"/>
      <c r="D4" s="295"/>
      <c r="E4" s="295"/>
      <c r="F4" s="295"/>
      <c r="G4" s="295"/>
      <c r="H4" s="295"/>
    </row>
    <row r="5" spans="1:8" ht="48" thickBot="1">
      <c r="A5" s="232" t="s">
        <v>1</v>
      </c>
      <c r="B5" s="233" t="s">
        <v>2</v>
      </c>
      <c r="C5" s="233" t="s">
        <v>3</v>
      </c>
      <c r="D5" s="233" t="s">
        <v>4</v>
      </c>
      <c r="E5" s="233" t="s">
        <v>5</v>
      </c>
      <c r="F5" s="233" t="s">
        <v>6</v>
      </c>
      <c r="G5" s="233" t="s">
        <v>7</v>
      </c>
      <c r="H5" s="234" t="s">
        <v>165</v>
      </c>
    </row>
    <row r="6" spans="1:8" ht="15.75">
      <c r="A6" s="120"/>
      <c r="B6" s="128"/>
      <c r="C6" s="123"/>
      <c r="D6" s="80"/>
      <c r="E6" s="69"/>
      <c r="F6" s="81"/>
      <c r="G6" s="81"/>
      <c r="H6" s="124"/>
    </row>
    <row r="7" spans="1:8" ht="15.75">
      <c r="A7" s="121">
        <v>8</v>
      </c>
      <c r="B7" s="122" t="s">
        <v>168</v>
      </c>
      <c r="C7" s="123"/>
      <c r="D7" s="80"/>
      <c r="E7" s="69"/>
      <c r="F7" s="81"/>
      <c r="G7" s="81"/>
      <c r="H7" s="124"/>
    </row>
    <row r="8" spans="1:8" ht="15.75">
      <c r="A8" s="85"/>
      <c r="B8" s="132"/>
      <c r="C8" s="123"/>
      <c r="D8" s="80"/>
      <c r="E8" s="69"/>
      <c r="F8" s="81"/>
      <c r="G8" s="96" t="str">
        <f>IF(C8&gt;0,F8*0.18,"")</f>
        <v/>
      </c>
      <c r="H8" s="124"/>
    </row>
    <row r="9" spans="1:8" ht="15">
      <c r="A9" s="119">
        <v>8.01</v>
      </c>
      <c r="B9" s="110" t="s">
        <v>317</v>
      </c>
    </row>
    <row r="10" spans="1:8" ht="15">
      <c r="A10" s="140"/>
      <c r="B10" s="154" t="s">
        <v>157</v>
      </c>
      <c r="C10" s="82">
        <v>1</v>
      </c>
      <c r="D10" s="80" t="s">
        <v>68</v>
      </c>
      <c r="E10" s="47">
        <v>0</v>
      </c>
      <c r="F10" s="84">
        <f>+E10*C10</f>
        <v>0</v>
      </c>
      <c r="G10" s="96">
        <f>IF(C10&gt;0,F10*0.18,"")</f>
        <v>0</v>
      </c>
      <c r="H10" s="83">
        <f>F10+G10</f>
        <v>0</v>
      </c>
    </row>
    <row r="11" spans="1:8" ht="15">
      <c r="A11" s="125"/>
      <c r="B11" s="132"/>
      <c r="C11" s="82"/>
      <c r="D11" s="80"/>
      <c r="E11" s="69"/>
      <c r="F11" s="81"/>
      <c r="G11" s="96" t="str">
        <f>IF(C11&gt;0,F11*0.18,"")</f>
        <v/>
      </c>
      <c r="H11" s="124"/>
    </row>
    <row r="12" spans="1:8" ht="15">
      <c r="A12" s="119">
        <f>A9+0.01</f>
        <v>8.02</v>
      </c>
      <c r="B12" s="110" t="s">
        <v>316</v>
      </c>
    </row>
    <row r="13" spans="1:8" ht="15">
      <c r="A13" s="120"/>
      <c r="B13" s="154" t="s">
        <v>158</v>
      </c>
      <c r="C13" s="82">
        <v>1</v>
      </c>
      <c r="D13" s="80" t="s">
        <v>68</v>
      </c>
      <c r="E13" s="47">
        <v>0</v>
      </c>
      <c r="F13" s="84">
        <f>+E13*C13</f>
        <v>0</v>
      </c>
      <c r="G13" s="96">
        <f>IF(C13&gt;0,F13*0.18,"")</f>
        <v>0</v>
      </c>
      <c r="H13" s="83">
        <f>F13+G13</f>
        <v>0</v>
      </c>
    </row>
    <row r="14" spans="1:8" customFormat="1" ht="15.75">
      <c r="A14" s="11"/>
      <c r="B14" s="189"/>
      <c r="C14" s="2"/>
      <c r="D14" s="3"/>
      <c r="E14" s="4"/>
      <c r="F14" s="5"/>
      <c r="G14" s="5"/>
      <c r="H14" s="6"/>
    </row>
    <row r="15" spans="1:8" customFormat="1" ht="15">
      <c r="A15" s="11" t="s">
        <v>435</v>
      </c>
      <c r="B15" s="189" t="s">
        <v>319</v>
      </c>
      <c r="C15" s="7">
        <v>48</v>
      </c>
      <c r="D15" s="3" t="s">
        <v>311</v>
      </c>
      <c r="E15" s="47">
        <v>0</v>
      </c>
      <c r="F15" s="9">
        <f>+E15*C15</f>
        <v>0</v>
      </c>
      <c r="G15" s="68">
        <f>IF(C15&gt;0,F15*0.18,"")</f>
        <v>0</v>
      </c>
      <c r="H15" s="8">
        <f>F15+G15</f>
        <v>0</v>
      </c>
    </row>
    <row r="16" spans="1:8" customFormat="1" ht="15.75">
      <c r="A16" s="11"/>
      <c r="B16" s="189"/>
      <c r="C16" s="2"/>
      <c r="D16" s="3"/>
      <c r="E16" s="69"/>
      <c r="F16" s="5"/>
      <c r="G16" s="68" t="str">
        <f t="shared" ref="G16:G22" si="0">IF(C16&gt;0,F16*0.18,"")</f>
        <v/>
      </c>
      <c r="H16" s="6"/>
    </row>
    <row r="17" spans="1:8" customFormat="1" ht="15">
      <c r="A17" s="11" t="s">
        <v>436</v>
      </c>
      <c r="B17" s="189" t="s">
        <v>312</v>
      </c>
      <c r="C17" s="7">
        <v>16</v>
      </c>
      <c r="D17" s="3" t="s">
        <v>311</v>
      </c>
      <c r="E17" s="47">
        <v>0</v>
      </c>
      <c r="F17" s="9">
        <f>+E17*C17</f>
        <v>0</v>
      </c>
      <c r="G17" s="68">
        <f>IF(C17&gt;0,F17*0.18,"")</f>
        <v>0</v>
      </c>
      <c r="H17" s="8">
        <f>F17+G17</f>
        <v>0</v>
      </c>
    </row>
    <row r="18" spans="1:8" customFormat="1" ht="15.75">
      <c r="A18" s="11"/>
      <c r="B18" s="189"/>
      <c r="C18" s="2"/>
      <c r="D18" s="3"/>
      <c r="E18" s="69"/>
      <c r="F18" s="5"/>
      <c r="G18" s="68" t="str">
        <f t="shared" si="0"/>
        <v/>
      </c>
      <c r="H18" s="6"/>
    </row>
    <row r="19" spans="1:8" customFormat="1" ht="15">
      <c r="A19" s="11" t="s">
        <v>437</v>
      </c>
      <c r="B19" s="189" t="s">
        <v>313</v>
      </c>
      <c r="C19" s="7">
        <v>16</v>
      </c>
      <c r="D19" s="3" t="s">
        <v>311</v>
      </c>
      <c r="E19" s="47">
        <v>0</v>
      </c>
      <c r="F19" s="9">
        <f>+E19*C19</f>
        <v>0</v>
      </c>
      <c r="G19" s="68">
        <f>IF(C19&gt;0,F19*0.18,"")</f>
        <v>0</v>
      </c>
      <c r="H19" s="8">
        <f>F19+G19</f>
        <v>0</v>
      </c>
    </row>
    <row r="20" spans="1:8" customFormat="1" ht="15.75">
      <c r="A20" s="11"/>
      <c r="B20" s="189"/>
      <c r="C20" s="2"/>
      <c r="D20" s="3"/>
      <c r="E20" s="69"/>
      <c r="F20" s="5"/>
      <c r="G20" s="68" t="str">
        <f t="shared" si="0"/>
        <v/>
      </c>
      <c r="H20" s="6"/>
    </row>
    <row r="21" spans="1:8" customFormat="1" ht="15">
      <c r="A21" s="11" t="s">
        <v>438</v>
      </c>
      <c r="B21" s="189" t="s">
        <v>314</v>
      </c>
      <c r="C21" s="7">
        <v>16</v>
      </c>
      <c r="D21" s="3" t="s">
        <v>311</v>
      </c>
      <c r="E21" s="47">
        <v>0</v>
      </c>
      <c r="F21" s="9">
        <f>+E21*C21</f>
        <v>0</v>
      </c>
      <c r="G21" s="68">
        <f>IF(C21&gt;0,F21*0.18,"")</f>
        <v>0</v>
      </c>
      <c r="H21" s="8">
        <f>F21+G21</f>
        <v>0</v>
      </c>
    </row>
    <row r="22" spans="1:8" customFormat="1" ht="15.75">
      <c r="A22" s="11"/>
      <c r="B22" s="189"/>
      <c r="C22" s="2"/>
      <c r="D22" s="3"/>
      <c r="E22" s="69"/>
      <c r="F22" s="5"/>
      <c r="G22" s="68" t="str">
        <f t="shared" si="0"/>
        <v/>
      </c>
      <c r="H22" s="6"/>
    </row>
    <row r="23" spans="1:8" customFormat="1" ht="15">
      <c r="A23" s="11" t="s">
        <v>439</v>
      </c>
      <c r="B23" s="189" t="s">
        <v>315</v>
      </c>
      <c r="C23" s="7">
        <v>410</v>
      </c>
      <c r="D23" s="3" t="s">
        <v>65</v>
      </c>
      <c r="E23" s="47">
        <v>0</v>
      </c>
      <c r="F23" s="9">
        <f>+E23*C23</f>
        <v>0</v>
      </c>
      <c r="G23" s="68">
        <f>IF(C23&gt;0,F23*0.18,"")</f>
        <v>0</v>
      </c>
      <c r="H23" s="8">
        <f>F23+G23</f>
        <v>0</v>
      </c>
    </row>
    <row r="24" spans="1:8" customFormat="1" ht="15">
      <c r="A24" s="1"/>
      <c r="B24" s="273"/>
      <c r="C24" s="54"/>
      <c r="E24" s="125"/>
    </row>
    <row r="25" spans="1:8" customFormat="1" ht="15">
      <c r="A25" s="11" t="s">
        <v>440</v>
      </c>
      <c r="B25" s="10" t="s">
        <v>318</v>
      </c>
      <c r="C25" s="7">
        <v>6</v>
      </c>
      <c r="D25" s="3" t="s">
        <v>116</v>
      </c>
      <c r="E25" s="47">
        <v>0</v>
      </c>
      <c r="F25" s="9">
        <f>+E25*C25</f>
        <v>0</v>
      </c>
      <c r="G25" s="68">
        <f>IF(C25&gt;0,F25*0.18,"")</f>
        <v>0</v>
      </c>
      <c r="H25" s="8">
        <f>F25+G25</f>
        <v>0</v>
      </c>
    </row>
    <row r="26" spans="1:8" customFormat="1" ht="15">
      <c r="A26" s="1"/>
      <c r="B26" s="273"/>
      <c r="C26" s="54"/>
      <c r="E26" s="125"/>
    </row>
    <row r="27" spans="1:8" customFormat="1" ht="15">
      <c r="A27" s="11" t="s">
        <v>441</v>
      </c>
      <c r="B27" s="10" t="s">
        <v>418</v>
      </c>
      <c r="C27" s="7">
        <v>1</v>
      </c>
      <c r="D27" s="3" t="s">
        <v>68</v>
      </c>
      <c r="E27" s="47">
        <v>0</v>
      </c>
      <c r="F27" s="9">
        <f>+E27*C27</f>
        <v>0</v>
      </c>
      <c r="G27" s="68">
        <f>IF(C27&gt;0,F27*0.18,"")</f>
        <v>0</v>
      </c>
      <c r="H27" s="8">
        <f>F27+G27</f>
        <v>0</v>
      </c>
    </row>
    <row r="28" spans="1:8" ht="15">
      <c r="A28" s="120"/>
      <c r="B28" s="154"/>
      <c r="C28" s="115"/>
    </row>
    <row r="29" spans="1:8" ht="15">
      <c r="A29" s="120"/>
      <c r="B29" s="154"/>
      <c r="C29" s="115"/>
    </row>
    <row r="30" spans="1:8" ht="15">
      <c r="A30" s="120"/>
      <c r="B30" s="154"/>
      <c r="C30" s="115"/>
    </row>
    <row r="31" spans="1:8" ht="15.75">
      <c r="A31" s="85"/>
      <c r="D31" s="178" t="s">
        <v>15</v>
      </c>
      <c r="F31" s="84">
        <f>SUM(F8:F28)</f>
        <v>0</v>
      </c>
      <c r="G31" s="84">
        <f>0.18*F31</f>
        <v>0</v>
      </c>
      <c r="H31" s="84">
        <f>F31+G31</f>
        <v>0</v>
      </c>
    </row>
    <row r="32" spans="1:8" ht="15">
      <c r="A32" s="85"/>
      <c r="D32" s="110"/>
      <c r="F32" s="110"/>
    </row>
    <row r="33" spans="1:8" ht="15.75" customHeight="1" thickBot="1">
      <c r="A33" s="183"/>
      <c r="D33" s="178" t="s">
        <v>10</v>
      </c>
      <c r="F33" s="271">
        <v>0</v>
      </c>
      <c r="G33" s="186">
        <f>0.18*F33</f>
        <v>0</v>
      </c>
      <c r="H33" s="186">
        <f>F33+G33</f>
        <v>0</v>
      </c>
    </row>
    <row r="34" spans="1:8" s="135" customFormat="1" ht="15">
      <c r="A34" s="126"/>
      <c r="C34" s="125"/>
      <c r="D34" s="110"/>
      <c r="E34" s="125"/>
      <c r="F34" s="84"/>
      <c r="G34" s="125"/>
      <c r="H34" s="125"/>
    </row>
    <row r="35" spans="1:8" s="135" customFormat="1" ht="15.75">
      <c r="A35" s="126"/>
      <c r="C35" s="125"/>
      <c r="D35" s="178" t="s">
        <v>156</v>
      </c>
      <c r="E35" s="125"/>
      <c r="F35" s="84">
        <f>F33+F31</f>
        <v>0</v>
      </c>
      <c r="G35" s="84">
        <f>0.18*F35</f>
        <v>0</v>
      </c>
      <c r="H35" s="83">
        <f>F35+G35</f>
        <v>0</v>
      </c>
    </row>
    <row r="36" spans="1:8" s="135" customFormat="1" ht="16.5">
      <c r="A36" s="133"/>
      <c r="B36" s="134"/>
    </row>
  </sheetData>
  <sheetProtection formatColumns="0" formatRows="0"/>
  <mergeCells count="4">
    <mergeCell ref="A1:H1"/>
    <mergeCell ref="A2:H2"/>
    <mergeCell ref="A3:H3"/>
    <mergeCell ref="A4:H4"/>
  </mergeCells>
  <pageMargins left="0.55118110236220497" right="3.9370078740157501E-2" top="0.98425196850393704" bottom="0.59055118110236204" header="0.511811023622047" footer="0"/>
  <pageSetup scale="49" fitToHeight="15" orientation="portrait" r:id="rId1"/>
  <headerFooter differentFirst="1" alignWithMargins="0">
    <oddHeader>&amp;RAgosto 24, 2009</oddHeader>
    <oddFooter>&amp;L&amp;F
&amp;A&amp;R&amp;14Pagina &amp;P de &amp;N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17</vt:i4>
      </vt:variant>
    </vt:vector>
  </HeadingPairs>
  <TitlesOfParts>
    <vt:vector size="26" baseType="lpstr">
      <vt:lpstr>RESUMEN</vt:lpstr>
      <vt:lpstr>1. Equipos</vt:lpstr>
      <vt:lpstr>2. Alimentacion de Potencia </vt:lpstr>
      <vt:lpstr>3. Sistema Tierra y Pararrayos</vt:lpstr>
      <vt:lpstr>4. Alimentadores</vt:lpstr>
      <vt:lpstr>5. Luminarias</vt:lpstr>
      <vt:lpstr>6. Salidas Electricas</vt:lpstr>
      <vt:lpstr>7. Generacion Emergencia</vt:lpstr>
      <vt:lpstr>8. Trabajos Civiles</vt:lpstr>
      <vt:lpstr>'1. Equipos'!Print_Area</vt:lpstr>
      <vt:lpstr>'2. Alimentacion de Potencia '!Print_Area</vt:lpstr>
      <vt:lpstr>'3. Sistema Tierra y Pararrayos'!Print_Area</vt:lpstr>
      <vt:lpstr>'4. Alimentadores'!Print_Area</vt:lpstr>
      <vt:lpstr>'5. Luminarias'!Print_Area</vt:lpstr>
      <vt:lpstr>'6. Salidas Electricas'!Print_Area</vt:lpstr>
      <vt:lpstr>'7. Generacion Emergencia'!Print_Area</vt:lpstr>
      <vt:lpstr>'8. Trabajos Civiles'!Print_Area</vt:lpstr>
      <vt:lpstr>RESUMEN!Print_Area</vt:lpstr>
      <vt:lpstr>'1. Equipos'!Print_Titles</vt:lpstr>
      <vt:lpstr>'2. Alimentacion de Potencia '!Print_Titles</vt:lpstr>
      <vt:lpstr>'3. Sistema Tierra y Pararrayos'!Print_Titles</vt:lpstr>
      <vt:lpstr>'4. Alimentadores'!Print_Titles</vt:lpstr>
      <vt:lpstr>'5. Luminarias'!Print_Titles</vt:lpstr>
      <vt:lpstr>'6. Salidas Electricas'!Print_Titles</vt:lpstr>
      <vt:lpstr>'7. Generacion Emergencia'!Print_Titles</vt:lpstr>
      <vt:lpstr>'8. Trabajos Civiles'!Print_Titles</vt:lpstr>
    </vt:vector>
  </TitlesOfParts>
  <Company>GRUPO PUNTACANA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athomas</dc:creator>
  <cp:lastModifiedBy>Sabrina Estepan</cp:lastModifiedBy>
  <cp:lastPrinted>2017-06-09T14:39:01Z</cp:lastPrinted>
  <dcterms:created xsi:type="dcterms:W3CDTF">2006-05-19T16:03:14Z</dcterms:created>
  <dcterms:modified xsi:type="dcterms:W3CDTF">2018-03-01T23:08:32Z</dcterms:modified>
</cp:coreProperties>
</file>