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paredes\Downloads\"/>
    </mc:Choice>
  </mc:AlternateContent>
  <xr:revisionPtr revIDLastSave="0" documentId="8_{F26DFCC2-9498-4A65-800A-0BA7D98D9AD2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TRANSFERIDOS MAYO-AGO 2021" sheetId="2" state="hidden" r:id="rId1"/>
    <sheet name="Transferidos acuerdo 2014-2018" sheetId="3" state="hidden" r:id="rId2"/>
    <sheet name="nuevos becados conv 2019-2023" sheetId="1" state="hidden" r:id="rId3"/>
    <sheet name="Becados conv. 2019-2023" sheetId="4" r:id="rId4"/>
    <sheet name="Hoja1" sheetId="5" r:id="rId5"/>
  </sheets>
  <externalReferences>
    <externalReference r:id="rId6"/>
  </externalReferences>
  <definedNames>
    <definedName name="_xlnm._FilterDatabase" localSheetId="2" hidden="1">'nuevos becados conv 2019-2023'!$A$52:$X$186</definedName>
    <definedName name="_xlnm._FilterDatabase" localSheetId="0" hidden="1">'TRANSFERIDOS MAYO-AGO 2021'!$A$7:$V$106</definedName>
    <definedName name="_GoBack" localSheetId="2">'nuevos becados conv 2019-2023'!#REF!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10" i="5"/>
  <c r="F12" i="5" l="1"/>
  <c r="K266" i="4"/>
  <c r="K261" i="4"/>
  <c r="K229" i="4"/>
  <c r="K226" i="4"/>
  <c r="K216" i="4"/>
  <c r="C116" i="4" l="1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131" i="3" l="1"/>
  <c r="D132" i="3"/>
  <c r="D133" i="3"/>
  <c r="D134" i="3"/>
  <c r="D135" i="3"/>
  <c r="D136" i="3"/>
  <c r="D137" i="3"/>
  <c r="D138" i="3"/>
  <c r="D139" i="3"/>
  <c r="D140" i="3"/>
  <c r="D141" i="3"/>
  <c r="D142" i="3"/>
  <c r="D143" i="3"/>
  <c r="D130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35" i="3"/>
  <c r="Q124" i="2" l="1"/>
  <c r="O124" i="2"/>
  <c r="N124" i="2"/>
  <c r="M124" i="2"/>
  <c r="M125" i="2" s="1"/>
  <c r="Q123" i="2"/>
  <c r="O123" i="2"/>
  <c r="N123" i="2"/>
  <c r="M123" i="2"/>
  <c r="H123" i="2"/>
  <c r="R120" i="2"/>
  <c r="O120" i="2"/>
  <c r="Q119" i="2"/>
  <c r="S119" i="2" s="1"/>
  <c r="Q118" i="2"/>
  <c r="S118" i="2" s="1"/>
  <c r="N117" i="2"/>
  <c r="Q117" i="2" s="1"/>
  <c r="S117" i="2" s="1"/>
  <c r="Q116" i="2"/>
  <c r="S116" i="2" s="1"/>
  <c r="Q115" i="2"/>
  <c r="S115" i="2" s="1"/>
  <c r="Q114" i="2"/>
  <c r="S114" i="2" s="1"/>
  <c r="Q113" i="2"/>
  <c r="S113" i="2" s="1"/>
  <c r="Q112" i="2"/>
  <c r="S112" i="2" s="1"/>
  <c r="Q111" i="2"/>
  <c r="S111" i="2" s="1"/>
  <c r="Q110" i="2"/>
  <c r="S110" i="2" s="1"/>
  <c r="Q109" i="2"/>
  <c r="S109" i="2" s="1"/>
  <c r="Q108" i="2"/>
  <c r="S108" i="2" s="1"/>
  <c r="Q107" i="2"/>
  <c r="S107" i="2" s="1"/>
  <c r="Q106" i="2"/>
  <c r="Q100" i="2"/>
  <c r="P100" i="2"/>
  <c r="O100" i="2"/>
  <c r="N100" i="2"/>
  <c r="M100" i="2"/>
  <c r="H100" i="2"/>
  <c r="R99" i="2"/>
  <c r="P99" i="2"/>
  <c r="O99" i="2"/>
  <c r="O122" i="2" s="1"/>
  <c r="N99" i="2"/>
  <c r="A99" i="2"/>
  <c r="E122" i="2" s="1"/>
  <c r="Q98" i="2"/>
  <c r="S98" i="2" s="1"/>
  <c r="Q97" i="2"/>
  <c r="S97" i="2" s="1"/>
  <c r="Q96" i="2"/>
  <c r="S96" i="2" s="1"/>
  <c r="Q95" i="2"/>
  <c r="S95" i="2" s="1"/>
  <c r="Q94" i="2"/>
  <c r="S94" i="2" s="1"/>
  <c r="Q93" i="2"/>
  <c r="Q92" i="2"/>
  <c r="S92" i="2" s="1"/>
  <c r="Q91" i="2"/>
  <c r="S91" i="2" s="1"/>
  <c r="Q90" i="2"/>
  <c r="S90" i="2" s="1"/>
  <c r="Q89" i="2"/>
  <c r="S89" i="2" s="1"/>
  <c r="Q88" i="2"/>
  <c r="S88" i="2" s="1"/>
  <c r="Q87" i="2"/>
  <c r="S87" i="2" s="1"/>
  <c r="Q86" i="2"/>
  <c r="S86" i="2" s="1"/>
  <c r="Q85" i="2"/>
  <c r="S85" i="2" s="1"/>
  <c r="S84" i="2"/>
  <c r="Q84" i="2"/>
  <c r="Q83" i="2"/>
  <c r="S83" i="2" s="1"/>
  <c r="S82" i="2"/>
  <c r="Q82" i="2"/>
  <c r="Q81" i="2"/>
  <c r="S81" i="2" s="1"/>
  <c r="Q80" i="2"/>
  <c r="S80" i="2" s="1"/>
  <c r="Q79" i="2"/>
  <c r="S79" i="2" s="1"/>
  <c r="Q78" i="2"/>
  <c r="S78" i="2" s="1"/>
  <c r="Q77" i="2"/>
  <c r="S77" i="2" s="1"/>
  <c r="S76" i="2"/>
  <c r="Q76" i="2"/>
  <c r="Q75" i="2"/>
  <c r="S75" i="2" s="1"/>
  <c r="S74" i="2"/>
  <c r="Q74" i="2"/>
  <c r="Q73" i="2"/>
  <c r="S73" i="2" s="1"/>
  <c r="Q72" i="2"/>
  <c r="S72" i="2" s="1"/>
  <c r="Q71" i="2"/>
  <c r="S71" i="2" s="1"/>
  <c r="Q70" i="2"/>
  <c r="S70" i="2" s="1"/>
  <c r="S69" i="2"/>
  <c r="Q69" i="2"/>
  <c r="Q68" i="2"/>
  <c r="S68" i="2" s="1"/>
  <c r="Q67" i="2"/>
  <c r="S67" i="2" s="1"/>
  <c r="Q66" i="2"/>
  <c r="S66" i="2" s="1"/>
  <c r="Q65" i="2"/>
  <c r="S65" i="2" s="1"/>
  <c r="Q64" i="2"/>
  <c r="S64" i="2" s="1"/>
  <c r="Q63" i="2"/>
  <c r="S63" i="2" s="1"/>
  <c r="Q62" i="2"/>
  <c r="S62" i="2" s="1"/>
  <c r="Q61" i="2"/>
  <c r="S61" i="2" s="1"/>
  <c r="Q60" i="2"/>
  <c r="S60" i="2" s="1"/>
  <c r="Q59" i="2"/>
  <c r="S59" i="2" s="1"/>
  <c r="Q58" i="2"/>
  <c r="S58" i="2" s="1"/>
  <c r="Q57" i="2"/>
  <c r="S57" i="2" s="1"/>
  <c r="Q56" i="2"/>
  <c r="S56" i="2" s="1"/>
  <c r="Q55" i="2"/>
  <c r="S55" i="2" s="1"/>
  <c r="Q54" i="2"/>
  <c r="S54" i="2" s="1"/>
  <c r="Q53" i="2"/>
  <c r="S53" i="2" s="1"/>
  <c r="Q52" i="2"/>
  <c r="S52" i="2" s="1"/>
  <c r="S51" i="2"/>
  <c r="Q51" i="2"/>
  <c r="Q50" i="2"/>
  <c r="S50" i="2" s="1"/>
  <c r="Q49" i="2"/>
  <c r="S49" i="2" s="1"/>
  <c r="Q48" i="2"/>
  <c r="S48" i="2" s="1"/>
  <c r="Q47" i="2"/>
  <c r="S47" i="2" s="1"/>
  <c r="Q46" i="2"/>
  <c r="S46" i="2" s="1"/>
  <c r="Q45" i="2"/>
  <c r="S45" i="2" s="1"/>
  <c r="S44" i="2"/>
  <c r="Q44" i="2"/>
  <c r="Q43" i="2"/>
  <c r="S43" i="2" s="1"/>
  <c r="Q42" i="2"/>
  <c r="S42" i="2" s="1"/>
  <c r="Q41" i="2"/>
  <c r="S41" i="2" s="1"/>
  <c r="Q40" i="2"/>
  <c r="S40" i="2" s="1"/>
  <c r="Q39" i="2"/>
  <c r="S39" i="2" s="1"/>
  <c r="Q38" i="2"/>
  <c r="S38" i="2" s="1"/>
  <c r="Q37" i="2"/>
  <c r="S37" i="2" s="1"/>
  <c r="Q36" i="2"/>
  <c r="S36" i="2" s="1"/>
  <c r="Q35" i="2"/>
  <c r="S35" i="2" s="1"/>
  <c r="Q34" i="2"/>
  <c r="S34" i="2" s="1"/>
  <c r="Q33" i="2"/>
  <c r="S33" i="2" s="1"/>
  <c r="Q32" i="2"/>
  <c r="S32" i="2" s="1"/>
  <c r="Q31" i="2"/>
  <c r="S31" i="2" s="1"/>
  <c r="Q30" i="2"/>
  <c r="S30" i="2" s="1"/>
  <c r="Q29" i="2"/>
  <c r="S29" i="2" s="1"/>
  <c r="Q28" i="2"/>
  <c r="S28" i="2" s="1"/>
  <c r="Q27" i="2"/>
  <c r="S27" i="2" s="1"/>
  <c r="Q26" i="2"/>
  <c r="S26" i="2" s="1"/>
  <c r="Q25" i="2"/>
  <c r="S25" i="2" s="1"/>
  <c r="Q24" i="2"/>
  <c r="S24" i="2" s="1"/>
  <c r="Q23" i="2"/>
  <c r="S23" i="2" s="1"/>
  <c r="Q22" i="2"/>
  <c r="S22" i="2" s="1"/>
  <c r="Q21" i="2"/>
  <c r="S21" i="2" s="1"/>
  <c r="Q20" i="2"/>
  <c r="S20" i="2" s="1"/>
  <c r="Q19" i="2"/>
  <c r="S19" i="2" s="1"/>
  <c r="Q18" i="2"/>
  <c r="S18" i="2" s="1"/>
  <c r="T21" i="2" s="1"/>
  <c r="Q17" i="2"/>
  <c r="S17" i="2" s="1"/>
  <c r="Q16" i="2"/>
  <c r="S16" i="2" s="1"/>
  <c r="Q15" i="2"/>
  <c r="S15" i="2" s="1"/>
  <c r="T14" i="2"/>
  <c r="Q14" i="2"/>
  <c r="S14" i="2" s="1"/>
  <c r="Q13" i="2"/>
  <c r="S13" i="2" s="1"/>
  <c r="Q12" i="2"/>
  <c r="S12" i="2" s="1"/>
  <c r="V11" i="2"/>
  <c r="Q11" i="2"/>
  <c r="S11" i="2" s="1"/>
  <c r="V10" i="2"/>
  <c r="S10" i="2"/>
  <c r="Q10" i="2"/>
  <c r="V9" i="2"/>
  <c r="S9" i="2"/>
  <c r="Q9" i="2"/>
  <c r="V8" i="2"/>
  <c r="Q8" i="2"/>
  <c r="T97" i="2" l="1"/>
  <c r="R122" i="2"/>
  <c r="R125" i="2" s="1"/>
  <c r="N120" i="2"/>
  <c r="N122" i="2" s="1"/>
  <c r="N125" i="2" s="1"/>
  <c r="Q120" i="2"/>
  <c r="U106" i="2"/>
  <c r="Q99" i="2"/>
  <c r="E124" i="2"/>
  <c r="E125" i="2" s="1"/>
  <c r="O125" i="2"/>
  <c r="T20" i="2"/>
  <c r="T19" i="2"/>
  <c r="T33" i="2"/>
  <c r="T37" i="2"/>
  <c r="T43" i="2"/>
  <c r="T62" i="2"/>
  <c r="T66" i="2"/>
  <c r="T75" i="2"/>
  <c r="T79" i="2"/>
  <c r="T83" i="2"/>
  <c r="T87" i="2"/>
  <c r="T90" i="2"/>
  <c r="T96" i="2"/>
  <c r="T16" i="2"/>
  <c r="T32" i="2"/>
  <c r="T36" i="2"/>
  <c r="T39" i="2"/>
  <c r="T42" i="2"/>
  <c r="T57" i="2"/>
  <c r="T65" i="2"/>
  <c r="T74" i="2"/>
  <c r="T78" i="2"/>
  <c r="T82" i="2"/>
  <c r="T86" i="2"/>
  <c r="T95" i="2"/>
  <c r="T100" i="2"/>
  <c r="S106" i="2"/>
  <c r="T35" i="2"/>
  <c r="T41" i="2"/>
  <c r="T47" i="2"/>
  <c r="T50" i="2"/>
  <c r="T53" i="2"/>
  <c r="T56" i="2"/>
  <c r="T64" i="2"/>
  <c r="T68" i="2"/>
  <c r="T73" i="2"/>
  <c r="T77" i="2"/>
  <c r="T81" i="2"/>
  <c r="T85" i="2"/>
  <c r="T92" i="2"/>
  <c r="T94" i="2"/>
  <c r="T98" i="2"/>
  <c r="T99" i="2"/>
  <c r="T101" i="2"/>
  <c r="U105" i="2" s="1"/>
  <c r="S8" i="2"/>
  <c r="T34" i="2"/>
  <c r="T44" i="2"/>
  <c r="T49" i="2"/>
  <c r="T52" i="2"/>
  <c r="T55" i="2"/>
  <c r="T63" i="2"/>
  <c r="T67" i="2"/>
  <c r="T72" i="2"/>
  <c r="T76" i="2"/>
  <c r="T80" i="2"/>
  <c r="T84" i="2"/>
  <c r="T88" i="2"/>
  <c r="T91" i="2"/>
  <c r="Q122" i="2" l="1"/>
  <c r="Q125" i="2" s="1"/>
  <c r="V13" i="2" s="1"/>
  <c r="T110" i="2"/>
  <c r="S120" i="2"/>
  <c r="T112" i="2"/>
  <c r="S99" i="2"/>
  <c r="S122" i="2" s="1"/>
  <c r="S125" i="2" s="1"/>
  <c r="V14" i="2" s="1"/>
  <c r="V15" i="2" s="1"/>
  <c r="T12" i="2"/>
  <c r="T11" i="2"/>
  <c r="O211" i="1" l="1"/>
  <c r="N211" i="1"/>
  <c r="H211" i="1"/>
  <c r="Q209" i="1"/>
  <c r="R209" i="1" s="1"/>
  <c r="T209" i="1" s="1"/>
  <c r="Q208" i="1"/>
  <c r="R208" i="1" s="1"/>
  <c r="T208" i="1" s="1"/>
  <c r="Q207" i="1"/>
  <c r="R207" i="1" s="1"/>
  <c r="T207" i="1" s="1"/>
  <c r="Q206" i="1"/>
  <c r="R206" i="1" s="1"/>
  <c r="T206" i="1" s="1"/>
  <c r="Q205" i="1"/>
  <c r="R205" i="1" s="1"/>
  <c r="T205" i="1" s="1"/>
  <c r="Q204" i="1"/>
  <c r="R204" i="1" s="1"/>
  <c r="T204" i="1" s="1"/>
  <c r="Q203" i="1"/>
  <c r="R203" i="1" s="1"/>
  <c r="T203" i="1" s="1"/>
  <c r="Q202" i="1"/>
  <c r="R202" i="1" s="1"/>
  <c r="T202" i="1" s="1"/>
  <c r="Q201" i="1"/>
  <c r="R201" i="1" s="1"/>
  <c r="T201" i="1" s="1"/>
  <c r="Q200" i="1"/>
  <c r="R200" i="1" s="1"/>
  <c r="T200" i="1" s="1"/>
  <c r="Q199" i="1"/>
  <c r="R199" i="1" s="1"/>
  <c r="T199" i="1" s="1"/>
  <c r="Q198" i="1"/>
  <c r="R198" i="1" s="1"/>
  <c r="T198" i="1" s="1"/>
  <c r="Q197" i="1"/>
  <c r="R197" i="1" s="1"/>
  <c r="T197" i="1" s="1"/>
  <c r="Q196" i="1"/>
  <c r="R196" i="1" s="1"/>
  <c r="T196" i="1" s="1"/>
  <c r="Q195" i="1"/>
  <c r="R195" i="1" s="1"/>
  <c r="T195" i="1" s="1"/>
  <c r="Q194" i="1"/>
  <c r="R194" i="1" s="1"/>
  <c r="T194" i="1" s="1"/>
  <c r="Q193" i="1"/>
  <c r="R193" i="1" s="1"/>
  <c r="T193" i="1" s="1"/>
  <c r="Q192" i="1"/>
  <c r="R192" i="1" s="1"/>
  <c r="T192" i="1" s="1"/>
  <c r="Q191" i="1"/>
  <c r="R191" i="1" s="1"/>
  <c r="T191" i="1" s="1"/>
  <c r="Q190" i="1"/>
  <c r="R190" i="1" s="1"/>
  <c r="T190" i="1" s="1"/>
  <c r="Q189" i="1"/>
  <c r="R189" i="1" s="1"/>
  <c r="T189" i="1" s="1"/>
  <c r="Q188" i="1"/>
  <c r="R188" i="1" s="1"/>
  <c r="T188" i="1" s="1"/>
  <c r="Q187" i="1"/>
  <c r="R187" i="1" s="1"/>
  <c r="T187" i="1" s="1"/>
  <c r="P186" i="1"/>
  <c r="Q186" i="1" s="1"/>
  <c r="R186" i="1" s="1"/>
  <c r="T186" i="1" s="1"/>
  <c r="P185" i="1"/>
  <c r="Q185" i="1" s="1"/>
  <c r="R185" i="1" s="1"/>
  <c r="T185" i="1" s="1"/>
  <c r="P184" i="1"/>
  <c r="Q184" i="1" s="1"/>
  <c r="R184" i="1" s="1"/>
  <c r="T184" i="1" s="1"/>
  <c r="P183" i="1"/>
  <c r="Q183" i="1" s="1"/>
  <c r="R183" i="1" s="1"/>
  <c r="T183" i="1" s="1"/>
  <c r="P182" i="1"/>
  <c r="Q182" i="1" s="1"/>
  <c r="R182" i="1" s="1"/>
  <c r="T182" i="1" s="1"/>
  <c r="P181" i="1"/>
  <c r="Q181" i="1" s="1"/>
  <c r="R181" i="1" s="1"/>
  <c r="T181" i="1" s="1"/>
  <c r="P180" i="1"/>
  <c r="Q180" i="1" s="1"/>
  <c r="R180" i="1" s="1"/>
  <c r="T180" i="1" s="1"/>
  <c r="P179" i="1"/>
  <c r="Q179" i="1" s="1"/>
  <c r="R179" i="1" s="1"/>
  <c r="T179" i="1" s="1"/>
  <c r="P178" i="1"/>
  <c r="Q178" i="1" s="1"/>
  <c r="R178" i="1" s="1"/>
  <c r="T178" i="1" s="1"/>
  <c r="P177" i="1"/>
  <c r="Q177" i="1" s="1"/>
  <c r="R177" i="1" s="1"/>
  <c r="T177" i="1" s="1"/>
  <c r="P176" i="1"/>
  <c r="Q176" i="1" s="1"/>
  <c r="R176" i="1" s="1"/>
  <c r="T176" i="1" s="1"/>
  <c r="P175" i="1"/>
  <c r="Q175" i="1" s="1"/>
  <c r="R175" i="1" s="1"/>
  <c r="T175" i="1" s="1"/>
  <c r="P174" i="1"/>
  <c r="Q174" i="1" s="1"/>
  <c r="R174" i="1" s="1"/>
  <c r="T174" i="1" s="1"/>
  <c r="P173" i="1"/>
  <c r="Q173" i="1" s="1"/>
  <c r="R173" i="1" s="1"/>
  <c r="T173" i="1" s="1"/>
  <c r="P172" i="1"/>
  <c r="Q172" i="1" s="1"/>
  <c r="R172" i="1" s="1"/>
  <c r="T172" i="1" s="1"/>
  <c r="P171" i="1"/>
  <c r="Q171" i="1" s="1"/>
  <c r="R171" i="1" s="1"/>
  <c r="T171" i="1" s="1"/>
  <c r="P170" i="1"/>
  <c r="Q170" i="1" s="1"/>
  <c r="R170" i="1" s="1"/>
  <c r="T170" i="1" s="1"/>
  <c r="P169" i="1"/>
  <c r="Q169" i="1" s="1"/>
  <c r="R169" i="1" s="1"/>
  <c r="T169" i="1" s="1"/>
  <c r="P168" i="1"/>
  <c r="Q168" i="1" s="1"/>
  <c r="R168" i="1" s="1"/>
  <c r="T168" i="1" s="1"/>
  <c r="P167" i="1"/>
  <c r="Q167" i="1" s="1"/>
  <c r="R167" i="1" s="1"/>
  <c r="T167" i="1" s="1"/>
  <c r="P166" i="1"/>
  <c r="Q166" i="1" s="1"/>
  <c r="R166" i="1" s="1"/>
  <c r="T166" i="1" s="1"/>
  <c r="P165" i="1"/>
  <c r="Q165" i="1" s="1"/>
  <c r="R165" i="1" s="1"/>
  <c r="T165" i="1" s="1"/>
  <c r="P164" i="1"/>
  <c r="Q164" i="1" s="1"/>
  <c r="R164" i="1" s="1"/>
  <c r="T164" i="1" s="1"/>
  <c r="P163" i="1"/>
  <c r="Q163" i="1" s="1"/>
  <c r="R163" i="1" s="1"/>
  <c r="T163" i="1" s="1"/>
  <c r="P162" i="1"/>
  <c r="Q162" i="1" s="1"/>
  <c r="R162" i="1" s="1"/>
  <c r="T162" i="1" s="1"/>
  <c r="P161" i="1"/>
  <c r="Q161" i="1" s="1"/>
  <c r="R161" i="1" s="1"/>
  <c r="T161" i="1" s="1"/>
  <c r="P160" i="1"/>
  <c r="Q160" i="1" s="1"/>
  <c r="R160" i="1" s="1"/>
  <c r="T160" i="1" s="1"/>
  <c r="P159" i="1"/>
  <c r="Q159" i="1" s="1"/>
  <c r="R159" i="1" s="1"/>
  <c r="T159" i="1" s="1"/>
  <c r="P158" i="1"/>
  <c r="Q158" i="1" s="1"/>
  <c r="R158" i="1" s="1"/>
  <c r="T158" i="1" s="1"/>
  <c r="P157" i="1"/>
  <c r="Q157" i="1" s="1"/>
  <c r="R157" i="1" s="1"/>
  <c r="T157" i="1" s="1"/>
  <c r="P156" i="1"/>
  <c r="Q156" i="1" s="1"/>
  <c r="R156" i="1" s="1"/>
  <c r="T156" i="1" s="1"/>
  <c r="P155" i="1"/>
  <c r="Q155" i="1" s="1"/>
  <c r="R155" i="1" s="1"/>
  <c r="T155" i="1" s="1"/>
  <c r="P154" i="1"/>
  <c r="Q154" i="1" s="1"/>
  <c r="R154" i="1" s="1"/>
  <c r="T154" i="1" s="1"/>
  <c r="P153" i="1"/>
  <c r="Q153" i="1" s="1"/>
  <c r="R153" i="1" s="1"/>
  <c r="T153" i="1" s="1"/>
  <c r="P152" i="1"/>
  <c r="Q152" i="1" s="1"/>
  <c r="R152" i="1" s="1"/>
  <c r="T152" i="1" s="1"/>
  <c r="P151" i="1"/>
  <c r="Q151" i="1" s="1"/>
  <c r="R151" i="1" s="1"/>
  <c r="T151" i="1" s="1"/>
  <c r="P150" i="1"/>
  <c r="Q150" i="1" s="1"/>
  <c r="R150" i="1" s="1"/>
  <c r="T150" i="1" s="1"/>
  <c r="P149" i="1"/>
  <c r="Q149" i="1" s="1"/>
  <c r="R149" i="1" s="1"/>
  <c r="T149" i="1" s="1"/>
  <c r="P148" i="1"/>
  <c r="Q148" i="1" s="1"/>
  <c r="R148" i="1" s="1"/>
  <c r="T148" i="1" s="1"/>
  <c r="P147" i="1"/>
  <c r="Q147" i="1" s="1"/>
  <c r="R147" i="1" s="1"/>
  <c r="T147" i="1" s="1"/>
  <c r="P146" i="1"/>
  <c r="Q146" i="1" s="1"/>
  <c r="R146" i="1" s="1"/>
  <c r="T146" i="1" s="1"/>
  <c r="P145" i="1"/>
  <c r="Q145" i="1" s="1"/>
  <c r="R145" i="1" s="1"/>
  <c r="T145" i="1" s="1"/>
  <c r="P144" i="1"/>
  <c r="Q144" i="1" s="1"/>
  <c r="R144" i="1" s="1"/>
  <c r="T144" i="1" s="1"/>
  <c r="P143" i="1"/>
  <c r="Q143" i="1" s="1"/>
  <c r="R143" i="1" s="1"/>
  <c r="T143" i="1" s="1"/>
  <c r="P142" i="1"/>
  <c r="Q142" i="1" s="1"/>
  <c r="R142" i="1" s="1"/>
  <c r="T142" i="1" s="1"/>
  <c r="P141" i="1"/>
  <c r="Q141" i="1" s="1"/>
  <c r="R141" i="1" s="1"/>
  <c r="T141" i="1" s="1"/>
  <c r="P140" i="1"/>
  <c r="Q140" i="1" s="1"/>
  <c r="P139" i="1"/>
  <c r="Q139" i="1" s="1"/>
  <c r="R139" i="1" s="1"/>
  <c r="T139" i="1" s="1"/>
  <c r="P138" i="1"/>
  <c r="Q138" i="1" s="1"/>
  <c r="R138" i="1" s="1"/>
  <c r="T138" i="1" s="1"/>
  <c r="P137" i="1"/>
  <c r="Q137" i="1" s="1"/>
  <c r="R137" i="1" s="1"/>
  <c r="T137" i="1" s="1"/>
  <c r="P136" i="1"/>
  <c r="Q136" i="1" s="1"/>
  <c r="R136" i="1" s="1"/>
  <c r="T136" i="1" s="1"/>
  <c r="P135" i="1"/>
  <c r="Q135" i="1" s="1"/>
  <c r="P134" i="1"/>
  <c r="Q134" i="1" s="1"/>
  <c r="R134" i="1" s="1"/>
  <c r="T134" i="1" s="1"/>
  <c r="P133" i="1"/>
  <c r="Q133" i="1" s="1"/>
  <c r="R133" i="1" s="1"/>
  <c r="T133" i="1" s="1"/>
  <c r="P132" i="1"/>
  <c r="Q132" i="1" s="1"/>
  <c r="R132" i="1" s="1"/>
  <c r="T132" i="1" s="1"/>
  <c r="P131" i="1"/>
  <c r="Q131" i="1" s="1"/>
  <c r="R131" i="1" s="1"/>
  <c r="T131" i="1" s="1"/>
  <c r="P130" i="1"/>
  <c r="Q130" i="1" s="1"/>
  <c r="R130" i="1" s="1"/>
  <c r="T130" i="1" s="1"/>
  <c r="P129" i="1"/>
  <c r="Q129" i="1" s="1"/>
  <c r="R129" i="1" s="1"/>
  <c r="T129" i="1" s="1"/>
  <c r="P128" i="1"/>
  <c r="Q128" i="1" s="1"/>
  <c r="R128" i="1" s="1"/>
  <c r="T128" i="1" s="1"/>
  <c r="P127" i="1"/>
  <c r="Q127" i="1" s="1"/>
  <c r="R127" i="1" s="1"/>
  <c r="T127" i="1" s="1"/>
  <c r="P126" i="1"/>
  <c r="Q126" i="1" s="1"/>
  <c r="R126" i="1" s="1"/>
  <c r="T126" i="1" s="1"/>
  <c r="P125" i="1"/>
  <c r="Q125" i="1" s="1"/>
  <c r="R125" i="1" s="1"/>
  <c r="T125" i="1" s="1"/>
  <c r="P124" i="1"/>
  <c r="Q124" i="1" s="1"/>
  <c r="R124" i="1" s="1"/>
  <c r="T124" i="1" s="1"/>
  <c r="P123" i="1"/>
  <c r="Q123" i="1" s="1"/>
  <c r="R123" i="1" s="1"/>
  <c r="T123" i="1" s="1"/>
  <c r="P122" i="1"/>
  <c r="Q122" i="1" s="1"/>
  <c r="R122" i="1" s="1"/>
  <c r="T122" i="1" s="1"/>
  <c r="P121" i="1"/>
  <c r="Q121" i="1" s="1"/>
  <c r="R121" i="1" s="1"/>
  <c r="T121" i="1" s="1"/>
  <c r="P120" i="1"/>
  <c r="Q120" i="1" s="1"/>
  <c r="R120" i="1" s="1"/>
  <c r="T120" i="1" s="1"/>
  <c r="P119" i="1"/>
  <c r="Q119" i="1" s="1"/>
  <c r="R119" i="1" s="1"/>
  <c r="T119" i="1" s="1"/>
  <c r="P118" i="1"/>
  <c r="Q118" i="1" s="1"/>
  <c r="R118" i="1" s="1"/>
  <c r="T118" i="1" s="1"/>
  <c r="P117" i="1"/>
  <c r="Q117" i="1" s="1"/>
  <c r="R117" i="1" s="1"/>
  <c r="T117" i="1" s="1"/>
  <c r="P116" i="1"/>
  <c r="Q116" i="1" s="1"/>
  <c r="R116" i="1" s="1"/>
  <c r="T116" i="1" s="1"/>
  <c r="P115" i="1"/>
  <c r="Q115" i="1" s="1"/>
  <c r="R115" i="1" s="1"/>
  <c r="T115" i="1" s="1"/>
  <c r="P114" i="1"/>
  <c r="Q114" i="1" s="1"/>
  <c r="R114" i="1" s="1"/>
  <c r="T114" i="1" s="1"/>
  <c r="P113" i="1"/>
  <c r="Q113" i="1" s="1"/>
  <c r="R113" i="1" s="1"/>
  <c r="T113" i="1" s="1"/>
  <c r="P112" i="1"/>
  <c r="Q112" i="1" s="1"/>
  <c r="R112" i="1" s="1"/>
  <c r="T112" i="1" s="1"/>
  <c r="P111" i="1"/>
  <c r="Q111" i="1" s="1"/>
  <c r="R111" i="1" s="1"/>
  <c r="T111" i="1" s="1"/>
  <c r="P110" i="1"/>
  <c r="Q110" i="1" s="1"/>
  <c r="P109" i="1"/>
  <c r="Q109" i="1" s="1"/>
  <c r="S109" i="1" s="1"/>
  <c r="P108" i="1"/>
  <c r="Q108" i="1" s="1"/>
  <c r="R108" i="1" s="1"/>
  <c r="T108" i="1" s="1"/>
  <c r="P107" i="1"/>
  <c r="Q107" i="1" s="1"/>
  <c r="R107" i="1" s="1"/>
  <c r="T107" i="1" s="1"/>
  <c r="P106" i="1"/>
  <c r="Q106" i="1" s="1"/>
  <c r="R106" i="1" s="1"/>
  <c r="T106" i="1" s="1"/>
  <c r="P105" i="1"/>
  <c r="Q105" i="1" s="1"/>
  <c r="R105" i="1" s="1"/>
  <c r="T105" i="1" s="1"/>
  <c r="P104" i="1"/>
  <c r="Q104" i="1" s="1"/>
  <c r="R104" i="1" s="1"/>
  <c r="T104" i="1" s="1"/>
  <c r="P103" i="1"/>
  <c r="Q103" i="1" s="1"/>
  <c r="S103" i="1" s="1"/>
  <c r="P102" i="1"/>
  <c r="Q102" i="1" s="1"/>
  <c r="R102" i="1" s="1"/>
  <c r="T102" i="1" s="1"/>
  <c r="P101" i="1"/>
  <c r="Q101" i="1" s="1"/>
  <c r="R101" i="1" s="1"/>
  <c r="T101" i="1" s="1"/>
  <c r="P100" i="1"/>
  <c r="Q100" i="1" s="1"/>
  <c r="R100" i="1" s="1"/>
  <c r="P99" i="1"/>
  <c r="Q99" i="1" s="1"/>
  <c r="R99" i="1" s="1"/>
  <c r="T99" i="1" s="1"/>
  <c r="P98" i="1"/>
  <c r="Q98" i="1" s="1"/>
  <c r="R98" i="1" s="1"/>
  <c r="T98" i="1" s="1"/>
  <c r="P97" i="1"/>
  <c r="Q97" i="1" s="1"/>
  <c r="R97" i="1" s="1"/>
  <c r="T97" i="1" s="1"/>
  <c r="P96" i="1"/>
  <c r="Q96" i="1" s="1"/>
  <c r="R96" i="1" s="1"/>
  <c r="T96" i="1" s="1"/>
  <c r="P95" i="1"/>
  <c r="Q95" i="1" s="1"/>
  <c r="R95" i="1" s="1"/>
  <c r="T95" i="1" s="1"/>
  <c r="P94" i="1"/>
  <c r="Q94" i="1" s="1"/>
  <c r="R94" i="1" s="1"/>
  <c r="T94" i="1" s="1"/>
  <c r="P93" i="1"/>
  <c r="Q93" i="1" s="1"/>
  <c r="R93" i="1" s="1"/>
  <c r="T93" i="1" s="1"/>
  <c r="P92" i="1"/>
  <c r="Q92" i="1" s="1"/>
  <c r="R92" i="1" s="1"/>
  <c r="T92" i="1" s="1"/>
  <c r="P91" i="1"/>
  <c r="Q91" i="1" s="1"/>
  <c r="R91" i="1" s="1"/>
  <c r="T91" i="1" s="1"/>
  <c r="P90" i="1"/>
  <c r="Q90" i="1" s="1"/>
  <c r="S90" i="1" s="1"/>
  <c r="P89" i="1"/>
  <c r="Q89" i="1" s="1"/>
  <c r="R89" i="1" s="1"/>
  <c r="T89" i="1" s="1"/>
  <c r="P88" i="1"/>
  <c r="Q88" i="1" s="1"/>
  <c r="R88" i="1" s="1"/>
  <c r="T88" i="1" s="1"/>
  <c r="P87" i="1"/>
  <c r="Q87" i="1" s="1"/>
  <c r="R87" i="1" s="1"/>
  <c r="T87" i="1" s="1"/>
  <c r="P86" i="1"/>
  <c r="Q86" i="1" s="1"/>
  <c r="R86" i="1" s="1"/>
  <c r="T86" i="1" s="1"/>
  <c r="P85" i="1"/>
  <c r="Q85" i="1" s="1"/>
  <c r="R85" i="1" s="1"/>
  <c r="T85" i="1" s="1"/>
  <c r="P84" i="1"/>
  <c r="Q84" i="1" s="1"/>
  <c r="R84" i="1" s="1"/>
  <c r="T84" i="1" s="1"/>
  <c r="P83" i="1"/>
  <c r="Q83" i="1" s="1"/>
  <c r="R83" i="1" s="1"/>
  <c r="T83" i="1" s="1"/>
  <c r="P82" i="1"/>
  <c r="Q82" i="1" s="1"/>
  <c r="R82" i="1" s="1"/>
  <c r="T82" i="1" s="1"/>
  <c r="P81" i="1"/>
  <c r="Q81" i="1" s="1"/>
  <c r="R81" i="1" s="1"/>
  <c r="T81" i="1" s="1"/>
  <c r="P80" i="1"/>
  <c r="Q80" i="1" s="1"/>
  <c r="R80" i="1" s="1"/>
  <c r="T80" i="1" s="1"/>
  <c r="P79" i="1"/>
  <c r="Q79" i="1" s="1"/>
  <c r="R79" i="1" s="1"/>
  <c r="T79" i="1" s="1"/>
  <c r="P78" i="1"/>
  <c r="Q78" i="1" s="1"/>
  <c r="R78" i="1" s="1"/>
  <c r="T78" i="1" s="1"/>
  <c r="M77" i="1"/>
  <c r="P77" i="1" s="1"/>
  <c r="Q77" i="1" s="1"/>
  <c r="R77" i="1" s="1"/>
  <c r="T77" i="1" s="1"/>
  <c r="P76" i="1"/>
  <c r="Q76" i="1" s="1"/>
  <c r="R76" i="1" s="1"/>
  <c r="T76" i="1" s="1"/>
  <c r="P75" i="1"/>
  <c r="Q75" i="1" s="1"/>
  <c r="R75" i="1" s="1"/>
  <c r="T75" i="1" s="1"/>
  <c r="P74" i="1"/>
  <c r="Q74" i="1" s="1"/>
  <c r="R74" i="1" s="1"/>
  <c r="T74" i="1" s="1"/>
  <c r="P73" i="1"/>
  <c r="Q73" i="1" s="1"/>
  <c r="R73" i="1" s="1"/>
  <c r="T73" i="1" s="1"/>
  <c r="P72" i="1"/>
  <c r="Q72" i="1" s="1"/>
  <c r="R72" i="1" s="1"/>
  <c r="T72" i="1" s="1"/>
  <c r="P71" i="1"/>
  <c r="Q71" i="1" s="1"/>
  <c r="R71" i="1" s="1"/>
  <c r="T71" i="1" s="1"/>
  <c r="P70" i="1"/>
  <c r="Q70" i="1" s="1"/>
  <c r="R70" i="1" s="1"/>
  <c r="T70" i="1" s="1"/>
  <c r="P69" i="1"/>
  <c r="Q69" i="1" s="1"/>
  <c r="R69" i="1" s="1"/>
  <c r="T69" i="1" s="1"/>
  <c r="P68" i="1"/>
  <c r="Q68" i="1" s="1"/>
  <c r="R68" i="1" s="1"/>
  <c r="T68" i="1" s="1"/>
  <c r="P67" i="1"/>
  <c r="Q67" i="1" s="1"/>
  <c r="R67" i="1" s="1"/>
  <c r="T67" i="1" s="1"/>
  <c r="P66" i="1"/>
  <c r="Q66" i="1" s="1"/>
  <c r="R66" i="1" s="1"/>
  <c r="T66" i="1" s="1"/>
  <c r="P65" i="1"/>
  <c r="Q65" i="1" s="1"/>
  <c r="R65" i="1" s="1"/>
  <c r="T65" i="1" s="1"/>
  <c r="Q64" i="1"/>
  <c r="R64" i="1" s="1"/>
  <c r="T64" i="1" s="1"/>
  <c r="P64" i="1"/>
  <c r="P63" i="1"/>
  <c r="Q63" i="1" s="1"/>
  <c r="R63" i="1" s="1"/>
  <c r="T63" i="1" s="1"/>
  <c r="P62" i="1"/>
  <c r="Q62" i="1" s="1"/>
  <c r="R62" i="1" s="1"/>
  <c r="T62" i="1" s="1"/>
  <c r="P61" i="1"/>
  <c r="Q61" i="1" s="1"/>
  <c r="R61" i="1" s="1"/>
  <c r="T61" i="1" s="1"/>
  <c r="M60" i="1"/>
  <c r="M211" i="1" s="1"/>
  <c r="M213" i="1" s="1"/>
  <c r="M214" i="1" s="1"/>
  <c r="P59" i="1"/>
  <c r="Q59" i="1" s="1"/>
  <c r="R59" i="1" s="1"/>
  <c r="T59" i="1" s="1"/>
  <c r="P58" i="1"/>
  <c r="Q58" i="1" s="1"/>
  <c r="R58" i="1" s="1"/>
  <c r="T58" i="1" s="1"/>
  <c r="P57" i="1"/>
  <c r="Q57" i="1" s="1"/>
  <c r="R57" i="1" s="1"/>
  <c r="T57" i="1" s="1"/>
  <c r="P56" i="1"/>
  <c r="Q56" i="1" s="1"/>
  <c r="R56" i="1" s="1"/>
  <c r="T56" i="1" s="1"/>
  <c r="P55" i="1"/>
  <c r="Q55" i="1" s="1"/>
  <c r="R55" i="1" s="1"/>
  <c r="T55" i="1" s="1"/>
  <c r="Y54" i="1"/>
  <c r="P54" i="1"/>
  <c r="Q54" i="1" s="1"/>
  <c r="R54" i="1" s="1"/>
  <c r="T54" i="1" s="1"/>
  <c r="P53" i="1"/>
  <c r="R90" i="1" l="1"/>
  <c r="R135" i="1"/>
  <c r="S135" i="1"/>
  <c r="T135" i="1" s="1"/>
  <c r="T90" i="1"/>
  <c r="P60" i="1"/>
  <c r="Q60" i="1" s="1"/>
  <c r="R60" i="1" s="1"/>
  <c r="T60" i="1" s="1"/>
  <c r="R103" i="1"/>
  <c r="T103" i="1" s="1"/>
  <c r="R110" i="1"/>
  <c r="S110" i="1"/>
  <c r="S140" i="1"/>
  <c r="R140" i="1"/>
  <c r="S100" i="1"/>
  <c r="T100" i="1" s="1"/>
  <c r="Q53" i="1"/>
  <c r="R109" i="1"/>
  <c r="T109" i="1" s="1"/>
  <c r="P211" i="1" l="1"/>
  <c r="T110" i="1"/>
  <c r="S211" i="1"/>
  <c r="Q211" i="1"/>
  <c r="R53" i="1"/>
  <c r="T140" i="1"/>
  <c r="R211" i="1" l="1"/>
  <c r="T53" i="1"/>
  <c r="T2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6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9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  <author>cjc</author>
  </authors>
  <commentList>
    <comment ref="B5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BAJA ACADEMICA</t>
        </r>
      </text>
    </comment>
    <comment ref="N65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cjc:</t>
        </r>
        <r>
          <rPr>
            <sz val="9"/>
            <color indexed="81"/>
            <rFont val="Tahoma"/>
            <family val="2"/>
          </rPr>
          <t xml:space="preserve">
TENÍA BECA 50% Y FUE TRANSFERIDA A 100%
</t>
        </r>
      </text>
    </comment>
  </commentList>
</comments>
</file>

<file path=xl/sharedStrings.xml><?xml version="1.0" encoding="utf-8"?>
<sst xmlns="http://schemas.openxmlformats.org/spreadsheetml/2006/main" count="6213" uniqueCount="1412">
  <si>
    <t>PROGRAMA DE BECAS MINISTERIO DE AGRICULTURA-UNIVERSIDAD ISA 2019-2023</t>
  </si>
  <si>
    <t>No.</t>
  </si>
  <si>
    <t>Matrícula</t>
  </si>
  <si>
    <t> Nombre</t>
  </si>
  <si>
    <t>Apellidos</t>
  </si>
  <si>
    <t>Cédula</t>
  </si>
  <si>
    <t>Lugar de Procedencia</t>
  </si>
  <si>
    <t>Carrera</t>
  </si>
  <si>
    <t>Estatus</t>
  </si>
  <si>
    <t>Ind. Cuat.</t>
  </si>
  <si>
    <t>Ind. Acum.</t>
  </si>
  <si>
    <t>Candición Ac.</t>
  </si>
  <si>
    <t xml:space="preserve">% de Beca </t>
  </si>
  <si>
    <t>Año 2019</t>
  </si>
  <si>
    <t>Año 2020</t>
  </si>
  <si>
    <t>Año 2021</t>
  </si>
  <si>
    <t>Total Consumido 2019</t>
  </si>
  <si>
    <t>Total Consumido 2020</t>
  </si>
  <si>
    <t>Total Consumido 2021</t>
  </si>
  <si>
    <t>Total a cubrir la Beca</t>
  </si>
  <si>
    <t>Total Comprometido</t>
  </si>
  <si>
    <t>2015-0226</t>
  </si>
  <si>
    <t>Alejandro Alberto</t>
  </si>
  <si>
    <t>Vasquez Rosario</t>
  </si>
  <si>
    <t>402-0948750-9</t>
  </si>
  <si>
    <t>San Cristobal</t>
  </si>
  <si>
    <t>INGENIERIA EN TECNOLOGIA DE ALIMENTOS</t>
  </si>
  <si>
    <t>ACTIVO</t>
  </si>
  <si>
    <t>A prueba Académica</t>
  </si>
  <si>
    <t>2015-1063</t>
  </si>
  <si>
    <t>Pedro</t>
  </si>
  <si>
    <t>Infante Quiroz</t>
  </si>
  <si>
    <t>402-2513360-8</t>
  </si>
  <si>
    <t>Constanza</t>
  </si>
  <si>
    <t>INGENIERIA AGRONÓMICA</t>
  </si>
  <si>
    <t>Normal</t>
  </si>
  <si>
    <t>2016-0009</t>
  </si>
  <si>
    <t>Yocasta Beatriz</t>
  </si>
  <si>
    <t xml:space="preserve">Pachano Hernández </t>
  </si>
  <si>
    <t>402-1363970-7</t>
  </si>
  <si>
    <t>Santiago</t>
  </si>
  <si>
    <t>2016-0255</t>
  </si>
  <si>
    <t>Leuis Alexander</t>
  </si>
  <si>
    <t>Soto Tejeda</t>
  </si>
  <si>
    <t>402-1169652-7</t>
  </si>
  <si>
    <t>San Jose de Ocoa</t>
  </si>
  <si>
    <t>2016-0284</t>
  </si>
  <si>
    <t>Alex Guarionex</t>
  </si>
  <si>
    <t>Méndez Sánchez</t>
  </si>
  <si>
    <t>402-0916112-0</t>
  </si>
  <si>
    <t>2017-0036</t>
  </si>
  <si>
    <t>Teresa Cashiri</t>
  </si>
  <si>
    <t>Payton Taveras</t>
  </si>
  <si>
    <t>402-1092125-6</t>
  </si>
  <si>
    <t>Montecristi</t>
  </si>
  <si>
    <t>LICENCIATURA EN ECOLOGIA Y GESTIÓN AMBIENTAL</t>
  </si>
  <si>
    <t>2017-0070</t>
  </si>
  <si>
    <t>Marcos</t>
  </si>
  <si>
    <t>Consoró  Tatis</t>
  </si>
  <si>
    <t>402-4064683-2</t>
  </si>
  <si>
    <t>Monte Plata</t>
  </si>
  <si>
    <t>2017-0071</t>
  </si>
  <si>
    <t>Deborah</t>
  </si>
  <si>
    <t>Ceballos Minaya</t>
  </si>
  <si>
    <t>402-1982120-0</t>
  </si>
  <si>
    <t>2017-0075</t>
  </si>
  <si>
    <t>Máximo Gabriel</t>
  </si>
  <si>
    <t>Valdez de la Nuez</t>
  </si>
  <si>
    <t>001-1884966-0</t>
  </si>
  <si>
    <t>Santo Domingo Oeste</t>
  </si>
  <si>
    <t>2017-0078</t>
  </si>
  <si>
    <t>Selina</t>
  </si>
  <si>
    <t>Franco Disla</t>
  </si>
  <si>
    <t>402-1095968-6</t>
  </si>
  <si>
    <t>Mao</t>
  </si>
  <si>
    <t>2017-0079</t>
  </si>
  <si>
    <t>Esther</t>
  </si>
  <si>
    <t>Tejada Gómez</t>
  </si>
  <si>
    <t>402-0954691-6</t>
  </si>
  <si>
    <t>Espaillat</t>
  </si>
  <si>
    <t>2017-0094</t>
  </si>
  <si>
    <t>Ray José</t>
  </si>
  <si>
    <t>Silverio Jaquez</t>
  </si>
  <si>
    <t>402-1003217-9</t>
  </si>
  <si>
    <t>Altamira</t>
  </si>
  <si>
    <t>2017-0100</t>
  </si>
  <si>
    <t xml:space="preserve">Erika </t>
  </si>
  <si>
    <t xml:space="preserve">Minaya Crisóstomo </t>
  </si>
  <si>
    <t>402-1462807-1</t>
  </si>
  <si>
    <t>Puerto Plata</t>
  </si>
  <si>
    <t>MEDICINA VETERINARIA</t>
  </si>
  <si>
    <t>2017-0108</t>
  </si>
  <si>
    <t>Dolores Yesirel</t>
  </si>
  <si>
    <t>Gómez Liriano</t>
  </si>
  <si>
    <t>402-1355013-6</t>
  </si>
  <si>
    <t>Valverde</t>
  </si>
  <si>
    <t>2017-0137</t>
  </si>
  <si>
    <t>Estela Mary</t>
  </si>
  <si>
    <t>Vásquez Rosario</t>
  </si>
  <si>
    <t>402-2465722-7</t>
  </si>
  <si>
    <t>2017-0157</t>
  </si>
  <si>
    <t>Franksheli</t>
  </si>
  <si>
    <t>Tiburcio Custodio</t>
  </si>
  <si>
    <t>402-1364168-7</t>
  </si>
  <si>
    <t>2017-0159</t>
  </si>
  <si>
    <t>Pablo Moises</t>
  </si>
  <si>
    <t>Soto Lara</t>
  </si>
  <si>
    <t>402-1229257-3</t>
  </si>
  <si>
    <t>2017-0170</t>
  </si>
  <si>
    <t>José Alexis</t>
  </si>
  <si>
    <t>Hernandez Baez</t>
  </si>
  <si>
    <t>402-3546223-7</t>
  </si>
  <si>
    <t>2017-0171</t>
  </si>
  <si>
    <t>Ana Mercedes</t>
  </si>
  <si>
    <t>Vargas</t>
  </si>
  <si>
    <t>402-1149840-3</t>
  </si>
  <si>
    <t>2017-0172</t>
  </si>
  <si>
    <t>Leni Manuel</t>
  </si>
  <si>
    <t>Ramos Martinez</t>
  </si>
  <si>
    <t>402-1494339-7</t>
  </si>
  <si>
    <t>Monte Cristi</t>
  </si>
  <si>
    <t>2017-0175</t>
  </si>
  <si>
    <t>Vilmaris Elibes</t>
  </si>
  <si>
    <t>Alvarez Polanco</t>
  </si>
  <si>
    <t>402-4078563-0</t>
  </si>
  <si>
    <t>El Seybo</t>
  </si>
  <si>
    <t>2017-0177</t>
  </si>
  <si>
    <t>Juan David</t>
  </si>
  <si>
    <t>Domínguez Ferrera</t>
  </si>
  <si>
    <t>402-3484197-7</t>
  </si>
  <si>
    <t>2017-0178</t>
  </si>
  <si>
    <t>Wascar Leandro</t>
  </si>
  <si>
    <t>Infante Saviñon</t>
  </si>
  <si>
    <t>402-3594412-7</t>
  </si>
  <si>
    <t>2017-0190</t>
  </si>
  <si>
    <t>Paola Elizabeth</t>
  </si>
  <si>
    <t>Zapata Holguin</t>
  </si>
  <si>
    <t>402-1576594-8</t>
  </si>
  <si>
    <t>Dajabon</t>
  </si>
  <si>
    <t>2017-0204</t>
  </si>
  <si>
    <t>Luis Ramón</t>
  </si>
  <si>
    <t>Zapata</t>
  </si>
  <si>
    <t>402-3494057-1</t>
  </si>
  <si>
    <t>2017-0211</t>
  </si>
  <si>
    <t>Ramón Ariel</t>
  </si>
  <si>
    <t>Santana</t>
  </si>
  <si>
    <t>402-1141928-4</t>
  </si>
  <si>
    <t>2017-0219</t>
  </si>
  <si>
    <t>Luingel</t>
  </si>
  <si>
    <t>Peña Tineo</t>
  </si>
  <si>
    <t>402-1043299-9</t>
  </si>
  <si>
    <t>San José de Ocoa</t>
  </si>
  <si>
    <t>2017-0241</t>
  </si>
  <si>
    <t>Francis Javiela</t>
  </si>
  <si>
    <t>Peralta</t>
  </si>
  <si>
    <t>402-3848952-6</t>
  </si>
  <si>
    <t>2017-0250</t>
  </si>
  <si>
    <t>Luis Daniel</t>
  </si>
  <si>
    <t>Brito</t>
  </si>
  <si>
    <t>402-3845777-0</t>
  </si>
  <si>
    <t>2017-0251</t>
  </si>
  <si>
    <t>Reina María</t>
  </si>
  <si>
    <t>Taveras Peña</t>
  </si>
  <si>
    <t>402-0944788-3</t>
  </si>
  <si>
    <t>2017-0259</t>
  </si>
  <si>
    <t>Soranyi</t>
  </si>
  <si>
    <t>Severino La Páez</t>
  </si>
  <si>
    <t>402-1020652-6</t>
  </si>
  <si>
    <t>San Francisco de Macorís</t>
  </si>
  <si>
    <t>2017-0264</t>
  </si>
  <si>
    <t>Anthony</t>
  </si>
  <si>
    <t>Suriel Duran</t>
  </si>
  <si>
    <t>402-3286514-3</t>
  </si>
  <si>
    <t>La Vega / Constanza</t>
  </si>
  <si>
    <t>2018-0010</t>
  </si>
  <si>
    <t>Ehimy</t>
  </si>
  <si>
    <t>Leonardo Batista</t>
  </si>
  <si>
    <t>402-1003460-5</t>
  </si>
  <si>
    <t>2018-0014</t>
  </si>
  <si>
    <t>Anny Franchesca</t>
  </si>
  <si>
    <t>Ramos Báez</t>
  </si>
  <si>
    <t>402-3349970-2</t>
  </si>
  <si>
    <t>2018-0024</t>
  </si>
  <si>
    <t>Felix Junior</t>
  </si>
  <si>
    <t>Rodriguez Vargas</t>
  </si>
  <si>
    <t>402-1099099-6</t>
  </si>
  <si>
    <t>San Jose de la Matas</t>
  </si>
  <si>
    <t>2018-0037</t>
  </si>
  <si>
    <t>Mario Saúl</t>
  </si>
  <si>
    <t>Tavárez Fernández</t>
  </si>
  <si>
    <t>402-4356792-8</t>
  </si>
  <si>
    <t>San José de las Matas</t>
  </si>
  <si>
    <t>2018-0040</t>
  </si>
  <si>
    <t>Rosmelvi De Los Angeles</t>
  </si>
  <si>
    <t>402-3356321-8</t>
  </si>
  <si>
    <t>2018-0041</t>
  </si>
  <si>
    <t>Ronaldy De Jesús</t>
  </si>
  <si>
    <t>402-4121035-6</t>
  </si>
  <si>
    <t>RETIRADO</t>
  </si>
  <si>
    <t>2018-0045</t>
  </si>
  <si>
    <t>Michel</t>
  </si>
  <si>
    <t>Fabrice</t>
  </si>
  <si>
    <t>DP4117850</t>
  </si>
  <si>
    <t>Haiti</t>
  </si>
  <si>
    <t>2018-0052</t>
  </si>
  <si>
    <t>Jonás Adonay</t>
  </si>
  <si>
    <t>Alcántara Gómez</t>
  </si>
  <si>
    <t>402-1121494-1</t>
  </si>
  <si>
    <t>Santiago Rodriguez</t>
  </si>
  <si>
    <t>2018-0062</t>
  </si>
  <si>
    <t>Kenny Jean Carlos</t>
  </si>
  <si>
    <t>Reyes Polanco</t>
  </si>
  <si>
    <t>402-3966217-0</t>
  </si>
  <si>
    <t>2018-0064</t>
  </si>
  <si>
    <t>Gerardo Alexander</t>
  </si>
  <si>
    <t>Rodriguez Cruz</t>
  </si>
  <si>
    <t>402-0991380-1</t>
  </si>
  <si>
    <t>2018-0065</t>
  </si>
  <si>
    <t xml:space="preserve">Carlos  </t>
  </si>
  <si>
    <t>Castellanos Madera</t>
  </si>
  <si>
    <t>402-3326395-9</t>
  </si>
  <si>
    <t>2018-0083</t>
  </si>
  <si>
    <t>AslhyYamilet</t>
  </si>
  <si>
    <t>Hernández Herrera</t>
  </si>
  <si>
    <t>402-1884634-9</t>
  </si>
  <si>
    <t>El Seíbo</t>
  </si>
  <si>
    <t>2018-0084</t>
  </si>
  <si>
    <t xml:space="preserve">Zarahi </t>
  </si>
  <si>
    <t>Diaz Mueses</t>
  </si>
  <si>
    <t>402-4428736-9</t>
  </si>
  <si>
    <t>2018-0085</t>
  </si>
  <si>
    <t>Ana María</t>
  </si>
  <si>
    <t>Rodriguez Cedeño</t>
  </si>
  <si>
    <t>402-0917005-5</t>
  </si>
  <si>
    <t>2018-0096</t>
  </si>
  <si>
    <t>Florian Bethoven</t>
  </si>
  <si>
    <t>Tejeda Agramonte</t>
  </si>
  <si>
    <t>402-1159756-8</t>
  </si>
  <si>
    <t>2018-0113</t>
  </si>
  <si>
    <t>Hector Bienvenido</t>
  </si>
  <si>
    <t>Lantigua Zaya</t>
  </si>
  <si>
    <t>402-3248784-9</t>
  </si>
  <si>
    <t>2018-0114</t>
  </si>
  <si>
    <t>José Augusto</t>
  </si>
  <si>
    <t>Burgos Dilone</t>
  </si>
  <si>
    <t>402-0932268-0</t>
  </si>
  <si>
    <t>2018-0126</t>
  </si>
  <si>
    <t>Yocasta</t>
  </si>
  <si>
    <t>Mendez</t>
  </si>
  <si>
    <t>402-3100883-6</t>
  </si>
  <si>
    <t>Neyba</t>
  </si>
  <si>
    <t>2018-0133</t>
  </si>
  <si>
    <t>Juan Carlos</t>
  </si>
  <si>
    <t>Lebrón Peña</t>
  </si>
  <si>
    <t>402-3577199-1</t>
  </si>
  <si>
    <t>Padre Las Casas, Azua.</t>
  </si>
  <si>
    <t>2018-0134</t>
  </si>
  <si>
    <t>Carlos Daniel</t>
  </si>
  <si>
    <t>Espinosa Peña</t>
  </si>
  <si>
    <t>402-4541509-2</t>
  </si>
  <si>
    <t>Azua</t>
  </si>
  <si>
    <t>2018-0135</t>
  </si>
  <si>
    <t>José Luis</t>
  </si>
  <si>
    <t>Mercedes Peña</t>
  </si>
  <si>
    <t>402-1270106-0</t>
  </si>
  <si>
    <t>2018-0137</t>
  </si>
  <si>
    <t>Percida</t>
  </si>
  <si>
    <t>Galván Solis</t>
  </si>
  <si>
    <t>402-4045615-8</t>
  </si>
  <si>
    <t>2018-0138</t>
  </si>
  <si>
    <t>Rosalinda</t>
  </si>
  <si>
    <t>Batista Minaya</t>
  </si>
  <si>
    <t>402-3412506-6</t>
  </si>
  <si>
    <t>2018-0141</t>
  </si>
  <si>
    <t>Franklin Alexander</t>
  </si>
  <si>
    <t>Piña Yuli</t>
  </si>
  <si>
    <t>402-3192111-1</t>
  </si>
  <si>
    <t>Pedernales</t>
  </si>
  <si>
    <t>2018-0143</t>
  </si>
  <si>
    <t>Ruiz Trinidad</t>
  </si>
  <si>
    <t>402-1309213-9</t>
  </si>
  <si>
    <t>2018-0144</t>
  </si>
  <si>
    <t>Luis Angel</t>
  </si>
  <si>
    <t>Cuevas Carrasco</t>
  </si>
  <si>
    <t>402-1048412-3</t>
  </si>
  <si>
    <t>Barahona</t>
  </si>
  <si>
    <t>2018-0145</t>
  </si>
  <si>
    <t>Víctor Rafael</t>
  </si>
  <si>
    <t>Ogando Batista</t>
  </si>
  <si>
    <t>402-4903555-5</t>
  </si>
  <si>
    <t>El Cercado</t>
  </si>
  <si>
    <t>2018-0146</t>
  </si>
  <si>
    <t>Dauris</t>
  </si>
  <si>
    <t>Montero De Oleo</t>
  </si>
  <si>
    <t>402-3407060-1</t>
  </si>
  <si>
    <t>El Cercado, Elias Piña</t>
  </si>
  <si>
    <t>2018-0174</t>
  </si>
  <si>
    <t>Nicole</t>
  </si>
  <si>
    <t>402-3710559-4</t>
  </si>
  <si>
    <t>2018-0181</t>
  </si>
  <si>
    <t>Eliezer Antonio</t>
  </si>
  <si>
    <t>Toribio González</t>
  </si>
  <si>
    <t>402-1468198-9</t>
  </si>
  <si>
    <t>Hermanas Mirabal</t>
  </si>
  <si>
    <t>2018-0188</t>
  </si>
  <si>
    <t>Johan</t>
  </si>
  <si>
    <t>Rosario Severino</t>
  </si>
  <si>
    <t>402-1878155-3</t>
  </si>
  <si>
    <t>Hato Mayor Del Rey</t>
  </si>
  <si>
    <t>2018-0189</t>
  </si>
  <si>
    <t>Porfirio Mercedes</t>
  </si>
  <si>
    <t>Bocio Díaz</t>
  </si>
  <si>
    <t>402-4103839-3</t>
  </si>
  <si>
    <t>2018-0191</t>
  </si>
  <si>
    <t>Víctor Manuel</t>
  </si>
  <si>
    <t>Bocio De León</t>
  </si>
  <si>
    <t>402-1086931-5</t>
  </si>
  <si>
    <t>2018-0192</t>
  </si>
  <si>
    <t xml:space="preserve">Oliver </t>
  </si>
  <si>
    <t>Mortero</t>
  </si>
  <si>
    <t>402-3646612-0</t>
  </si>
  <si>
    <t xml:space="preserve">Neyba </t>
  </si>
  <si>
    <t>2018-0193</t>
  </si>
  <si>
    <t>Víctor José</t>
  </si>
  <si>
    <t>Ferreras González</t>
  </si>
  <si>
    <t>402-1414934-2</t>
  </si>
  <si>
    <t>2018-0194</t>
  </si>
  <si>
    <t xml:space="preserve">Ismael </t>
  </si>
  <si>
    <t>Gomez Morillo</t>
  </si>
  <si>
    <t>402-4039248-6</t>
  </si>
  <si>
    <t>2018-0205</t>
  </si>
  <si>
    <t>Yisser</t>
  </si>
  <si>
    <t>Abreu Gómez</t>
  </si>
  <si>
    <t>402-3873464-0</t>
  </si>
  <si>
    <t>Padre Las Casas, Azua</t>
  </si>
  <si>
    <t>2018-0208</t>
  </si>
  <si>
    <t>Alphy Federico</t>
  </si>
  <si>
    <t>Peña Jumelles</t>
  </si>
  <si>
    <t>402-4325390-9</t>
  </si>
  <si>
    <t>2018-0288</t>
  </si>
  <si>
    <t>María Paola</t>
  </si>
  <si>
    <t>Rodríguez De la Cruz</t>
  </si>
  <si>
    <t>402-1440704-7</t>
  </si>
  <si>
    <t>Jarabacoa</t>
  </si>
  <si>
    <t>2018-0091</t>
  </si>
  <si>
    <t>Enmanuel Enrique</t>
  </si>
  <si>
    <t>Sánchez Díaz</t>
  </si>
  <si>
    <t>402-0933573-2</t>
  </si>
  <si>
    <t>Raymer</t>
  </si>
  <si>
    <t>Santana Pérez</t>
  </si>
  <si>
    <t>402-3797239-9</t>
  </si>
  <si>
    <t>No se inscribió</t>
  </si>
  <si>
    <t>Gildary</t>
  </si>
  <si>
    <t>De La Cruz</t>
  </si>
  <si>
    <t>402-1943988-8</t>
  </si>
  <si>
    <t>Monte  Plata</t>
  </si>
  <si>
    <t>2015-0617</t>
  </si>
  <si>
    <t xml:space="preserve">Mariely </t>
  </si>
  <si>
    <t>Encarnación Rosario</t>
  </si>
  <si>
    <t>402-0074801-6</t>
  </si>
  <si>
    <t>San Juan de la Maguana</t>
  </si>
  <si>
    <t>2015-0618</t>
  </si>
  <si>
    <t xml:space="preserve">Awilda </t>
  </si>
  <si>
    <t>Rosario Contreras</t>
  </si>
  <si>
    <t>402-1559125-2</t>
  </si>
  <si>
    <t>2017-0104</t>
  </si>
  <si>
    <t xml:space="preserve">Sheyla </t>
  </si>
  <si>
    <t>Vicioso Orozco</t>
  </si>
  <si>
    <t>402-3621410-8</t>
  </si>
  <si>
    <t>2017-0114</t>
  </si>
  <si>
    <t xml:space="preserve">Alba Yolahurys </t>
  </si>
  <si>
    <t>402-1524418-3</t>
  </si>
  <si>
    <t>2017-0180</t>
  </si>
  <si>
    <t xml:space="preserve">Lisbeth Isabel </t>
  </si>
  <si>
    <t>Andeliz Cruz</t>
  </si>
  <si>
    <t>402-0904334-4</t>
  </si>
  <si>
    <t>2018-0148</t>
  </si>
  <si>
    <t xml:space="preserve">Enmanuel </t>
  </si>
  <si>
    <t>Gonzalez Mercado</t>
  </si>
  <si>
    <t>402-3321212-0</t>
  </si>
  <si>
    <t>Dajabón</t>
  </si>
  <si>
    <t>2018-0217</t>
  </si>
  <si>
    <t xml:space="preserve">Lenin </t>
  </si>
  <si>
    <t>Almánzar José</t>
  </si>
  <si>
    <t>402-1336622-8</t>
  </si>
  <si>
    <t>El Valle, Hato Mayor</t>
  </si>
  <si>
    <t>2019-0011</t>
  </si>
  <si>
    <t xml:space="preserve">Nicoll </t>
  </si>
  <si>
    <t>Acosta Rodriguez</t>
  </si>
  <si>
    <t>402-1812145-3</t>
  </si>
  <si>
    <t>Bonao, Monseñor Nouel</t>
  </si>
  <si>
    <t>2019-0033</t>
  </si>
  <si>
    <t>Janeudys</t>
  </si>
  <si>
    <t>Tejada Uceta</t>
  </si>
  <si>
    <t>402-3523164-0</t>
  </si>
  <si>
    <t>Monción, Santiago Rodríguez</t>
  </si>
  <si>
    <t>2019-0037</t>
  </si>
  <si>
    <t xml:space="preserve">Manuel Augusto </t>
  </si>
  <si>
    <t>Burgos Gonzales</t>
  </si>
  <si>
    <t>402-0890282-1</t>
  </si>
  <si>
    <t>Los Hidalgos, Puerto Plata</t>
  </si>
  <si>
    <t>2019-0051</t>
  </si>
  <si>
    <t xml:space="preserve">Bielka Elizabeth </t>
  </si>
  <si>
    <t>Valenzuela Baez</t>
  </si>
  <si>
    <t>402-1823020-5</t>
  </si>
  <si>
    <t>2019-0057</t>
  </si>
  <si>
    <t xml:space="preserve">Idelka Del Carmen </t>
  </si>
  <si>
    <t>Rodriguez Espinal</t>
  </si>
  <si>
    <t>402-1214203-4</t>
  </si>
  <si>
    <t>San José de las Matas , Santiago</t>
  </si>
  <si>
    <t>2019-0072</t>
  </si>
  <si>
    <t xml:space="preserve">Rodrigo Eduardo </t>
  </si>
  <si>
    <t>Casado Petiton</t>
  </si>
  <si>
    <t>402-3430284-8</t>
  </si>
  <si>
    <t>Santo Domingo Este , Santo Domingo</t>
  </si>
  <si>
    <t>2019-0075</t>
  </si>
  <si>
    <t xml:space="preserve">Víctor Luis </t>
  </si>
  <si>
    <t>Mateo De Los Santos</t>
  </si>
  <si>
    <t>402-3893716-9</t>
  </si>
  <si>
    <t>San Juan de la Maguana , San Juan</t>
  </si>
  <si>
    <t>2019-0076</t>
  </si>
  <si>
    <t xml:space="preserve">Cristian </t>
  </si>
  <si>
    <t>Morel Jimenez</t>
  </si>
  <si>
    <t>402-1195243-3</t>
  </si>
  <si>
    <t>2019-0079</t>
  </si>
  <si>
    <t xml:space="preserve">Erinson Rodolfo </t>
  </si>
  <si>
    <t>Pinales Jiménez</t>
  </si>
  <si>
    <t>402-3263780-7</t>
  </si>
  <si>
    <t>2019-0080</t>
  </si>
  <si>
    <t xml:space="preserve">Frandy </t>
  </si>
  <si>
    <t>Encarnacion Mora</t>
  </si>
  <si>
    <t>402-1471059-8</t>
  </si>
  <si>
    <t>2019-0081</t>
  </si>
  <si>
    <t xml:space="preserve">Víctor Manuel </t>
  </si>
  <si>
    <t>Mora Mora</t>
  </si>
  <si>
    <t>402-1921448-9</t>
  </si>
  <si>
    <t>2019-0082</t>
  </si>
  <si>
    <t xml:space="preserve">Sabelys Roxanna </t>
  </si>
  <si>
    <t>Díaz García</t>
  </si>
  <si>
    <t>402-4634220-4</t>
  </si>
  <si>
    <t>2019-0083</t>
  </si>
  <si>
    <t xml:space="preserve">Christopher </t>
  </si>
  <si>
    <t>Villar Ureña</t>
  </si>
  <si>
    <t>402-0865877-9</t>
  </si>
  <si>
    <t>2019-0085</t>
  </si>
  <si>
    <t>Juan José</t>
  </si>
  <si>
    <t>Marte Acosta</t>
  </si>
  <si>
    <t>402-4679044-4</t>
  </si>
  <si>
    <t>Santo Domingo Este, Santo Domingo</t>
  </si>
  <si>
    <t>2019-0090</t>
  </si>
  <si>
    <t xml:space="preserve">Elisandro </t>
  </si>
  <si>
    <t>Luciano Encarnación</t>
  </si>
  <si>
    <t>402-3276542-6</t>
  </si>
  <si>
    <t>San Juan de la Maguana, San Juan</t>
  </si>
  <si>
    <t>2019-0091</t>
  </si>
  <si>
    <t xml:space="preserve">Luis Alfredo </t>
  </si>
  <si>
    <t>Roa Jimenez</t>
  </si>
  <si>
    <t>402-0948927-3</t>
  </si>
  <si>
    <t>2019-0092</t>
  </si>
  <si>
    <t xml:space="preserve">Dineury </t>
  </si>
  <si>
    <t>402-1513995-3</t>
  </si>
  <si>
    <t>2019-0093</t>
  </si>
  <si>
    <t xml:space="preserve">Angela </t>
  </si>
  <si>
    <t>Gomera Lorenzo</t>
  </si>
  <si>
    <t>402-4207557-6</t>
  </si>
  <si>
    <t>2019-0094</t>
  </si>
  <si>
    <t xml:space="preserve">Leidy Marian </t>
  </si>
  <si>
    <t>Meran Rosario</t>
  </si>
  <si>
    <t>402-1869286-7</t>
  </si>
  <si>
    <t>2019-0128</t>
  </si>
  <si>
    <t xml:space="preserve">Claudia Luz </t>
  </si>
  <si>
    <t>Florentino De La Cruz</t>
  </si>
  <si>
    <t>402-1193683-2</t>
  </si>
  <si>
    <t>Loma de Cabrera, Dajabón</t>
  </si>
  <si>
    <t>2019-0129</t>
  </si>
  <si>
    <t xml:space="preserve">Ywbel </t>
  </si>
  <si>
    <t>Hernandez Martinez</t>
  </si>
  <si>
    <t>402-1535764-7</t>
  </si>
  <si>
    <t>Hato Mayor del Rey</t>
  </si>
  <si>
    <t>2019-0131</t>
  </si>
  <si>
    <t xml:space="preserve">Miguel Angel </t>
  </si>
  <si>
    <t>402-1304993-1</t>
  </si>
  <si>
    <t>2019-0148</t>
  </si>
  <si>
    <t xml:space="preserve">Arlin Rocio </t>
  </si>
  <si>
    <t>García Scroggins</t>
  </si>
  <si>
    <t>402-3158276-4</t>
  </si>
  <si>
    <t>El Seibo</t>
  </si>
  <si>
    <t>2019-0155</t>
  </si>
  <si>
    <t xml:space="preserve">Adallanet </t>
  </si>
  <si>
    <t>Mendez Perez</t>
  </si>
  <si>
    <t>402-3228671-2</t>
  </si>
  <si>
    <t>Neyba, Bahoruco</t>
  </si>
  <si>
    <t>2019-0162</t>
  </si>
  <si>
    <t xml:space="preserve">Yeniffer </t>
  </si>
  <si>
    <t>Carela Gomez</t>
  </si>
  <si>
    <t>402-1577034-4</t>
  </si>
  <si>
    <t>2019-0166</t>
  </si>
  <si>
    <t xml:space="preserve">Fina Estefany </t>
  </si>
  <si>
    <t>Escalante Mariano</t>
  </si>
  <si>
    <t>402-1489863-3</t>
  </si>
  <si>
    <t>Galván, Bahoruco</t>
  </si>
  <si>
    <t>2019-0167</t>
  </si>
  <si>
    <t xml:space="preserve">Perla Massiel </t>
  </si>
  <si>
    <t>Matos Cuevas</t>
  </si>
  <si>
    <t>402-3327295-0</t>
  </si>
  <si>
    <t>2019-0168</t>
  </si>
  <si>
    <t xml:space="preserve">Yelissa </t>
  </si>
  <si>
    <t>Carvajal Marrero</t>
  </si>
  <si>
    <t>402-1895325-1</t>
  </si>
  <si>
    <t>2019-0169</t>
  </si>
  <si>
    <t xml:space="preserve">Rosalina </t>
  </si>
  <si>
    <t xml:space="preserve">Castillo </t>
  </si>
  <si>
    <t>402-3506122-9</t>
  </si>
  <si>
    <t>2019-0170</t>
  </si>
  <si>
    <t>Andreina</t>
  </si>
  <si>
    <t>Cuevas Cuevas</t>
  </si>
  <si>
    <t>402-3275398-4</t>
  </si>
  <si>
    <t>2019-0171</t>
  </si>
  <si>
    <t xml:space="preserve">Sobeida </t>
  </si>
  <si>
    <t>Matos Peña</t>
  </si>
  <si>
    <t>402-4189590-9</t>
  </si>
  <si>
    <t>2019-0172</t>
  </si>
  <si>
    <t xml:space="preserve">Melanyelis Adalgisa </t>
  </si>
  <si>
    <t>Beltre Encarnacion</t>
  </si>
  <si>
    <t>402-3404362-4</t>
  </si>
  <si>
    <t>2019-0173</t>
  </si>
  <si>
    <t>Morelia</t>
  </si>
  <si>
    <t>Santana Encarnacion</t>
  </si>
  <si>
    <t>402-1442814-2</t>
  </si>
  <si>
    <t>2019-0174</t>
  </si>
  <si>
    <t xml:space="preserve">Alexandra </t>
  </si>
  <si>
    <t>Duval Mendez</t>
  </si>
  <si>
    <t>402-1188321-6</t>
  </si>
  <si>
    <t>2019-0178</t>
  </si>
  <si>
    <t xml:space="preserve">Magelin </t>
  </si>
  <si>
    <t xml:space="preserve">Peña </t>
  </si>
  <si>
    <t>402-2600489-9</t>
  </si>
  <si>
    <t>2019-0186</t>
  </si>
  <si>
    <t xml:space="preserve">José Eduardo </t>
  </si>
  <si>
    <t>Tineo Dorrejo</t>
  </si>
  <si>
    <t>402-3099772-4</t>
  </si>
  <si>
    <t>2018-0161</t>
  </si>
  <si>
    <t>Kendy Smailin</t>
  </si>
  <si>
    <t>De los Santos Beltré</t>
  </si>
  <si>
    <t>402-1558639-3</t>
  </si>
  <si>
    <t>2019-0086</t>
  </si>
  <si>
    <t>Holman Alejandro</t>
  </si>
  <si>
    <t>Rey Caceres</t>
  </si>
  <si>
    <t>AV426073</t>
  </si>
  <si>
    <t>Santo Domingo Norte, Santo Domingo</t>
  </si>
  <si>
    <t>2019-0088</t>
  </si>
  <si>
    <t>Virmania</t>
  </si>
  <si>
    <t>Febles Del Rosario</t>
  </si>
  <si>
    <t>402-4238065-3</t>
  </si>
  <si>
    <t>2019-0213</t>
  </si>
  <si>
    <t xml:space="preserve">Noemi del Carmen </t>
  </si>
  <si>
    <t>Lagares Rodríguez</t>
  </si>
  <si>
    <t>402-1209272-6</t>
  </si>
  <si>
    <t xml:space="preserve">Gladys </t>
  </si>
  <si>
    <t>Meran De La Cruz</t>
  </si>
  <si>
    <t>402-4126497-3</t>
  </si>
  <si>
    <t>2019-0400</t>
  </si>
  <si>
    <t xml:space="preserve">Francisco José </t>
  </si>
  <si>
    <t>Del Jesús Feliz</t>
  </si>
  <si>
    <t>402-1106323-1</t>
  </si>
  <si>
    <t>Santo Domingo</t>
  </si>
  <si>
    <t>Acosta De la rosa</t>
  </si>
  <si>
    <t xml:space="preserve">Jonathan Ismael </t>
  </si>
  <si>
    <t>Beato Liriano</t>
  </si>
  <si>
    <t>402-3703376-2</t>
  </si>
  <si>
    <t xml:space="preserve">José Michael </t>
  </si>
  <si>
    <t>Cabrera Rosario</t>
  </si>
  <si>
    <t>094-0023825-0</t>
  </si>
  <si>
    <t xml:space="preserve">Natilda Aracel </t>
  </si>
  <si>
    <t>Espinal Suero</t>
  </si>
  <si>
    <t>402-3759205-6</t>
  </si>
  <si>
    <t>Sugel Mercedes</t>
  </si>
  <si>
    <t>Sosa Cabrera</t>
  </si>
  <si>
    <t>044-0016842-5</t>
  </si>
  <si>
    <t xml:space="preserve">Wilfredo Antonio </t>
  </si>
  <si>
    <t>Del Orbe Nuñez</t>
  </si>
  <si>
    <t>057-0000234-7</t>
  </si>
  <si>
    <t>Beltre Deris</t>
  </si>
  <si>
    <t>402-4337324-4</t>
  </si>
  <si>
    <t xml:space="preserve">Carlos Alberto </t>
  </si>
  <si>
    <t>Vasquez</t>
  </si>
  <si>
    <t>402-2655747-4</t>
  </si>
  <si>
    <t>402-2603607-3</t>
  </si>
  <si>
    <t>Duran Dominguez</t>
  </si>
  <si>
    <t xml:space="preserve">Gianna Fabieni </t>
  </si>
  <si>
    <t>2019-0109</t>
  </si>
  <si>
    <t xml:space="preserve">Anderson </t>
  </si>
  <si>
    <t>García Recio</t>
  </si>
  <si>
    <t>402-1162671-4</t>
  </si>
  <si>
    <t>2019-0277</t>
  </si>
  <si>
    <t>Ranfi Rafael</t>
  </si>
  <si>
    <t>Fernández Domínguez</t>
  </si>
  <si>
    <t>402-4129766-8</t>
  </si>
  <si>
    <t>2019-0408</t>
  </si>
  <si>
    <t xml:space="preserve">Juan Antonio </t>
  </si>
  <si>
    <t>Natera Moreno</t>
  </si>
  <si>
    <t>402-1824450-3</t>
  </si>
  <si>
    <t>2019-0358</t>
  </si>
  <si>
    <t xml:space="preserve">Dafnne Karimet </t>
  </si>
  <si>
    <t>Peguero Rincón</t>
  </si>
  <si>
    <t>402-1104381-1</t>
  </si>
  <si>
    <t>2019-0453</t>
  </si>
  <si>
    <t>Adonis</t>
  </si>
  <si>
    <t>Vásquez Heredia</t>
  </si>
  <si>
    <t>402-2905138-4</t>
  </si>
  <si>
    <t>2019-0454</t>
  </si>
  <si>
    <t>José Antonio</t>
  </si>
  <si>
    <t>Figueroa</t>
  </si>
  <si>
    <t>402-1043631-3</t>
  </si>
  <si>
    <t>2019-0455</t>
  </si>
  <si>
    <t>Antonia</t>
  </si>
  <si>
    <t>De León</t>
  </si>
  <si>
    <t>402-3022130-7</t>
  </si>
  <si>
    <t>2019-0456</t>
  </si>
  <si>
    <t>Jennifer</t>
  </si>
  <si>
    <t>Muñoz Guzmán</t>
  </si>
  <si>
    <t>402-3444585-2</t>
  </si>
  <si>
    <t>2019-0114</t>
  </si>
  <si>
    <t>Ana Lucía</t>
  </si>
  <si>
    <t>Fabián Jiménez</t>
  </si>
  <si>
    <t>402-1178369-7</t>
  </si>
  <si>
    <t>2019-0048</t>
  </si>
  <si>
    <t>Johan Francisco</t>
  </si>
  <si>
    <t>Abreú Almonte</t>
  </si>
  <si>
    <t>402-0941911-4</t>
  </si>
  <si>
    <t>2019-0349</t>
  </si>
  <si>
    <t>Pedro Luis</t>
  </si>
  <si>
    <t>Silverio  Mieses</t>
  </si>
  <si>
    <t>402-1822341-6</t>
  </si>
  <si>
    <t>2019-0104</t>
  </si>
  <si>
    <t>Giomar</t>
  </si>
  <si>
    <t>Mercado Pichardo</t>
  </si>
  <si>
    <t>402-1480960-6</t>
  </si>
  <si>
    <t>Duarte</t>
  </si>
  <si>
    <t>2020-0434</t>
  </si>
  <si>
    <t>Angelita</t>
  </si>
  <si>
    <t>Matos Rodríguez</t>
  </si>
  <si>
    <t>001-0530817-5</t>
  </si>
  <si>
    <t>Haina Oriental</t>
  </si>
  <si>
    <t>MAESTRÍA EN PROTECCIÓN VEGETAL</t>
  </si>
  <si>
    <t>2020-0342</t>
  </si>
  <si>
    <t>Richard</t>
  </si>
  <si>
    <t>Vásquez Pérez</t>
  </si>
  <si>
    <t>402-3305341-8</t>
  </si>
  <si>
    <t>FUPAROCA</t>
  </si>
  <si>
    <t>Tramitados por medio de esa entidad</t>
  </si>
  <si>
    <t>BECADOS CONVENIO MARD-2019-36090</t>
  </si>
  <si>
    <t>Primer grupo becado desde enero hasta agosto 2019 convenio 2019-2023</t>
  </si>
  <si>
    <t>segundo grupo becado en septiembre-diciembre 2019 convenio 2019-2023</t>
  </si>
  <si>
    <t>tercer grupo becado en periodo enero-abril 2020, convenio 2019-2023</t>
  </si>
  <si>
    <t>cuarto grupo becado en periodo mayo-agosto 2020, convenio 2019-2023</t>
  </si>
  <si>
    <t>Maestría Periodo septiembre-diciembre 2020.</t>
  </si>
  <si>
    <t>BECADO ENERO-ABRIL 2021</t>
  </si>
  <si>
    <t>LISTA DE  ESTUDIANTES CON BECAS ASIGNADAS DESDE ENERO 2019 HASTA AGOSTO 2021</t>
  </si>
  <si>
    <t>Villa Vásquez</t>
  </si>
  <si>
    <t>San Cristóbal</t>
  </si>
  <si>
    <t>Méndez German</t>
  </si>
  <si>
    <t xml:space="preserve">Héctor </t>
  </si>
  <si>
    <t>Mejía</t>
  </si>
  <si>
    <t xml:space="preserve">Álvaro </t>
  </si>
  <si>
    <t>Imbert, Puerto Plata</t>
  </si>
  <si>
    <t xml:space="preserve"> </t>
  </si>
  <si>
    <t>Convenio de Becas</t>
  </si>
  <si>
    <t>Ministerio de Agricultura-Universidad ISA</t>
  </si>
  <si>
    <t>enero 2019-diciembre 2023</t>
  </si>
  <si>
    <t>Informe de estudiantes becados hasta agosto de 2021</t>
  </si>
  <si>
    <t>Fecha de otorgamiento del beneficio</t>
  </si>
  <si>
    <t>Iniciativa por la cual se le otorgó</t>
  </si>
  <si>
    <t>Aprobación del M. A. mediante carta a Universidad ISA</t>
  </si>
  <si>
    <t>Estatus de edad</t>
  </si>
  <si>
    <t>mayor de edad</t>
  </si>
  <si>
    <t xml:space="preserve">LISTADO DE ESTUDIANTES BENEFICIADOS CON BECAS 50% CONVENIO 2014-2018/ACTIVOS     </t>
  </si>
  <si>
    <t>#</t>
  </si>
  <si>
    <t>MATRICULA</t>
  </si>
  <si>
    <t>NOMBRES</t>
  </si>
  <si>
    <t>APELLIDO 1</t>
  </si>
  <si>
    <t>APELLIDO 2</t>
  </si>
  <si>
    <t>CEDULA</t>
  </si>
  <si>
    <t>MUNICIPIO</t>
  </si>
  <si>
    <t>CARRERA</t>
  </si>
  <si>
    <t>Candicion Ac.</t>
  </si>
  <si>
    <t>% Beca</t>
  </si>
  <si>
    <t>AÑO 2019</t>
  </si>
  <si>
    <t>AÑO 2020</t>
  </si>
  <si>
    <t>AÑO 2021</t>
  </si>
  <si>
    <t>TOTAL CONSUMIDO</t>
  </si>
  <si>
    <t>TOTAL A CUBRIR LA BECA</t>
  </si>
  <si>
    <t>TOTAL COMPROMETIDO</t>
  </si>
  <si>
    <t>De los estudiantes transferidos desde convenio 2014-2018</t>
  </si>
  <si>
    <t>2012-0131</t>
  </si>
  <si>
    <t>ELVIA DARIANA</t>
  </si>
  <si>
    <t>SANCHEZ</t>
  </si>
  <si>
    <t>DE LA CRUZ</t>
  </si>
  <si>
    <t>402-2443743-0</t>
  </si>
  <si>
    <t>Tenares</t>
  </si>
  <si>
    <t>NORMAL</t>
  </si>
  <si>
    <t>reporte profesional</t>
  </si>
  <si>
    <t>Estudiantes Activos con beca 100%</t>
  </si>
  <si>
    <t>2012-0272</t>
  </si>
  <si>
    <t>YORVELINE</t>
  </si>
  <si>
    <t>MARÍA</t>
  </si>
  <si>
    <t>CONTRERAS</t>
  </si>
  <si>
    <t>402-2371244-5</t>
  </si>
  <si>
    <t>graduación</t>
  </si>
  <si>
    <t>Estudiantes Activos con beca 50%</t>
  </si>
  <si>
    <t>2013-0001</t>
  </si>
  <si>
    <t>EDDY MIGUEL</t>
  </si>
  <si>
    <t>ESTÉVEZ</t>
  </si>
  <si>
    <t>MORÁN</t>
  </si>
  <si>
    <t>402-2548843-2</t>
  </si>
  <si>
    <t>Santiago de los Caballeros</t>
  </si>
  <si>
    <t>Estudiantes Retirados</t>
  </si>
  <si>
    <t>2013-0077</t>
  </si>
  <si>
    <t>LEUDIS NILSON</t>
  </si>
  <si>
    <t>RODRÍGUEZ</t>
  </si>
  <si>
    <t>ESPINAL</t>
  </si>
  <si>
    <t>402-2362284-2</t>
  </si>
  <si>
    <t>San Ignacio de Sabaneta</t>
  </si>
  <si>
    <t xml:space="preserve">Estudiantes graduados </t>
  </si>
  <si>
    <t>2013-0117</t>
  </si>
  <si>
    <t>YALESKY SKARLY</t>
  </si>
  <si>
    <t>BATISTA</t>
  </si>
  <si>
    <t>MINYETTY</t>
  </si>
  <si>
    <t>402-2099273-5</t>
  </si>
  <si>
    <t>Monto de beca aprobado</t>
  </si>
  <si>
    <t>2013-0383</t>
  </si>
  <si>
    <t>DOMINGO</t>
  </si>
  <si>
    <t>GUZMÁN</t>
  </si>
  <si>
    <t>SOLIS</t>
  </si>
  <si>
    <t>116-0002666-7</t>
  </si>
  <si>
    <t>Monto de beca consumido</t>
  </si>
  <si>
    <t>2013-0439</t>
  </si>
  <si>
    <t>EDWARD ANTONIO</t>
  </si>
  <si>
    <t>CAPELLAN</t>
  </si>
  <si>
    <t>PAULINO</t>
  </si>
  <si>
    <t>119-0005229-8</t>
  </si>
  <si>
    <t>Provincia Duarte</t>
  </si>
  <si>
    <t>Monto comprometido  para becas activas</t>
  </si>
  <si>
    <t>2014-0027</t>
  </si>
  <si>
    <t xml:space="preserve">FRANCYS JAVIER </t>
  </si>
  <si>
    <t>CASTILLO</t>
  </si>
  <si>
    <t>SOTO</t>
  </si>
  <si>
    <t>402-1094122-1</t>
  </si>
  <si>
    <t>Monto disponible para otras becas</t>
  </si>
  <si>
    <t>2014-0050</t>
  </si>
  <si>
    <t>DIANESSI</t>
  </si>
  <si>
    <t>TAVÁREZ</t>
  </si>
  <si>
    <t>SANTOS</t>
  </si>
  <si>
    <t>402-2522094-2</t>
  </si>
  <si>
    <t>2014-0063</t>
  </si>
  <si>
    <t>MARIA PAULA</t>
  </si>
  <si>
    <t>VIZCAINO</t>
  </si>
  <si>
    <t>402-2640904-9</t>
  </si>
  <si>
    <t>pasantía</t>
  </si>
  <si>
    <t>2014-0098</t>
  </si>
  <si>
    <t>DELVI JAVIER</t>
  </si>
  <si>
    <t>FERNÁNDEZ</t>
  </si>
  <si>
    <t>402-2406614-8</t>
  </si>
  <si>
    <t>Santiago Rodríguez</t>
  </si>
  <si>
    <t>2014-0099</t>
  </si>
  <si>
    <t>OSCAR JOSE</t>
  </si>
  <si>
    <t>ABREU</t>
  </si>
  <si>
    <t>HIDALGO</t>
  </si>
  <si>
    <t>402-2323957-1</t>
  </si>
  <si>
    <t>La vega</t>
  </si>
  <si>
    <t>MEDICINA VETERINARIA Y ZOOTECNIA</t>
  </si>
  <si>
    <t>2014-0105</t>
  </si>
  <si>
    <t>JOSÉ ANDRÉS</t>
  </si>
  <si>
    <t>NÚÑEZ</t>
  </si>
  <si>
    <t>JAVIER</t>
  </si>
  <si>
    <t>402-2445073-0</t>
  </si>
  <si>
    <t>Cabrera</t>
  </si>
  <si>
    <t>2014-0149</t>
  </si>
  <si>
    <t>FRANGELI ELIZABETH</t>
  </si>
  <si>
    <t>FRÍAS</t>
  </si>
  <si>
    <t>RAMÍREZ</t>
  </si>
  <si>
    <t>-</t>
  </si>
  <si>
    <t>2014-0180</t>
  </si>
  <si>
    <t>ANYELI MARGARITA</t>
  </si>
  <si>
    <t>MORALES</t>
  </si>
  <si>
    <t>JORGE</t>
  </si>
  <si>
    <t>402-1312963-4</t>
  </si>
  <si>
    <t>El seybo</t>
  </si>
  <si>
    <t>2.0</t>
  </si>
  <si>
    <t>3.0</t>
  </si>
  <si>
    <t>verificar si regresa</t>
  </si>
  <si>
    <t>2014-0194</t>
  </si>
  <si>
    <t>ANGEL MIGUEL</t>
  </si>
  <si>
    <t>GONZÁLEZ</t>
  </si>
  <si>
    <t>PEÑA</t>
  </si>
  <si>
    <t>402-2570619-7</t>
  </si>
  <si>
    <t>2014-0195</t>
  </si>
  <si>
    <t>JOSÉ AGUSTÍN</t>
  </si>
  <si>
    <t>ROSARIO</t>
  </si>
  <si>
    <t>402-23133110-5</t>
  </si>
  <si>
    <t>Los Hidalgos</t>
  </si>
  <si>
    <t>2014-0202</t>
  </si>
  <si>
    <t>RAFAEL ALEXANDER</t>
  </si>
  <si>
    <t>MARTINEZ</t>
  </si>
  <si>
    <t>PEGUERO</t>
  </si>
  <si>
    <t>150-0001971-9</t>
  </si>
  <si>
    <t>2014-0206</t>
  </si>
  <si>
    <t>ROSSINI</t>
  </si>
  <si>
    <t>SUERO</t>
  </si>
  <si>
    <t>ALCANTARA</t>
  </si>
  <si>
    <t>012-0125150-9</t>
  </si>
  <si>
    <t>Verificar si tiene baja</t>
  </si>
  <si>
    <t>2014-0210</t>
  </si>
  <si>
    <t>ROSHELL</t>
  </si>
  <si>
    <t>PÉREZ</t>
  </si>
  <si>
    <t>012-0123591-6</t>
  </si>
  <si>
    <t>2014-0211</t>
  </si>
  <si>
    <t>MIGUEL ANTONIO</t>
  </si>
  <si>
    <t>DÍAZ</t>
  </si>
  <si>
    <t>TERRERO</t>
  </si>
  <si>
    <t>091-0004986-6</t>
  </si>
  <si>
    <t>2014-0214</t>
  </si>
  <si>
    <t>JOSÉ DAVID</t>
  </si>
  <si>
    <t>CUEVAS</t>
  </si>
  <si>
    <t>402-2648678-1</t>
  </si>
  <si>
    <t>A PRUEBA ACADEMICA</t>
  </si>
  <si>
    <t>baja académica</t>
  </si>
  <si>
    <t>2014-0215</t>
  </si>
  <si>
    <t>JUAN PABLO</t>
  </si>
  <si>
    <t>NOVAS</t>
  </si>
  <si>
    <t>402-2440410-9</t>
  </si>
  <si>
    <t xml:space="preserve">Pedernales </t>
  </si>
  <si>
    <t>2014-0434</t>
  </si>
  <si>
    <t>GERSON MANASES</t>
  </si>
  <si>
    <t>BELTRÉ</t>
  </si>
  <si>
    <t>DELGADILLO</t>
  </si>
  <si>
    <t>402-2506578-4</t>
  </si>
  <si>
    <t>2014-0436</t>
  </si>
  <si>
    <t xml:space="preserve">JOHAN WANDERLEY </t>
  </si>
  <si>
    <t>CALDERON</t>
  </si>
  <si>
    <t>GONZALEZ</t>
  </si>
  <si>
    <t>402-2445571-3</t>
  </si>
  <si>
    <t>2014-0437</t>
  </si>
  <si>
    <t>ANA DOLORES</t>
  </si>
  <si>
    <t>013-0051233-0</t>
  </si>
  <si>
    <t>2014-0438</t>
  </si>
  <si>
    <t>YORKY DAWEL</t>
  </si>
  <si>
    <t>MATEO</t>
  </si>
  <si>
    <t>402-2375330-8</t>
  </si>
  <si>
    <t>2014-0439</t>
  </si>
  <si>
    <t>JOSUÉ MICAEL</t>
  </si>
  <si>
    <t>402-2590194-7</t>
  </si>
  <si>
    <t>2014-0442</t>
  </si>
  <si>
    <t>WELLINGTON RAFAEL</t>
  </si>
  <si>
    <t>MARIÑEZ</t>
  </si>
  <si>
    <t>013-0053912-9</t>
  </si>
  <si>
    <t>2014-0515</t>
  </si>
  <si>
    <t xml:space="preserve">ENMANUEL </t>
  </si>
  <si>
    <t>BAEZ</t>
  </si>
  <si>
    <t>402-2346803-0</t>
  </si>
  <si>
    <t>2015-0046</t>
  </si>
  <si>
    <t>MARCOS DAVID</t>
  </si>
  <si>
    <t>ALBA</t>
  </si>
  <si>
    <t>402-2557227-6</t>
  </si>
  <si>
    <t>verificar si no regresa</t>
  </si>
  <si>
    <t>2015-0068</t>
  </si>
  <si>
    <t>HEIDY YULIANNY</t>
  </si>
  <si>
    <t>DE LEÓN</t>
  </si>
  <si>
    <t>ALMONTE</t>
  </si>
  <si>
    <t>402-1025873-3</t>
  </si>
  <si>
    <t>2015-0092</t>
  </si>
  <si>
    <t>EMELY FRANCINA</t>
  </si>
  <si>
    <t>ESTRELLA</t>
  </si>
  <si>
    <t>BETANCES</t>
  </si>
  <si>
    <t>402-1052754-1</t>
  </si>
  <si>
    <t>tesis</t>
  </si>
  <si>
    <t>2015-0098</t>
  </si>
  <si>
    <t>VISANEL ALEXANDER</t>
  </si>
  <si>
    <t>JIMENEZ</t>
  </si>
  <si>
    <t>DE LA ROSA</t>
  </si>
  <si>
    <t>402-2618446-9</t>
  </si>
  <si>
    <t>2015-0100</t>
  </si>
  <si>
    <t>GELSON AUGUSTO</t>
  </si>
  <si>
    <t>REINOSO</t>
  </si>
  <si>
    <t>402-2811011-6</t>
  </si>
  <si>
    <t>2015-0108</t>
  </si>
  <si>
    <t>ARLYN RAFAEL</t>
  </si>
  <si>
    <t>DEL JESUS</t>
  </si>
  <si>
    <t>013-0054103-2</t>
  </si>
  <si>
    <t>progamada para enero 2021, tiene correo con posible conservación de beca para esa fecha.</t>
  </si>
  <si>
    <t>2015-0151</t>
  </si>
  <si>
    <t xml:space="preserve">OSVALDO ANTONIO </t>
  </si>
  <si>
    <t>PEREZ</t>
  </si>
  <si>
    <t>402-2395522-6</t>
  </si>
  <si>
    <t>Duverge</t>
  </si>
  <si>
    <t>4.0</t>
  </si>
  <si>
    <t>2015-0210</t>
  </si>
  <si>
    <t xml:space="preserve">JOHANNA EDILI </t>
  </si>
  <si>
    <t>152-0001413-0</t>
  </si>
  <si>
    <t>LICENCIATURA EN CONTABILIDAD</t>
  </si>
  <si>
    <t>2015-0224</t>
  </si>
  <si>
    <t>BENITO JUNIOR</t>
  </si>
  <si>
    <t>CIRIACO</t>
  </si>
  <si>
    <t>VILLEGAS</t>
  </si>
  <si>
    <t>402-0052545-5</t>
  </si>
  <si>
    <t>Santo Domingo Este</t>
  </si>
  <si>
    <t>2015-0228</t>
  </si>
  <si>
    <t>FERNANDO</t>
  </si>
  <si>
    <t>ASMAR</t>
  </si>
  <si>
    <t>ARIAS</t>
  </si>
  <si>
    <t>018-0080172-0</t>
  </si>
  <si>
    <t>2015-0230</t>
  </si>
  <si>
    <t>FELIX MANUEL</t>
  </si>
  <si>
    <t>MEJIA</t>
  </si>
  <si>
    <t>MACEO</t>
  </si>
  <si>
    <t>402-2605238-5</t>
  </si>
  <si>
    <t>2015-0231</t>
  </si>
  <si>
    <t xml:space="preserve">MASIEL AMÉRICA </t>
  </si>
  <si>
    <t>NORRIS</t>
  </si>
  <si>
    <t>402-0962141-2</t>
  </si>
  <si>
    <t>2015-0236</t>
  </si>
  <si>
    <t xml:space="preserve">MACEO </t>
  </si>
  <si>
    <t>GIRALDO</t>
  </si>
  <si>
    <t>402-1089510-4</t>
  </si>
  <si>
    <t>2015-0238</t>
  </si>
  <si>
    <t>JOEL ALEXANDER</t>
  </si>
  <si>
    <t>SURIEL</t>
  </si>
  <si>
    <t>008-0037282-3</t>
  </si>
  <si>
    <t>CONSTANZA</t>
  </si>
  <si>
    <t>2015-0257</t>
  </si>
  <si>
    <t xml:space="preserve">JACOBO </t>
  </si>
  <si>
    <t>ORTIZ</t>
  </si>
  <si>
    <t>025-0051223-7</t>
  </si>
  <si>
    <t>2015-0264</t>
  </si>
  <si>
    <t xml:space="preserve">ANDRES ELIAS </t>
  </si>
  <si>
    <t>029-0019840-5</t>
  </si>
  <si>
    <t>2015-0267</t>
  </si>
  <si>
    <t>DIANA IDALISSA</t>
  </si>
  <si>
    <t>ORTEGA</t>
  </si>
  <si>
    <t>LUGO</t>
  </si>
  <si>
    <t>402-0892381-9</t>
  </si>
  <si>
    <t>Azua de Compostela</t>
  </si>
  <si>
    <t>2015-0283</t>
  </si>
  <si>
    <t>ROCIO</t>
  </si>
  <si>
    <t>HENRIQUEZ</t>
  </si>
  <si>
    <t>402-1323690-9</t>
  </si>
  <si>
    <t>2015-0346</t>
  </si>
  <si>
    <t xml:space="preserve">STARLIN ALEXANDER </t>
  </si>
  <si>
    <t>BREA</t>
  </si>
  <si>
    <t>DIAZ</t>
  </si>
  <si>
    <t>402-2538227-0</t>
  </si>
  <si>
    <t>2015-0349</t>
  </si>
  <si>
    <t xml:space="preserve">FREYLIN </t>
  </si>
  <si>
    <t>GARCIA</t>
  </si>
  <si>
    <t>017-0026773-3</t>
  </si>
  <si>
    <t>2015-0963</t>
  </si>
  <si>
    <t xml:space="preserve">LAURA CRISTINA </t>
  </si>
  <si>
    <t>402-2845787-1</t>
  </si>
  <si>
    <t>2015-0969</t>
  </si>
  <si>
    <t xml:space="preserve">DAILIN GREGORIO </t>
  </si>
  <si>
    <t>MONTILLA</t>
  </si>
  <si>
    <t>013-0053890-5</t>
  </si>
  <si>
    <t>2015-0976</t>
  </si>
  <si>
    <t>ALEXA RAINED</t>
  </si>
  <si>
    <t>402-1294352-2</t>
  </si>
  <si>
    <t>SAN CRISTOBAL</t>
  </si>
  <si>
    <t>2015-1000</t>
  </si>
  <si>
    <t xml:space="preserve">ARMANDO JOSE </t>
  </si>
  <si>
    <t>CAMILO</t>
  </si>
  <si>
    <t>402-2571607-1</t>
  </si>
  <si>
    <t>2015-1002</t>
  </si>
  <si>
    <t>CARLOS ALBERTO</t>
  </si>
  <si>
    <t>NAVARRO</t>
  </si>
  <si>
    <t>TORRES</t>
  </si>
  <si>
    <t>402-2762334-1</t>
  </si>
  <si>
    <t>2015-1019</t>
  </si>
  <si>
    <t>OSVALDO MANUEL</t>
  </si>
  <si>
    <t>VALENZUELA</t>
  </si>
  <si>
    <t>028-0097886-4</t>
  </si>
  <si>
    <t>Higuey</t>
  </si>
  <si>
    <t>2015-1037</t>
  </si>
  <si>
    <t xml:space="preserve">YESMEURIS ALEJANDRO </t>
  </si>
  <si>
    <t>BELTRE</t>
  </si>
  <si>
    <t>402-2813537-8</t>
  </si>
  <si>
    <t>2015-1048</t>
  </si>
  <si>
    <t>GENRY</t>
  </si>
  <si>
    <t>DEL ORBE</t>
  </si>
  <si>
    <t>ALMANZAR</t>
  </si>
  <si>
    <t>402-1324981-2</t>
  </si>
  <si>
    <t>San Francisco de Marcorís</t>
  </si>
  <si>
    <t>2015-1060</t>
  </si>
  <si>
    <t xml:space="preserve">EMMANUEL ALEJANDRO </t>
  </si>
  <si>
    <t>GOMEZ</t>
  </si>
  <si>
    <t>ADAMES</t>
  </si>
  <si>
    <t>402-2811166-8</t>
  </si>
  <si>
    <t>Maria Trinidad Sanchez</t>
  </si>
  <si>
    <t>2015-1067</t>
  </si>
  <si>
    <t>BELTRAN</t>
  </si>
  <si>
    <t>058-0035001-8</t>
  </si>
  <si>
    <t>2015-1085</t>
  </si>
  <si>
    <t xml:space="preserve">JUAN MIGUEL </t>
  </si>
  <si>
    <t>037-0099023-1</t>
  </si>
  <si>
    <t>2015-1090</t>
  </si>
  <si>
    <t>NILSON</t>
  </si>
  <si>
    <t>012-0089519-9</t>
  </si>
  <si>
    <t>2016-0014</t>
  </si>
  <si>
    <t>SANTIAGO</t>
  </si>
  <si>
    <t>MANE</t>
  </si>
  <si>
    <t>CRUZ</t>
  </si>
  <si>
    <t>402-1408310-3</t>
  </si>
  <si>
    <t>2016-0038</t>
  </si>
  <si>
    <t>ROBERTO WILIAMS</t>
  </si>
  <si>
    <t>402-2810946-4</t>
  </si>
  <si>
    <t>2016-0078</t>
  </si>
  <si>
    <t xml:space="preserve">TOMAS JOSE </t>
  </si>
  <si>
    <t>FLORES</t>
  </si>
  <si>
    <t>FABIAN</t>
  </si>
  <si>
    <t>001-1239728-6</t>
  </si>
  <si>
    <t>2016-0083</t>
  </si>
  <si>
    <t>NIHI REYLINA</t>
  </si>
  <si>
    <t>CABA</t>
  </si>
  <si>
    <t>BERNARD</t>
  </si>
  <si>
    <t>2016-0087</t>
  </si>
  <si>
    <t>AURA LIZ</t>
  </si>
  <si>
    <t>REYNOSO</t>
  </si>
  <si>
    <t>HERNANDEZ</t>
  </si>
  <si>
    <t>402-1140867-5</t>
  </si>
  <si>
    <t>2016-0099</t>
  </si>
  <si>
    <t xml:space="preserve">MARIO JOSE </t>
  </si>
  <si>
    <t>TAVAREZ</t>
  </si>
  <si>
    <t>402-1094131-2</t>
  </si>
  <si>
    <t>2016-0104</t>
  </si>
  <si>
    <t>JOSE ANDRES</t>
  </si>
  <si>
    <t>VASQUEZ</t>
  </si>
  <si>
    <t>402-3733297-4</t>
  </si>
  <si>
    <t>2016-0107</t>
  </si>
  <si>
    <t xml:space="preserve">RAIFI RAFAEL </t>
  </si>
  <si>
    <t xml:space="preserve">GARCIA </t>
  </si>
  <si>
    <t>BUENO</t>
  </si>
  <si>
    <t>402-3541161-4</t>
  </si>
  <si>
    <t>PRODUCIÓN ANIMAL</t>
  </si>
  <si>
    <t>2016-0115</t>
  </si>
  <si>
    <t>KENIA</t>
  </si>
  <si>
    <t>SUAREZ</t>
  </si>
  <si>
    <t>DE JESUS</t>
  </si>
  <si>
    <t>402-2798751-4</t>
  </si>
  <si>
    <t>2016-0157</t>
  </si>
  <si>
    <t xml:space="preserve">RENE ALEXANDER </t>
  </si>
  <si>
    <t>AMEZQUITA</t>
  </si>
  <si>
    <t>402-1567797-8</t>
  </si>
  <si>
    <t>2016-0233</t>
  </si>
  <si>
    <t>YORTHON STEVE</t>
  </si>
  <si>
    <t>MONTERO</t>
  </si>
  <si>
    <t>402-3509479-0</t>
  </si>
  <si>
    <t>2016-0235</t>
  </si>
  <si>
    <t xml:space="preserve">LUIS FERNANDO </t>
  </si>
  <si>
    <t xml:space="preserve">FELIPE </t>
  </si>
  <si>
    <t>MARTE</t>
  </si>
  <si>
    <t>402-3749087-1</t>
  </si>
  <si>
    <t>2016-0238</t>
  </si>
  <si>
    <t>CARLOS JOSE</t>
  </si>
  <si>
    <t>LORA</t>
  </si>
  <si>
    <t>RODRIGUEZ</t>
  </si>
  <si>
    <t>402-1485202-8</t>
  </si>
  <si>
    <t>Loma de Cabrera</t>
  </si>
  <si>
    <t>2016-0251</t>
  </si>
  <si>
    <t xml:space="preserve">YSAMELI </t>
  </si>
  <si>
    <t>402-1081017-8</t>
  </si>
  <si>
    <t>2016-0293</t>
  </si>
  <si>
    <t>YAMELI ALT.</t>
  </si>
  <si>
    <t>GIL</t>
  </si>
  <si>
    <t>402-1100331-0</t>
  </si>
  <si>
    <t>2016-0295</t>
  </si>
  <si>
    <t>ANDREYLIN JOSE</t>
  </si>
  <si>
    <t xml:space="preserve">BREA </t>
  </si>
  <si>
    <t>LLUBERES</t>
  </si>
  <si>
    <t>402-1080566-5</t>
  </si>
  <si>
    <t>2016-0304</t>
  </si>
  <si>
    <t xml:space="preserve">ROXXANE ALFONCINA </t>
  </si>
  <si>
    <t xml:space="preserve">GUZMAN </t>
  </si>
  <si>
    <t>CURIEL</t>
  </si>
  <si>
    <t>402-3550742-9</t>
  </si>
  <si>
    <t>2017-0040</t>
  </si>
  <si>
    <t xml:space="preserve">CESAR DEL JOSE </t>
  </si>
  <si>
    <t xml:space="preserve">HERRERA </t>
  </si>
  <si>
    <t>SANTANA</t>
  </si>
  <si>
    <t>402-3360318-8</t>
  </si>
  <si>
    <t>2017-0073</t>
  </si>
  <si>
    <t>LUIS EDUARDO</t>
  </si>
  <si>
    <t xml:space="preserve">BAKER </t>
  </si>
  <si>
    <t>TIRADO</t>
  </si>
  <si>
    <t>402-4001835-4</t>
  </si>
  <si>
    <t>2017-0083</t>
  </si>
  <si>
    <t>YURIBELKY ALT.</t>
  </si>
  <si>
    <t>BLANC</t>
  </si>
  <si>
    <t>402-1126358-3</t>
  </si>
  <si>
    <t>2017-0089</t>
  </si>
  <si>
    <t xml:space="preserve">SAEL ROLANDO </t>
  </si>
  <si>
    <t xml:space="preserve">DURAN </t>
  </si>
  <si>
    <t>ROSA</t>
  </si>
  <si>
    <t>402-1153853-9</t>
  </si>
  <si>
    <t>2017-0095</t>
  </si>
  <si>
    <t xml:space="preserve">LUIS BRAIAN </t>
  </si>
  <si>
    <t xml:space="preserve">GENAO </t>
  </si>
  <si>
    <t>TEJADA</t>
  </si>
  <si>
    <t>402-3503450-7</t>
  </si>
  <si>
    <t>2017-0098</t>
  </si>
  <si>
    <t xml:space="preserve">JOSE RAFAEL </t>
  </si>
  <si>
    <t xml:space="preserve">PINEDA </t>
  </si>
  <si>
    <t>402-3895935-3</t>
  </si>
  <si>
    <t xml:space="preserve">ERIKA NOEMI </t>
  </si>
  <si>
    <t xml:space="preserve">MINAYA </t>
  </si>
  <si>
    <t>CRISOSTOMO</t>
  </si>
  <si>
    <t>Está en el grupo de beneficiarios 100%</t>
  </si>
  <si>
    <t>2017-0101</t>
  </si>
  <si>
    <t xml:space="preserve">VICTOR ALFONSO </t>
  </si>
  <si>
    <t xml:space="preserve">SURIEL </t>
  </si>
  <si>
    <t>402-1341381-4</t>
  </si>
  <si>
    <t>2017-0105</t>
  </si>
  <si>
    <t xml:space="preserve">YOHANNA </t>
  </si>
  <si>
    <t>LOPEZ</t>
  </si>
  <si>
    <t>402-1255526-8</t>
  </si>
  <si>
    <t>2017-0110</t>
  </si>
  <si>
    <t>ARVELIZA</t>
  </si>
  <si>
    <t>LIZ</t>
  </si>
  <si>
    <t>031-0519082-5</t>
  </si>
  <si>
    <t>2017-0136</t>
  </si>
  <si>
    <t>ANGEL GABRIEL</t>
  </si>
  <si>
    <t xml:space="preserve">MARTINEZ </t>
  </si>
  <si>
    <t>ABAD</t>
  </si>
  <si>
    <t>402-1985638-8</t>
  </si>
  <si>
    <t>Yamasa</t>
  </si>
  <si>
    <t>2017-0214</t>
  </si>
  <si>
    <t>GEORGE JOEL</t>
  </si>
  <si>
    <t>402-1097656-5</t>
  </si>
  <si>
    <t>GRADUADOS</t>
  </si>
  <si>
    <t xml:space="preserve">LISTADO DE ESTUDIANTES BENEFICIADOS CON BECAS 100% CONVENIO 2014-2018/ACTIVOS     </t>
  </si>
  <si>
    <t>2011-0245</t>
  </si>
  <si>
    <t>KAREN</t>
  </si>
  <si>
    <t>RAMOS</t>
  </si>
  <si>
    <t>402-2367352-2</t>
  </si>
  <si>
    <t>2012-0173</t>
  </si>
  <si>
    <t>EDUAR</t>
  </si>
  <si>
    <t>FAJARDO</t>
  </si>
  <si>
    <t>PAYANO</t>
  </si>
  <si>
    <t>402-2378759-5</t>
  </si>
  <si>
    <t>2012-0264</t>
  </si>
  <si>
    <t>JAVIER ONASIS</t>
  </si>
  <si>
    <t>064-0029971-2</t>
  </si>
  <si>
    <t>Salcedo</t>
  </si>
  <si>
    <t>2013-0050</t>
  </si>
  <si>
    <t>MANUEL FELIPE</t>
  </si>
  <si>
    <t>ROJAS</t>
  </si>
  <si>
    <t>402-24267944</t>
  </si>
  <si>
    <t>2013-0070</t>
  </si>
  <si>
    <t>KERSY AURELINA</t>
  </si>
  <si>
    <t>DURAN</t>
  </si>
  <si>
    <t>PORTORREAL</t>
  </si>
  <si>
    <t>402-2474975-0</t>
  </si>
  <si>
    <t>2013-0100</t>
  </si>
  <si>
    <t>JORGE LUIS</t>
  </si>
  <si>
    <t>TAVERAS</t>
  </si>
  <si>
    <t>116-00034511-3</t>
  </si>
  <si>
    <t>2013-0137</t>
  </si>
  <si>
    <t>ANIBAL</t>
  </si>
  <si>
    <t>JIMÉNEZ</t>
  </si>
  <si>
    <t>SOLER</t>
  </si>
  <si>
    <t>402-2526904-8</t>
  </si>
  <si>
    <t>Comendador</t>
  </si>
  <si>
    <t>2013-0166</t>
  </si>
  <si>
    <t>FRANCISCO JAVIER</t>
  </si>
  <si>
    <t>MORA</t>
  </si>
  <si>
    <t>116-0002797-0</t>
  </si>
  <si>
    <t>2013-0378</t>
  </si>
  <si>
    <t>RAULIN ALBERTO</t>
  </si>
  <si>
    <t>MATOS</t>
  </si>
  <si>
    <t>MANCEBO</t>
  </si>
  <si>
    <t>069-0010816-5</t>
  </si>
  <si>
    <t>A PRUEBA ACADÉMICA</t>
  </si>
  <si>
    <t>2013-0392</t>
  </si>
  <si>
    <t>ALEXANDER</t>
  </si>
  <si>
    <t>CORTORREAL</t>
  </si>
  <si>
    <t>136-0021170-3</t>
  </si>
  <si>
    <t>Nagua</t>
  </si>
  <si>
    <t>2013-0445</t>
  </si>
  <si>
    <t>YALERSYS CAROLINA</t>
  </si>
  <si>
    <t>402-2520416-9</t>
  </si>
  <si>
    <t>Yamasá</t>
  </si>
  <si>
    <t>Reporte profesional</t>
  </si>
  <si>
    <t>2014-0097</t>
  </si>
  <si>
    <t>075-0011351-4</t>
  </si>
  <si>
    <t>Hondo Valle</t>
  </si>
  <si>
    <t>2014-0118</t>
  </si>
  <si>
    <t>LEONEL</t>
  </si>
  <si>
    <t>DE OLEO</t>
  </si>
  <si>
    <t>402-4287167-9</t>
  </si>
  <si>
    <t>2014-0495</t>
  </si>
  <si>
    <t>YAQUELIN</t>
  </si>
  <si>
    <t>DEL CARMEN</t>
  </si>
  <si>
    <t>402-0913488-7</t>
  </si>
  <si>
    <t>TOTAL  ESTUDIANTES  TRANSFERIDOS ACTIVOS</t>
  </si>
  <si>
    <t>Total consumido estudiantes transferidos graduados</t>
  </si>
  <si>
    <t>Total consumido por becarios transferidos</t>
  </si>
  <si>
    <t>Tienen +1 año sin activar matricula</t>
  </si>
  <si>
    <t>1.0 DE LAS BECAS PARA CUBRIR LOS COSTOS A ESTUDIANTES TRANSFERIDOS DEL ACUERDO 2014-2018.</t>
  </si>
  <si>
    <t>Enero 2019-diciembre 2023</t>
  </si>
  <si>
    <t>TRANSFERIDOS DEL ACUERDO 2014-2018</t>
  </si>
  <si>
    <t>TRANSFERIDOS DEL ACUERDO 2014-2019</t>
  </si>
  <si>
    <t>TRANSFERIDOS DEL ACUERDO 2014-2020</t>
  </si>
  <si>
    <t>TRANSFERIDOS DEL ACUERDO 2014-2021</t>
  </si>
  <si>
    <t>TRANSFERIDOS DEL ACUERDO 2014-2022</t>
  </si>
  <si>
    <t>TRANSFERIDOS DEL ACUERDO 2014-2023</t>
  </si>
  <si>
    <t>TRANSFERIDOS DEL ACUERDO 2014-2024</t>
  </si>
  <si>
    <t>TRANSFERIDOS DEL ACUERDO 2014-2025</t>
  </si>
  <si>
    <t>TRANSFERIDOS DEL ACUERDO 2014-2026</t>
  </si>
  <si>
    <t>TRANSFERIDOS DEL ACUERDO 2014-2027</t>
  </si>
  <si>
    <t>TRANSFERIDOS DEL ACUERDO 2014-2028</t>
  </si>
  <si>
    <t>TRANSFERIDOS DEL ACUERDO 2014-2029</t>
  </si>
  <si>
    <t>TRANSFERIDOS DEL ACUERDO 2014-2030</t>
  </si>
  <si>
    <t>TRANSFERIDOS DEL ACUERDO 2014-2031</t>
  </si>
  <si>
    <t>TRANSFERIDOS DEL ACUERDO 2014-2032</t>
  </si>
  <si>
    <t>TRANSFERIDOS DEL ACUERDO 2014-2033</t>
  </si>
  <si>
    <t>TRANSFERIDOS DEL ACUERDO 2014-2034</t>
  </si>
  <si>
    <t>TRANSFERIDOS DEL ACUERDO 2014-2035</t>
  </si>
  <si>
    <t>TRANSFERIDOS DEL ACUERDO 2014-2036</t>
  </si>
  <si>
    <t>TRANSFERIDOS DEL ACUERDO 2014-2037</t>
  </si>
  <si>
    <t>TRANSFERIDOS DEL ACUERDO 2014-2038</t>
  </si>
  <si>
    <t>TRANSFERIDOS DEL ACUERDO 2014-2039</t>
  </si>
  <si>
    <t>TRANSFERIDOS DEL ACUERDO 2014-2040</t>
  </si>
  <si>
    <t>TRANSFERIDOS DEL ACUERDO 2014-2041</t>
  </si>
  <si>
    <t>TRANSFERIDOS DEL ACUERDO 2014-2042</t>
  </si>
  <si>
    <t>TRANSFERIDOS DEL ACUERDO 2014-2043</t>
  </si>
  <si>
    <t>TRANSFERIDOS DEL ACUERDO 2014-2044</t>
  </si>
  <si>
    <t>TRANSFERIDOS DEL ACUERDO 2014-2045</t>
  </si>
  <si>
    <t>TRANSFERIDOS DEL ACUERDO 2014-2046</t>
  </si>
  <si>
    <t>TRANSFERIDOS DEL ACUERDO 2014-2047</t>
  </si>
  <si>
    <t>TRANSFERIDOS DEL ACUERDO 2014-2048</t>
  </si>
  <si>
    <t>TRANSFERIDOS DEL ACUERDO 2014-2049</t>
  </si>
  <si>
    <t>TRANSFERIDOS DEL ACUERDO 2014-2050</t>
  </si>
  <si>
    <t>TRANSFERIDOS DEL ACUERDO 2014-2051</t>
  </si>
  <si>
    <t>TRANSFERIDOS DEL ACUERDO 2014-2052</t>
  </si>
  <si>
    <t>TRANSFERIDOS DEL ACUERDO 2014-2053</t>
  </si>
  <si>
    <t>TRANSFERIDOS DEL ACUERDO 2014-2054</t>
  </si>
  <si>
    <t>TRANSFERIDOS DEL ACUERDO 2014-2055</t>
  </si>
  <si>
    <t>TRANSFERIDOS DEL ACUERDO 2014-2056</t>
  </si>
  <si>
    <t>TRANSFERIDOS DEL ACUERDO 2014-2057</t>
  </si>
  <si>
    <t>TRANSFERIDOS DEL ACUERDO 2014-2058</t>
  </si>
  <si>
    <t>TRANSFERIDOS DEL ACUERDO 2014-2059</t>
  </si>
  <si>
    <t>TRANSFERIDOS DEL ACUERDO 2014-2060</t>
  </si>
  <si>
    <t>TRANSFERIDOS DEL ACUERDO 2014-2061</t>
  </si>
  <si>
    <t>TRANSFERIDOS DEL ACUERDO 2014-2062</t>
  </si>
  <si>
    <t>TRANSFERIDOS DEL ACUERDO 2014-2063</t>
  </si>
  <si>
    <t>TRANSFERIDOS DEL ACUERDO 2014-2064</t>
  </si>
  <si>
    <t>TRANSFERIDOS DEL ACUERDO 2014-2065</t>
  </si>
  <si>
    <t>TRANSFERIDOS DEL ACUERDO 2014-2066</t>
  </si>
  <si>
    <t>TRANSFERIDOS DEL ACUERDO 2014-2067</t>
  </si>
  <si>
    <t>TRANSFERIDOS DEL ACUERDO 2014-2068</t>
  </si>
  <si>
    <t>TRANSFERIDOS DEL ACUERDO 2014-2069</t>
  </si>
  <si>
    <t>TRANSFERIDOS DEL ACUERDO 2014-2070</t>
  </si>
  <si>
    <t>TRANSFERIDOS DEL ACUERDO 2014-2071</t>
  </si>
  <si>
    <t>TRANSFERIDOS DEL ACUERDO 2014-2072</t>
  </si>
  <si>
    <t>TRANSFERIDOS DEL ACUERDO 2014-2073</t>
  </si>
  <si>
    <t>TRANSFERIDOS DEL ACUERDO 2014-2074</t>
  </si>
  <si>
    <t>TRANSFERIDOS DEL ACUERDO 2014-2075</t>
  </si>
  <si>
    <t>TRANSFERIDOS DEL ACUERDO 2014-2076</t>
  </si>
  <si>
    <t>TRANSFERIDOS DEL ACUERDO 2014-2077</t>
  </si>
  <si>
    <t>TRANSFERIDOS DEL ACUERDO 2014-2078</t>
  </si>
  <si>
    <t>TRANSFERIDOS DEL ACUERDO 2014-2079</t>
  </si>
  <si>
    <t>TRANSFERIDOS DEL ACUERDO 2014-2080</t>
  </si>
  <si>
    <t>TRANSFERIDOS DEL ACUERDO 2014-2081</t>
  </si>
  <si>
    <t>TRANSFERIDOS DEL ACUERDO 2014-2082</t>
  </si>
  <si>
    <t>TRANSFERIDOS DEL ACUERDO 2014-2083</t>
  </si>
  <si>
    <t>TRANSFERIDOS DEL ACUERDO 2014-2084</t>
  </si>
  <si>
    <t>TRANSFERIDOS DEL ACUERDO 2014-2085</t>
  </si>
  <si>
    <t>TRANSFERIDOS DEL ACUERDO 2014-2086</t>
  </si>
  <si>
    <t>TRANSFERIDOS DEL ACUERDO 2014-2087</t>
  </si>
  <si>
    <t>TRANSFERIDOS DEL ACUERDO 2014-2088</t>
  </si>
  <si>
    <t>TRANSFERIDOS DEL ACUERDO 2014-2089</t>
  </si>
  <si>
    <t>TRANSFERIDOS DEL ACUERDO 2014-2090</t>
  </si>
  <si>
    <t>TRANSFERIDOS DEL ACUERDO 2014-2091</t>
  </si>
  <si>
    <t>TRANSFERIDOS DEL ACUERDO 2014-2092</t>
  </si>
  <si>
    <t>TRANSFERIDOS DEL ACUERDO 2014-2093</t>
  </si>
  <si>
    <t>TRANSFERIDOS DEL ACUERDO 2014-2094</t>
  </si>
  <si>
    <t>TRANSFERIDOS DEL ACUERDO 2014-2095</t>
  </si>
  <si>
    <t>TRANSFERIDOS DEL ACUERDO 2014-2096</t>
  </si>
  <si>
    <t>TRANSFERIDOS DEL ACUERDO 2014-2097</t>
  </si>
  <si>
    <t>TRANSFERIDOS DEL ACUERDO 2014-2098</t>
  </si>
  <si>
    <t>TRANSFERIDOS DEL ACUERDO 2014-2099</t>
  </si>
  <si>
    <t>TRANSFERIDOS DEL ACUERDO 2014-2100</t>
  </si>
  <si>
    <t>TRANSFERIDOS DEL ACUERDO 2014-2101</t>
  </si>
  <si>
    <t>TRANSFERIDOS DEL ACUERDO 2014-2102</t>
  </si>
  <si>
    <t>TRANSFERIDOS DEL ACUERDO 2014-2103</t>
  </si>
  <si>
    <t>TRANSFERIDOS DEL ACUERDO 2014-2104</t>
  </si>
  <si>
    <t>TRANSFERIDOS DEL ACUERDO 2014-2105</t>
  </si>
  <si>
    <t>TRANSFERIDOS DEL ACUERDO 2014-2106</t>
  </si>
  <si>
    <t>TRANSFERIDOS DEL ACUERDO 2014-2107</t>
  </si>
  <si>
    <t>TRANSFERIDOS DEL ACUERDO 2014-2108</t>
  </si>
  <si>
    <t xml:space="preserve">1.1 LISTADO DE ESTUDIANTES BENEFICIADOS CON BECAS 50% CONVENIO 2014-2018/ACTIVOS     </t>
  </si>
  <si>
    <t xml:space="preserve">1.2 LISTADO DE ESTUDIANTES BENEFICIADOS CON BECAS 100% CONVENIO 2014-2018/ACTIVOS     </t>
  </si>
  <si>
    <t>TRANSFERIDOS DEL ACUERDO 2014-2109</t>
  </si>
  <si>
    <t>TRANSFERIDOS DEL ACUERDO 2014-2110</t>
  </si>
  <si>
    <t>TRANSFERIDOS DEL ACUERDO 2014-2111</t>
  </si>
  <si>
    <t>TRANSFERIDOS DEL ACUERDO 2014-2112</t>
  </si>
  <si>
    <t>TRANSFERIDOS DEL ACUERDO 2014-2113</t>
  </si>
  <si>
    <t>TRANSFERIDOS DEL ACUERDO 2014-2114</t>
  </si>
  <si>
    <t>TRANSFERIDOS DEL ACUERDO 2014-2115</t>
  </si>
  <si>
    <t>TRANSFERIDOS DEL ACUERDO 2014-2116</t>
  </si>
  <si>
    <t>TRANSFERIDOS DEL ACUERDO 2014-2117</t>
  </si>
  <si>
    <t>TRANSFERIDOS DEL ACUERDO 2014-2118</t>
  </si>
  <si>
    <t>TRANSFERIDOS DEL ACUERDO 2014-2119</t>
  </si>
  <si>
    <t>TRANSFERIDOS DEL ACUERDO 2014-2120</t>
  </si>
  <si>
    <t>TRANSFERIDOS DEL ACUERDO 2014-2121</t>
  </si>
  <si>
    <t>402-2313310-5</t>
  </si>
  <si>
    <t>BECADOS PARA ENTRAR EN EL PROGRAMA LEGA PERO NO SE INSCRIBIERON</t>
  </si>
  <si>
    <t>JEREMIAS ANTONIO</t>
  </si>
  <si>
    <t xml:space="preserve">Gaspar Hernández </t>
  </si>
  <si>
    <t>TONY JUNIOR</t>
  </si>
  <si>
    <t>Villa González</t>
  </si>
  <si>
    <t>MIGUEL ANDRÉS</t>
  </si>
  <si>
    <t>Villa Bisonó</t>
  </si>
  <si>
    <t>REIDY FREDELY</t>
  </si>
  <si>
    <t>VICTOR LISANDRO</t>
  </si>
  <si>
    <t xml:space="preserve">FÉLIX DAVID </t>
  </si>
  <si>
    <t>YON JAIRO</t>
  </si>
  <si>
    <t>MANUEL APOLINAR</t>
  </si>
  <si>
    <t xml:space="preserve">ANAURY MARIANA </t>
  </si>
  <si>
    <t>Bayaguana</t>
  </si>
  <si>
    <t xml:space="preserve">JOSE JAVIER </t>
  </si>
  <si>
    <t>NAZMEIDY</t>
  </si>
  <si>
    <t>BONIFACIO</t>
  </si>
  <si>
    <t>FAUSTO</t>
  </si>
  <si>
    <t>JERFIN</t>
  </si>
  <si>
    <t>ENCARNACIÓN</t>
  </si>
  <si>
    <t>WILLY DE JESÚS</t>
  </si>
  <si>
    <t>RODRÓGUEZ</t>
  </si>
  <si>
    <t>DARLIN DARIEL</t>
  </si>
  <si>
    <t>DANNY AMAURIS</t>
  </si>
  <si>
    <t>GARCÍA</t>
  </si>
  <si>
    <t>ALFONSO LISALDY</t>
  </si>
  <si>
    <t>ANDERSON ALFONSO</t>
  </si>
  <si>
    <t>JUAN DANIEL</t>
  </si>
  <si>
    <t>JUAN OSCAL</t>
  </si>
  <si>
    <t>YONAEL</t>
  </si>
  <si>
    <t>YIVANNY JOSÉ</t>
  </si>
  <si>
    <t>MEJÍA</t>
  </si>
  <si>
    <t>ROSANNA MASSIEL</t>
  </si>
  <si>
    <t>MIGUEL ANGEL</t>
  </si>
  <si>
    <t>ALBA CRISTAL</t>
  </si>
  <si>
    <t>RIVAS</t>
  </si>
  <si>
    <t xml:space="preserve">JONATHAN </t>
  </si>
  <si>
    <t>VELÁSQUEZ</t>
  </si>
  <si>
    <t>EDWIN ABIEZER</t>
  </si>
  <si>
    <t>BRAHILYN</t>
  </si>
  <si>
    <t>ADONAIS MISAEL</t>
  </si>
  <si>
    <t>JOSÉ ISAÍAS</t>
  </si>
  <si>
    <t xml:space="preserve">CARLOS JESUS </t>
  </si>
  <si>
    <t xml:space="preserve">ALAIN ANTONIO </t>
  </si>
  <si>
    <t xml:space="preserve">LORENA YSABEL </t>
  </si>
  <si>
    <t>COLLADO</t>
  </si>
  <si>
    <t>EMILY VIRNALICY</t>
  </si>
  <si>
    <t>REYES</t>
  </si>
  <si>
    <t>VICTOR MANUEL</t>
  </si>
  <si>
    <t>JULIO CESAR</t>
  </si>
  <si>
    <t xml:space="preserve">JAISEL ANTONIO </t>
  </si>
  <si>
    <t>FERNANDEZ</t>
  </si>
  <si>
    <t xml:space="preserve">LEANDER LOBEQUI </t>
  </si>
  <si>
    <t xml:space="preserve">JOSE ANGEL </t>
  </si>
  <si>
    <t xml:space="preserve">CLEINER JUNIOR </t>
  </si>
  <si>
    <t xml:space="preserve">LEDESMA </t>
  </si>
  <si>
    <t xml:space="preserve">ANDRIS NISAEL </t>
  </si>
  <si>
    <t>CIPRIAN</t>
  </si>
  <si>
    <t xml:space="preserve">ELIN FERNANDO </t>
  </si>
  <si>
    <t>FELIZ</t>
  </si>
  <si>
    <t xml:space="preserve">PAOLA MERCEDES </t>
  </si>
  <si>
    <t>KENDYS</t>
  </si>
  <si>
    <t>BONEBIEL</t>
  </si>
  <si>
    <t>UREÑA</t>
  </si>
  <si>
    <t>POLANCO</t>
  </si>
  <si>
    <t>SEVERINO</t>
  </si>
  <si>
    <t>SOSA</t>
  </si>
  <si>
    <t xml:space="preserve">NOVO </t>
  </si>
  <si>
    <t>JHONFER</t>
  </si>
  <si>
    <t>PERSIO FRANCISCO</t>
  </si>
  <si>
    <t>JOSÉ MIGUEL</t>
  </si>
  <si>
    <t>MIRCIA KATHERINE</t>
  </si>
  <si>
    <t>JUAN ANTONIO</t>
  </si>
  <si>
    <t>ESTHER DINAURIS</t>
  </si>
  <si>
    <t>MEDINA</t>
  </si>
  <si>
    <t>PENELOPE ALEXANDRA</t>
  </si>
  <si>
    <t>HENRRY HENDERSON</t>
  </si>
  <si>
    <t>WILSON ALEXANDER</t>
  </si>
  <si>
    <t>HERNÁNDEZ</t>
  </si>
  <si>
    <t>LUIS MERCEDES</t>
  </si>
  <si>
    <t>MESA</t>
  </si>
  <si>
    <t>GRADUADO</t>
  </si>
  <si>
    <t>Los Almácigos</t>
  </si>
  <si>
    <t>Luperón</t>
  </si>
  <si>
    <t>Laguna Salada</t>
  </si>
  <si>
    <t>Castañuelas</t>
  </si>
  <si>
    <t>Villa Riva</t>
  </si>
  <si>
    <t>El Valle</t>
  </si>
  <si>
    <t>Baní</t>
  </si>
  <si>
    <t>Aprobación del MARD mediante carta a Universidad ISA</t>
  </si>
  <si>
    <t>CONVENIO MINISTERIO DE AGRICULTURA - UNIVERSIDAD ISA 2019-2023</t>
  </si>
  <si>
    <t>RESUMEN DE ESTUDIANTES BECADOS</t>
  </si>
  <si>
    <t>Transferidos desde el acuerdo 2014-0218</t>
  </si>
  <si>
    <t>Nuevas becas otorgadas bajo el acuerdo 2019-2023</t>
  </si>
  <si>
    <t>Total de estudiantes becados bajo el acuerdo 2019-2023</t>
  </si>
  <si>
    <t>CANTIDAD</t>
  </si>
  <si>
    <t>DETALLES</t>
  </si>
  <si>
    <t>1.0 BECAS PARA COMPLETAR COBERTURA DE COSTOS A ESTUDIANTES TRANSFERIDOS DESDE EL ACUERDO 2014-2018.</t>
  </si>
  <si>
    <t>2.0 NUEVAS BECAS OTORGADAS BAJO EL ACUERDO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</si>
</sst>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6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0"/>
      <color indexed="8"/>
      <name val="Arial"/>
      <family val="2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rgb="FFFF0000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6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</cellStyleXfs>
  <cellXfs count="5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5" borderId="0" xfId="0" applyFont="1" applyFill="1"/>
    <xf numFmtId="0" fontId="7" fillId="0" borderId="7" xfId="0" applyFont="1" applyBorder="1" applyAlignment="1">
      <alignment horizontal="center" vertical="top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11" fillId="0" borderId="7" xfId="2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9" fontId="8" fillId="0" borderId="7" xfId="0" applyNumberFormat="1" applyFont="1" applyBorder="1" applyAlignment="1">
      <alignment horizontal="center" vertical="top" wrapText="1"/>
    </xf>
    <xf numFmtId="43" fontId="13" fillId="0" borderId="7" xfId="3" applyFont="1" applyFill="1" applyBorder="1"/>
    <xf numFmtId="43" fontId="13" fillId="6" borderId="7" xfId="3" applyFont="1" applyFill="1" applyBorder="1"/>
    <xf numFmtId="43" fontId="14" fillId="0" borderId="7" xfId="0" applyNumberFormat="1" applyFont="1" applyBorder="1" applyAlignment="1">
      <alignment horizontal="center" vertical="top" wrapText="1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0" fontId="15" fillId="0" borderId="7" xfId="4" applyFont="1" applyBorder="1" applyAlignment="1">
      <alignment horizontal="left" wrapText="1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/>
    </xf>
    <xf numFmtId="9" fontId="7" fillId="0" borderId="7" xfId="0" applyNumberFormat="1" applyFont="1" applyBorder="1" applyAlignment="1">
      <alignment horizontal="center" vertical="top" wrapText="1"/>
    </xf>
    <xf numFmtId="43" fontId="13" fillId="8" borderId="7" xfId="3" applyFont="1" applyFill="1" applyBorder="1"/>
    <xf numFmtId="43" fontId="16" fillId="7" borderId="7" xfId="3" applyFont="1" applyFill="1" applyBorder="1"/>
    <xf numFmtId="164" fontId="0" fillId="0" borderId="0" xfId="0" applyNumberFormat="1"/>
    <xf numFmtId="0" fontId="7" fillId="0" borderId="7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43" fontId="16" fillId="8" borderId="7" xfId="3" applyFont="1" applyFill="1" applyBorder="1"/>
    <xf numFmtId="0" fontId="4" fillId="0" borderId="7" xfId="0" applyFont="1" applyBorder="1"/>
    <xf numFmtId="0" fontId="12" fillId="0" borderId="7" xfId="0" applyFont="1" applyBorder="1" applyAlignment="1">
      <alignment vertical="top" wrapText="1"/>
    </xf>
    <xf numFmtId="0" fontId="11" fillId="0" borderId="7" xfId="4" applyFont="1" applyBorder="1" applyAlignment="1">
      <alignment horizontal="center"/>
    </xf>
    <xf numFmtId="0" fontId="19" fillId="0" borderId="7" xfId="2" applyFont="1" applyBorder="1" applyAlignment="1" applyProtection="1">
      <alignment horizontal="center" vertical="center" wrapText="1" readingOrder="1"/>
      <protection locked="0"/>
    </xf>
    <xf numFmtId="0" fontId="11" fillId="0" borderId="7" xfId="4" applyFont="1" applyBorder="1" applyAlignment="1">
      <alignment horizontal="left"/>
    </xf>
    <xf numFmtId="9" fontId="11" fillId="0" borderId="7" xfId="2" applyNumberFormat="1" applyFont="1" applyBorder="1" applyAlignment="1">
      <alignment horizontal="center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12" fillId="5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vertical="top" wrapText="1"/>
    </xf>
    <xf numFmtId="0" fontId="21" fillId="5" borderId="7" xfId="0" applyFont="1" applyFill="1" applyBorder="1" applyAlignment="1">
      <alignment vertical="top" wrapText="1"/>
    </xf>
    <xf numFmtId="0" fontId="11" fillId="5" borderId="7" xfId="2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9" fontId="7" fillId="5" borderId="7" xfId="0" applyNumberFormat="1" applyFont="1" applyFill="1" applyBorder="1" applyAlignment="1">
      <alignment horizontal="center" vertical="top" wrapText="1"/>
    </xf>
    <xf numFmtId="43" fontId="13" fillId="5" borderId="7" xfId="3" applyFont="1" applyFill="1" applyBorder="1"/>
    <xf numFmtId="0" fontId="21" fillId="0" borderId="7" xfId="0" applyFont="1" applyBorder="1" applyAlignment="1">
      <alignment vertical="top" wrapText="1"/>
    </xf>
    <xf numFmtId="164" fontId="4" fillId="0" borderId="0" xfId="0" applyNumberFormat="1" applyFont="1"/>
    <xf numFmtId="43" fontId="13" fillId="7" borderId="7" xfId="3" applyFont="1" applyFill="1" applyBorder="1"/>
    <xf numFmtId="0" fontId="22" fillId="7" borderId="7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19" fillId="0" borderId="7" xfId="0" applyFont="1" applyBorder="1" applyAlignment="1" applyProtection="1">
      <alignment vertical="top" wrapText="1" readingOrder="1"/>
      <protection locked="0"/>
    </xf>
    <xf numFmtId="0" fontId="7" fillId="0" borderId="7" xfId="0" applyFont="1" applyBorder="1" applyAlignment="1" applyProtection="1">
      <alignment horizontal="center" vertical="top" wrapText="1" readingOrder="1"/>
      <protection locked="0"/>
    </xf>
    <xf numFmtId="43" fontId="16" fillId="0" borderId="7" xfId="3" applyFont="1" applyFill="1" applyBorder="1"/>
    <xf numFmtId="0" fontId="11" fillId="9" borderId="7" xfId="2" applyFont="1" applyFill="1" applyBorder="1" applyAlignment="1">
      <alignment horizontal="center"/>
    </xf>
    <xf numFmtId="43" fontId="7" fillId="0" borderId="7" xfId="5" applyFont="1" applyFill="1" applyBorder="1" applyAlignment="1">
      <alignment horizontal="center" vertical="top" wrapText="1"/>
    </xf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43" fontId="11" fillId="0" borderId="7" xfId="3" applyFont="1" applyFill="1" applyBorder="1"/>
    <xf numFmtId="0" fontId="8" fillId="7" borderId="7" xfId="0" applyFont="1" applyFill="1" applyBorder="1" applyAlignment="1">
      <alignment horizontal="center"/>
    </xf>
    <xf numFmtId="0" fontId="8" fillId="7" borderId="7" xfId="0" applyFont="1" applyFill="1" applyBorder="1"/>
    <xf numFmtId="0" fontId="12" fillId="7" borderId="7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left" vertical="top" wrapText="1"/>
    </xf>
    <xf numFmtId="0" fontId="8" fillId="7" borderId="9" xfId="0" applyFont="1" applyFill="1" applyBorder="1"/>
    <xf numFmtId="0" fontId="4" fillId="10" borderId="0" xfId="0" applyFont="1" applyFill="1"/>
    <xf numFmtId="0" fontId="4" fillId="0" borderId="7" xfId="0" applyFont="1" applyBorder="1" applyAlignment="1">
      <alignment horizontal="center"/>
    </xf>
    <xf numFmtId="0" fontId="7" fillId="7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165" fontId="7" fillId="0" borderId="7" xfId="0" applyNumberFormat="1" applyFont="1" applyBorder="1" applyAlignment="1">
      <alignment horizontal="center" vertical="top" wrapText="1"/>
    </xf>
    <xf numFmtId="0" fontId="8" fillId="2" borderId="7" xfId="0" applyFont="1" applyFill="1" applyBorder="1"/>
    <xf numFmtId="0" fontId="4" fillId="0" borderId="7" xfId="0" applyFont="1" applyBorder="1" applyAlignment="1">
      <alignment horizontal="left"/>
    </xf>
    <xf numFmtId="43" fontId="12" fillId="0" borderId="7" xfId="5" applyFont="1" applyFill="1" applyBorder="1" applyAlignment="1">
      <alignment horizontal="center" vertical="top" wrapText="1"/>
    </xf>
    <xf numFmtId="43" fontId="12" fillId="7" borderId="7" xfId="5" applyFont="1" applyFill="1" applyBorder="1" applyAlignment="1">
      <alignment horizontal="center" vertical="top" wrapText="1"/>
    </xf>
    <xf numFmtId="9" fontId="8" fillId="7" borderId="7" xfId="0" applyNumberFormat="1" applyFont="1" applyFill="1" applyBorder="1" applyAlignment="1">
      <alignment horizontal="center" vertical="top" wrapText="1"/>
    </xf>
    <xf numFmtId="0" fontId="8" fillId="0" borderId="9" xfId="0" applyFont="1" applyBorder="1"/>
    <xf numFmtId="0" fontId="9" fillId="0" borderId="7" xfId="0" applyFont="1" applyBorder="1" applyAlignment="1">
      <alignment wrapText="1"/>
    </xf>
    <xf numFmtId="0" fontId="4" fillId="7" borderId="7" xfId="0" applyFont="1" applyFill="1" applyBorder="1"/>
    <xf numFmtId="0" fontId="8" fillId="2" borderId="9" xfId="0" applyFont="1" applyFill="1" applyBorder="1"/>
    <xf numFmtId="0" fontId="21" fillId="7" borderId="7" xfId="0" applyFont="1" applyFill="1" applyBorder="1" applyAlignment="1">
      <alignment wrapText="1"/>
    </xf>
    <xf numFmtId="0" fontId="4" fillId="11" borderId="0" xfId="0" applyFont="1" applyFill="1"/>
    <xf numFmtId="0" fontId="8" fillId="0" borderId="13" xfId="0" applyFont="1" applyBorder="1"/>
    <xf numFmtId="0" fontId="23" fillId="0" borderId="7" xfId="0" applyFont="1" applyBorder="1" applyAlignment="1" applyProtection="1">
      <alignment horizontal="center" vertical="center" wrapText="1"/>
      <protection locked="0"/>
    </xf>
    <xf numFmtId="43" fontId="16" fillId="6" borderId="7" xfId="3" applyFont="1" applyFill="1" applyBorder="1"/>
    <xf numFmtId="0" fontId="8" fillId="0" borderId="0" xfId="0" applyFont="1"/>
    <xf numFmtId="0" fontId="8" fillId="12" borderId="7" xfId="0" applyFont="1" applyFill="1" applyBorder="1"/>
    <xf numFmtId="0" fontId="8" fillId="0" borderId="7" xfId="0" applyFont="1" applyBorder="1" applyAlignment="1">
      <alignment horizontal="left" vertical="center" readingOrder="1"/>
    </xf>
    <xf numFmtId="0" fontId="7" fillId="0" borderId="7" xfId="0" applyFont="1" applyBorder="1"/>
    <xf numFmtId="0" fontId="24" fillId="11" borderId="0" xfId="0" applyFont="1" applyFill="1"/>
    <xf numFmtId="0" fontId="2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24" fillId="0" borderId="0" xfId="0" applyFont="1"/>
    <xf numFmtId="0" fontId="25" fillId="0" borderId="0" xfId="0" applyFont="1"/>
    <xf numFmtId="0" fontId="20" fillId="11" borderId="0" xfId="0" applyFont="1" applyFill="1"/>
    <xf numFmtId="0" fontId="4" fillId="13" borderId="0" xfId="0" applyFont="1" applyFill="1"/>
    <xf numFmtId="0" fontId="4" fillId="14" borderId="0" xfId="0" applyFont="1" applyFill="1"/>
    <xf numFmtId="0" fontId="23" fillId="0" borderId="7" xfId="0" applyFont="1" applyBorder="1" applyAlignment="1" applyProtection="1">
      <alignment horizontal="center" vertical="top" wrapText="1" readingOrder="1"/>
      <protection locked="0"/>
    </xf>
    <xf numFmtId="9" fontId="8" fillId="0" borderId="9" xfId="0" applyNumberFormat="1" applyFont="1" applyBorder="1" applyAlignment="1">
      <alignment horizontal="center" vertical="top" wrapText="1"/>
    </xf>
    <xf numFmtId="43" fontId="16" fillId="0" borderId="10" xfId="3" applyFont="1" applyFill="1" applyBorder="1"/>
    <xf numFmtId="17" fontId="8" fillId="0" borderId="7" xfId="0" applyNumberFormat="1" applyFont="1" applyBorder="1"/>
    <xf numFmtId="0" fontId="4" fillId="15" borderId="0" xfId="0" applyFont="1" applyFill="1"/>
    <xf numFmtId="0" fontId="0" fillId="0" borderId="7" xfId="0" applyBorder="1"/>
    <xf numFmtId="0" fontId="0" fillId="0" borderId="7" xfId="0" applyBorder="1" applyAlignment="1">
      <alignment horizontal="center"/>
    </xf>
    <xf numFmtId="0" fontId="26" fillId="0" borderId="7" xfId="0" applyFont="1" applyBorder="1"/>
    <xf numFmtId="0" fontId="25" fillId="7" borderId="7" xfId="0" applyFont="1" applyFill="1" applyBorder="1" applyAlignment="1">
      <alignment horizontal="center"/>
    </xf>
    <xf numFmtId="43" fontId="13" fillId="8" borderId="10" xfId="3" applyFont="1" applyFill="1" applyBorder="1"/>
    <xf numFmtId="0" fontId="10" fillId="0" borderId="7" xfId="0" applyFont="1" applyBorder="1" applyAlignment="1" applyProtection="1">
      <alignment horizontal="center" vertical="top" wrapText="1" readingOrder="1"/>
      <protection locked="0"/>
    </xf>
    <xf numFmtId="0" fontId="26" fillId="0" borderId="0" xfId="0" applyFont="1"/>
    <xf numFmtId="0" fontId="26" fillId="0" borderId="0" xfId="0" applyFont="1" applyAlignment="1">
      <alignment horizontal="left" vertical="center" readingOrder="1"/>
    </xf>
    <xf numFmtId="0" fontId="23" fillId="0" borderId="0" xfId="0" applyFont="1"/>
    <xf numFmtId="0" fontId="0" fillId="0" borderId="0" xfId="0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3" fillId="0" borderId="14" xfId="0" applyNumberFormat="1" applyFont="1" applyBorder="1"/>
    <xf numFmtId="0" fontId="0" fillId="12" borderId="0" xfId="0" applyFill="1"/>
    <xf numFmtId="43" fontId="13" fillId="7" borderId="0" xfId="3" applyFont="1" applyFill="1" applyBorder="1"/>
    <xf numFmtId="0" fontId="0" fillId="2" borderId="0" xfId="0" applyFill="1"/>
    <xf numFmtId="0" fontId="0" fillId="0" borderId="0" xfId="0" applyAlignment="1">
      <alignment horizontal="left"/>
    </xf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7" fillId="0" borderId="0" xfId="0" applyFont="1"/>
    <xf numFmtId="164" fontId="18" fillId="0" borderId="0" xfId="1" applyFont="1" applyFill="1" applyBorder="1" applyAlignment="1"/>
    <xf numFmtId="164" fontId="12" fillId="0" borderId="0" xfId="1" applyFont="1" applyFill="1" applyBorder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4" fontId="18" fillId="0" borderId="0" xfId="0" applyNumberFormat="1" applyFont="1"/>
    <xf numFmtId="164" fontId="20" fillId="0" borderId="0" xfId="0" applyNumberFormat="1" applyFont="1"/>
    <xf numFmtId="0" fontId="6" fillId="0" borderId="0" xfId="0" applyFont="1" applyAlignment="1">
      <alignment horizontal="center" vertical="center" wrapText="1"/>
    </xf>
    <xf numFmtId="164" fontId="17" fillId="0" borderId="0" xfId="0" applyNumberFormat="1" applyFont="1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17" fontId="32" fillId="0" borderId="7" xfId="0" applyNumberFormat="1" applyFont="1" applyBorder="1" applyAlignment="1">
      <alignment wrapText="1"/>
    </xf>
    <xf numFmtId="17" fontId="4" fillId="0" borderId="7" xfId="0" applyNumberFormat="1" applyFont="1" applyBorder="1"/>
    <xf numFmtId="17" fontId="24" fillId="0" borderId="7" xfId="0" applyNumberFormat="1" applyFont="1" applyBorder="1"/>
    <xf numFmtId="17" fontId="32" fillId="0" borderId="11" xfId="0" applyNumberFormat="1" applyFont="1" applyBorder="1" applyAlignment="1">
      <alignment wrapText="1"/>
    </xf>
    <xf numFmtId="0" fontId="18" fillId="10" borderId="7" xfId="2" applyFont="1" applyFill="1" applyBorder="1" applyAlignment="1">
      <alignment horizontal="left" vertical="center"/>
    </xf>
    <xf numFmtId="0" fontId="18" fillId="10" borderId="7" xfId="2" applyFont="1" applyFill="1" applyBorder="1" applyAlignment="1" applyProtection="1">
      <alignment horizontal="center" vertical="center" wrapText="1"/>
      <protection locked="0"/>
    </xf>
    <xf numFmtId="0" fontId="24" fillId="0" borderId="15" xfId="2" applyFont="1" applyBorder="1" applyAlignment="1">
      <alignment horizontal="center"/>
    </xf>
    <xf numFmtId="0" fontId="7" fillId="0" borderId="9" xfId="2" applyFont="1" applyBorder="1" applyAlignment="1" applyProtection="1">
      <alignment horizontal="center" wrapText="1" readingOrder="1"/>
      <protection locked="0"/>
    </xf>
    <xf numFmtId="0" fontId="11" fillId="0" borderId="7" xfId="2" applyFont="1" applyBorder="1" applyAlignment="1" applyProtection="1">
      <alignment horizontal="left" vertical="center" wrapText="1"/>
      <protection locked="0"/>
    </xf>
    <xf numFmtId="0" fontId="11" fillId="0" borderId="10" xfId="2" applyFont="1" applyBorder="1" applyAlignment="1" applyProtection="1">
      <alignment horizontal="center" wrapText="1"/>
      <protection locked="0"/>
    </xf>
    <xf numFmtId="0" fontId="13" fillId="0" borderId="7" xfId="2" applyFont="1" applyBorder="1" applyAlignment="1" applyProtection="1">
      <alignment horizontal="left" wrapText="1" readingOrder="1"/>
      <protection locked="0"/>
    </xf>
    <xf numFmtId="0" fontId="15" fillId="0" borderId="7" xfId="2" applyFont="1" applyBorder="1" applyAlignment="1" applyProtection="1">
      <alignment horizontal="left" vertical="center" wrapText="1"/>
      <protection locked="0"/>
    </xf>
    <xf numFmtId="0" fontId="11" fillId="0" borderId="7" xfId="2" applyFont="1" applyBorder="1" applyAlignment="1" applyProtection="1">
      <alignment horizontal="left"/>
      <protection locked="0"/>
    </xf>
    <xf numFmtId="165" fontId="36" fillId="0" borderId="7" xfId="2" applyNumberFormat="1" applyFont="1" applyBorder="1" applyAlignment="1" applyProtection="1">
      <alignment horizontal="center" vertical="top" wrapText="1" readingOrder="1"/>
      <protection locked="0"/>
    </xf>
    <xf numFmtId="0" fontId="11" fillId="0" borderId="7" xfId="2" applyFont="1" applyBorder="1" applyAlignment="1" applyProtection="1">
      <alignment horizontal="center" wrapText="1"/>
      <protection locked="0"/>
    </xf>
    <xf numFmtId="9" fontId="11" fillId="0" borderId="1" xfId="2" applyNumberFormat="1" applyFont="1" applyBorder="1" applyAlignment="1" applyProtection="1">
      <alignment horizontal="center" vertical="center" wrapText="1" readingOrder="1"/>
      <protection locked="0"/>
    </xf>
    <xf numFmtId="43" fontId="7" fillId="0" borderId="7" xfId="3" applyFont="1" applyFill="1" applyBorder="1"/>
    <xf numFmtId="43" fontId="23" fillId="0" borderId="7" xfId="3" applyFont="1" applyFill="1" applyBorder="1"/>
    <xf numFmtId="44" fontId="7" fillId="3" borderId="7" xfId="2" applyNumberFormat="1" applyFont="1" applyFill="1" applyBorder="1"/>
    <xf numFmtId="44" fontId="7" fillId="0" borderId="7" xfId="2" applyNumberFormat="1" applyFont="1" applyBorder="1"/>
    <xf numFmtId="44" fontId="35" fillId="0" borderId="0" xfId="2" applyNumberFormat="1" applyFont="1"/>
    <xf numFmtId="0" fontId="10" fillId="0" borderId="7" xfId="0" applyFont="1" applyBorder="1"/>
    <xf numFmtId="0" fontId="11" fillId="17" borderId="7" xfId="2" applyFont="1" applyFill="1" applyBorder="1" applyAlignment="1" applyProtection="1">
      <alignment horizontal="left" vertical="center" wrapText="1"/>
      <protection locked="0"/>
    </xf>
    <xf numFmtId="0" fontId="11" fillId="17" borderId="10" xfId="2" applyFont="1" applyFill="1" applyBorder="1" applyAlignment="1" applyProtection="1">
      <alignment horizontal="center" wrapText="1"/>
      <protection locked="0"/>
    </xf>
    <xf numFmtId="0" fontId="11" fillId="18" borderId="7" xfId="4" applyFont="1" applyFill="1" applyBorder="1" applyAlignment="1">
      <alignment horizontal="center"/>
    </xf>
    <xf numFmtId="0" fontId="11" fillId="18" borderId="7" xfId="4" applyFont="1" applyFill="1" applyBorder="1" applyAlignment="1">
      <alignment horizontal="left"/>
    </xf>
    <xf numFmtId="0" fontId="15" fillId="17" borderId="7" xfId="2" applyFont="1" applyFill="1" applyBorder="1" applyAlignment="1" applyProtection="1">
      <alignment horizontal="left" vertical="center" wrapText="1"/>
      <protection locked="0"/>
    </xf>
    <xf numFmtId="165" fontId="7" fillId="0" borderId="7" xfId="2" applyNumberFormat="1" applyFont="1" applyBorder="1" applyAlignment="1">
      <alignment horizontal="center"/>
    </xf>
    <xf numFmtId="44" fontId="37" fillId="0" borderId="0" xfId="2" applyNumberFormat="1" applyFont="1"/>
    <xf numFmtId="0" fontId="10" fillId="19" borderId="7" xfId="0" applyFont="1" applyFill="1" applyBorder="1"/>
    <xf numFmtId="44" fontId="33" fillId="0" borderId="0" xfId="0" applyNumberFormat="1" applyFont="1"/>
    <xf numFmtId="44" fontId="10" fillId="0" borderId="7" xfId="0" applyNumberFormat="1" applyFont="1" applyBorder="1"/>
    <xf numFmtId="0" fontId="36" fillId="0" borderId="7" xfId="2" applyFont="1" applyBorder="1" applyAlignment="1" applyProtection="1">
      <alignment horizontal="center" vertical="top" wrapText="1" readingOrder="1"/>
      <protection locked="0"/>
    </xf>
    <xf numFmtId="0" fontId="38" fillId="17" borderId="0" xfId="2" applyFont="1" applyFill="1"/>
    <xf numFmtId="0" fontId="36" fillId="7" borderId="7" xfId="2" applyFont="1" applyFill="1" applyBorder="1" applyAlignment="1" applyProtection="1">
      <alignment horizontal="center" vertical="top" wrapText="1" readingOrder="1"/>
      <protection locked="0"/>
    </xf>
    <xf numFmtId="43" fontId="23" fillId="7" borderId="7" xfId="3" applyFont="1" applyFill="1" applyBorder="1"/>
    <xf numFmtId="44" fontId="37" fillId="17" borderId="0" xfId="2" applyNumberFormat="1" applyFont="1" applyFill="1"/>
    <xf numFmtId="0" fontId="10" fillId="0" borderId="7" xfId="0" applyFont="1" applyBorder="1" applyAlignment="1">
      <alignment wrapText="1"/>
    </xf>
    <xf numFmtId="44" fontId="10" fillId="0" borderId="7" xfId="0" applyNumberFormat="1" applyFont="1" applyBorder="1" applyAlignment="1">
      <alignment wrapText="1"/>
    </xf>
    <xf numFmtId="0" fontId="10" fillId="17" borderId="0" xfId="2" applyFill="1"/>
    <xf numFmtId="0" fontId="39" fillId="0" borderId="7" xfId="0" applyFont="1" applyBorder="1" applyAlignment="1">
      <alignment wrapText="1"/>
    </xf>
    <xf numFmtId="0" fontId="10" fillId="0" borderId="0" xfId="2"/>
    <xf numFmtId="9" fontId="11" fillId="0" borderId="9" xfId="2" applyNumberFormat="1" applyFont="1" applyBorder="1" applyAlignment="1" applyProtection="1">
      <alignment horizontal="center" vertical="center" wrapText="1" readingOrder="1"/>
      <protection locked="0"/>
    </xf>
    <xf numFmtId="44" fontId="40" fillId="0" borderId="0" xfId="2" applyNumberFormat="1" applyFont="1"/>
    <xf numFmtId="0" fontId="11" fillId="0" borderId="7" xfId="2" applyFont="1" applyBorder="1" applyAlignment="1">
      <alignment horizontal="center" vertical="center"/>
    </xf>
    <xf numFmtId="44" fontId="10" fillId="17" borderId="0" xfId="2" applyNumberFormat="1" applyFill="1"/>
    <xf numFmtId="0" fontId="22" fillId="0" borderId="7" xfId="0" applyFont="1" applyBorder="1" applyAlignment="1" applyProtection="1">
      <alignment horizontal="center" vertical="center" wrapText="1"/>
      <protection locked="0"/>
    </xf>
    <xf numFmtId="0" fontId="35" fillId="0" borderId="0" xfId="2" applyFont="1"/>
    <xf numFmtId="0" fontId="7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vertical="center" wrapText="1"/>
      <protection locked="0"/>
    </xf>
    <xf numFmtId="0" fontId="11" fillId="8" borderId="7" xfId="2" applyFont="1" applyFill="1" applyBorder="1" applyAlignment="1" applyProtection="1">
      <alignment horizontal="center" wrapText="1"/>
      <protection locked="0"/>
    </xf>
    <xf numFmtId="0" fontId="13" fillId="8" borderId="7" xfId="2" applyFont="1" applyFill="1" applyBorder="1" applyAlignment="1" applyProtection="1">
      <alignment horizontal="left" wrapText="1" readingOrder="1"/>
      <protection locked="0"/>
    </xf>
    <xf numFmtId="0" fontId="15" fillId="8" borderId="7" xfId="2" applyFont="1" applyFill="1" applyBorder="1" applyAlignment="1" applyProtection="1">
      <alignment horizontal="left" vertical="center" wrapText="1"/>
      <protection locked="0"/>
    </xf>
    <xf numFmtId="0" fontId="41" fillId="8" borderId="7" xfId="2" applyFont="1" applyFill="1" applyBorder="1" applyAlignment="1" applyProtection="1">
      <alignment horizontal="left"/>
      <protection locked="0"/>
    </xf>
    <xf numFmtId="9" fontId="11" fillId="8" borderId="7" xfId="2" applyNumberFormat="1" applyFont="1" applyFill="1" applyBorder="1" applyAlignment="1" applyProtection="1">
      <alignment horizontal="center" vertical="center" wrapText="1" readingOrder="1"/>
      <protection locked="0"/>
    </xf>
    <xf numFmtId="43" fontId="7" fillId="8" borderId="7" xfId="3" applyFont="1" applyFill="1" applyBorder="1"/>
    <xf numFmtId="44" fontId="7" fillId="8" borderId="7" xfId="2" applyNumberFormat="1" applyFont="1" applyFill="1" applyBorder="1"/>
    <xf numFmtId="0" fontId="11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wrapText="1" readingOrder="1"/>
      <protection locked="0"/>
    </xf>
    <xf numFmtId="0" fontId="11" fillId="8" borderId="7" xfId="2" applyFont="1" applyFill="1" applyBorder="1" applyAlignment="1" applyProtection="1">
      <alignment horizontal="center" vertical="center" wrapText="1"/>
      <protection locked="0"/>
    </xf>
    <xf numFmtId="43" fontId="11" fillId="8" borderId="7" xfId="3" applyFont="1" applyFill="1" applyBorder="1"/>
    <xf numFmtId="44" fontId="11" fillId="8" borderId="7" xfId="2" applyNumberFormat="1" applyFont="1" applyFill="1" applyBorder="1"/>
    <xf numFmtId="0" fontId="0" fillId="20" borderId="0" xfId="0" applyFill="1"/>
    <xf numFmtId="0" fontId="15" fillId="18" borderId="7" xfId="4" applyFont="1" applyFill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42" fillId="0" borderId="7" xfId="6" applyFont="1" applyBorder="1" applyAlignment="1" applyProtection="1">
      <alignment vertical="top" wrapText="1" readingOrder="1"/>
      <protection locked="0"/>
    </xf>
    <xf numFmtId="0" fontId="19" fillId="0" borderId="10" xfId="2" applyFont="1" applyBorder="1" applyAlignment="1" applyProtection="1">
      <alignment horizontal="center" vertical="center" wrapText="1" readingOrder="1"/>
      <protection locked="0"/>
    </xf>
    <xf numFmtId="0" fontId="11" fillId="0" borderId="7" xfId="2" applyFont="1" applyBorder="1" applyAlignment="1">
      <alignment horizontal="left"/>
    </xf>
    <xf numFmtId="0" fontId="11" fillId="0" borderId="7" xfId="2" applyFont="1" applyBorder="1" applyAlignment="1" applyProtection="1">
      <alignment horizontal="center" vertical="center" wrapText="1"/>
      <protection locked="0"/>
    </xf>
    <xf numFmtId="9" fontId="11" fillId="0" borderId="1" xfId="2" applyNumberFormat="1" applyFont="1" applyBorder="1" applyAlignment="1">
      <alignment horizontal="center"/>
    </xf>
    <xf numFmtId="164" fontId="11" fillId="18" borderId="7" xfId="4" applyNumberFormat="1" applyFont="1" applyFill="1" applyBorder="1" applyAlignment="1">
      <alignment horizontal="center"/>
    </xf>
    <xf numFmtId="0" fontId="15" fillId="0" borderId="7" xfId="2" applyFont="1" applyBorder="1" applyAlignment="1">
      <alignment horizontal="left"/>
    </xf>
    <xf numFmtId="0" fontId="7" fillId="0" borderId="7" xfId="2" applyFont="1" applyBorder="1" applyAlignment="1" applyProtection="1">
      <alignment horizontal="center" wrapText="1" readingOrder="1"/>
      <protection locked="0"/>
    </xf>
    <xf numFmtId="0" fontId="11" fillId="0" borderId="7" xfId="0" applyFont="1" applyBorder="1" applyAlignment="1">
      <alignment horizontal="left"/>
    </xf>
    <xf numFmtId="44" fontId="11" fillId="18" borderId="7" xfId="4" applyNumberFormat="1" applyFont="1" applyFill="1" applyBorder="1" applyAlignment="1">
      <alignment horizontal="center"/>
    </xf>
    <xf numFmtId="0" fontId="43" fillId="0" borderId="10" xfId="0" applyFont="1" applyBorder="1"/>
    <xf numFmtId="0" fontId="36" fillId="0" borderId="7" xfId="0" applyFont="1" applyBorder="1" applyAlignment="1" applyProtection="1">
      <alignment horizontal="center" vertical="top" wrapText="1" readingOrder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9" fontId="11" fillId="0" borderId="1" xfId="0" applyNumberFormat="1" applyFont="1" applyBorder="1" applyAlignment="1">
      <alignment horizontal="center"/>
    </xf>
    <xf numFmtId="44" fontId="7" fillId="0" borderId="7" xfId="0" applyNumberFormat="1" applyFont="1" applyBorder="1"/>
    <xf numFmtId="0" fontId="42" fillId="0" borderId="9" xfId="6" applyFont="1" applyBorder="1" applyAlignment="1" applyProtection="1">
      <alignment horizontal="center" vertical="top" wrapText="1" readingOrder="1"/>
      <protection locked="0"/>
    </xf>
    <xf numFmtId="0" fontId="42" fillId="0" borderId="7" xfId="6" applyFont="1" applyBorder="1" applyAlignment="1" applyProtection="1">
      <alignment horizontal="left" vertical="top" wrapText="1"/>
      <protection locked="0"/>
    </xf>
    <xf numFmtId="165" fontId="7" fillId="7" borderId="7" xfId="0" applyNumberFormat="1" applyFont="1" applyFill="1" applyBorder="1" applyAlignment="1">
      <alignment horizontal="center" vertical="top" wrapText="1"/>
    </xf>
    <xf numFmtId="0" fontId="13" fillId="0" borderId="7" xfId="2" applyFont="1" applyBorder="1" applyAlignment="1">
      <alignment horizontal="center"/>
    </xf>
    <xf numFmtId="43" fontId="41" fillId="7" borderId="7" xfId="3" applyFont="1" applyFill="1" applyBorder="1"/>
    <xf numFmtId="0" fontId="42" fillId="0" borderId="7" xfId="6" applyFont="1" applyBorder="1" applyAlignment="1" applyProtection="1">
      <alignment wrapText="1" readingOrder="1"/>
      <protection locked="0"/>
    </xf>
    <xf numFmtId="0" fontId="19" fillId="0" borderId="7" xfId="2" applyFont="1" applyBorder="1" applyAlignment="1" applyProtection="1">
      <alignment horizontal="center" wrapText="1" readingOrder="1"/>
      <protection locked="0"/>
    </xf>
    <xf numFmtId="9" fontId="11" fillId="0" borderId="7" xfId="2" applyNumberFormat="1" applyFont="1" applyBorder="1" applyAlignment="1" applyProtection="1">
      <alignment horizontal="center" vertical="center" wrapText="1" readingOrder="1"/>
      <protection locked="0"/>
    </xf>
    <xf numFmtId="44" fontId="44" fillId="0" borderId="0" xfId="0" applyNumberFormat="1" applyFont="1"/>
    <xf numFmtId="165" fontId="36" fillId="7" borderId="7" xfId="2" applyNumberFormat="1" applyFont="1" applyFill="1" applyBorder="1" applyAlignment="1" applyProtection="1">
      <alignment horizontal="center" vertical="top" wrapText="1" readingOrder="1"/>
      <protection locked="0"/>
    </xf>
    <xf numFmtId="43" fontId="41" fillId="0" borderId="7" xfId="3" applyFont="1" applyFill="1" applyBorder="1"/>
    <xf numFmtId="0" fontId="42" fillId="0" borderId="7" xfId="6" applyFont="1" applyBorder="1" applyAlignment="1" applyProtection="1">
      <alignment horizontal="center" vertical="top" wrapText="1" readingOrder="1"/>
      <protection locked="0"/>
    </xf>
    <xf numFmtId="0" fontId="43" fillId="0" borderId="7" xfId="0" applyFont="1" applyBorder="1"/>
    <xf numFmtId="0" fontId="11" fillId="0" borderId="7" xfId="0" applyFont="1" applyBorder="1"/>
    <xf numFmtId="9" fontId="11" fillId="0" borderId="7" xfId="0" applyNumberFormat="1" applyFont="1" applyBorder="1" applyAlignment="1">
      <alignment horizontal="center"/>
    </xf>
    <xf numFmtId="43" fontId="11" fillId="7" borderId="7" xfId="3" applyFont="1" applyFill="1" applyBorder="1"/>
    <xf numFmtId="0" fontId="11" fillId="0" borderId="7" xfId="0" applyFont="1" applyBorder="1" applyAlignment="1">
      <alignment horizontal="center" vertical="center"/>
    </xf>
    <xf numFmtId="0" fontId="15" fillId="18" borderId="7" xfId="4" applyFont="1" applyFill="1" applyBorder="1" applyAlignment="1">
      <alignment horizontal="left"/>
    </xf>
    <xf numFmtId="0" fontId="13" fillId="8" borderId="7" xfId="2" applyFont="1" applyFill="1" applyBorder="1" applyAlignment="1">
      <alignment horizontal="center"/>
    </xf>
    <xf numFmtId="0" fontId="42" fillId="8" borderId="7" xfId="6" applyFont="1" applyFill="1" applyBorder="1" applyAlignment="1" applyProtection="1">
      <alignment vertical="top" wrapText="1" readingOrder="1"/>
      <protection locked="0"/>
    </xf>
    <xf numFmtId="0" fontId="19" fillId="8" borderId="7" xfId="2" applyFont="1" applyFill="1" applyBorder="1" applyAlignment="1" applyProtection="1">
      <alignment horizontal="center" vertical="center" wrapText="1" readingOrder="1"/>
      <protection locked="0"/>
    </xf>
    <xf numFmtId="0" fontId="11" fillId="8" borderId="7" xfId="4" applyFont="1" applyFill="1" applyBorder="1" applyAlignment="1">
      <alignment horizontal="left"/>
    </xf>
    <xf numFmtId="0" fontId="10" fillId="7" borderId="7" xfId="0" applyFont="1" applyFill="1" applyBorder="1" applyAlignment="1" applyProtection="1">
      <alignment horizontal="center" vertical="top" wrapText="1" readingOrder="1"/>
      <protection locked="0"/>
    </xf>
    <xf numFmtId="9" fontId="11" fillId="8" borderId="7" xfId="2" applyNumberFormat="1" applyFont="1" applyFill="1" applyBorder="1" applyAlignment="1">
      <alignment horizontal="center"/>
    </xf>
    <xf numFmtId="0" fontId="11" fillId="0" borderId="7" xfId="4" applyFont="1" applyBorder="1"/>
    <xf numFmtId="0" fontId="15" fillId="0" borderId="10" xfId="4" applyFont="1" applyBorder="1" applyAlignment="1">
      <alignment horizontal="left"/>
    </xf>
    <xf numFmtId="0" fontId="42" fillId="0" borderId="7" xfId="4" applyFont="1" applyBorder="1" applyAlignment="1" applyProtection="1">
      <alignment horizontal="center" vertical="center" wrapText="1" readingOrder="1"/>
      <protection locked="0"/>
    </xf>
    <xf numFmtId="0" fontId="10" fillId="0" borderId="0" xfId="0" applyFont="1"/>
    <xf numFmtId="0" fontId="11" fillId="18" borderId="7" xfId="4" applyFont="1" applyFill="1" applyBorder="1"/>
    <xf numFmtId="0" fontId="19" fillId="18" borderId="7" xfId="2" applyFont="1" applyFill="1" applyBorder="1" applyAlignment="1" applyProtection="1">
      <alignment horizontal="center" vertical="center" wrapText="1" readingOrder="1"/>
      <protection locked="0"/>
    </xf>
    <xf numFmtId="0" fontId="15" fillId="18" borderId="7" xfId="2" applyFont="1" applyFill="1" applyBorder="1" applyAlignment="1" applyProtection="1">
      <alignment horizontal="left" vertical="center" wrapText="1"/>
      <protection locked="0"/>
    </xf>
    <xf numFmtId="0" fontId="15" fillId="18" borderId="7" xfId="4" applyFont="1" applyFill="1" applyBorder="1"/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/>
    <xf numFmtId="0" fontId="41" fillId="5" borderId="7" xfId="4" applyFont="1" applyFill="1" applyBorder="1" applyAlignment="1">
      <alignment horizontal="center"/>
    </xf>
    <xf numFmtId="0" fontId="41" fillId="5" borderId="7" xfId="4" applyFont="1" applyFill="1" applyBorder="1"/>
    <xf numFmtId="0" fontId="23" fillId="5" borderId="7" xfId="2" applyFont="1" applyFill="1" applyBorder="1" applyAlignment="1" applyProtection="1">
      <alignment horizontal="center" vertical="center" wrapText="1" readingOrder="1"/>
      <protection locked="0"/>
    </xf>
    <xf numFmtId="0" fontId="41" fillId="5" borderId="7" xfId="4" applyFont="1" applyFill="1" applyBorder="1" applyAlignment="1">
      <alignment horizontal="left"/>
    </xf>
    <xf numFmtId="0" fontId="45" fillId="5" borderId="7" xfId="2" applyFont="1" applyFill="1" applyBorder="1" applyAlignment="1">
      <alignment horizontal="left"/>
    </xf>
    <xf numFmtId="0" fontId="41" fillId="5" borderId="7" xfId="2" applyFont="1" applyFill="1" applyBorder="1" applyAlignment="1">
      <alignment horizontal="left"/>
    </xf>
    <xf numFmtId="0" fontId="41" fillId="0" borderId="7" xfId="2" applyFont="1" applyBorder="1" applyAlignment="1" applyProtection="1">
      <alignment horizontal="center" vertical="center" wrapText="1"/>
      <protection locked="0"/>
    </xf>
    <xf numFmtId="9" fontId="41" fillId="0" borderId="7" xfId="2" applyNumberFormat="1" applyFont="1" applyBorder="1" applyAlignment="1">
      <alignment horizontal="center"/>
    </xf>
    <xf numFmtId="44" fontId="23" fillId="5" borderId="7" xfId="2" applyNumberFormat="1" applyFont="1" applyFill="1" applyBorder="1"/>
    <xf numFmtId="44" fontId="46" fillId="0" borderId="0" xfId="0" applyNumberFormat="1" applyFont="1"/>
    <xf numFmtId="0" fontId="5" fillId="0" borderId="15" xfId="2" applyFont="1" applyBorder="1" applyAlignment="1">
      <alignment horizontal="center"/>
    </xf>
    <xf numFmtId="43" fontId="47" fillId="21" borderId="16" xfId="0" applyNumberFormat="1" applyFont="1" applyFill="1" applyBorder="1"/>
    <xf numFmtId="0" fontId="11" fillId="20" borderId="0" xfId="2" applyFont="1" applyFill="1" applyAlignment="1">
      <alignment horizontal="left"/>
    </xf>
    <xf numFmtId="43" fontId="47" fillId="20" borderId="0" xfId="0" applyNumberFormat="1" applyFont="1" applyFill="1"/>
    <xf numFmtId="43" fontId="47" fillId="0" borderId="0" xfId="0" applyNumberFormat="1" applyFont="1"/>
    <xf numFmtId="164" fontId="33" fillId="0" borderId="0" xfId="0" applyNumberFormat="1" applyFont="1"/>
    <xf numFmtId="0" fontId="18" fillId="10" borderId="17" xfId="2" applyFont="1" applyFill="1" applyBorder="1" applyAlignment="1" applyProtection="1">
      <alignment vertical="center"/>
      <protection locked="0"/>
    </xf>
    <xf numFmtId="0" fontId="18" fillId="10" borderId="10" xfId="2" applyFont="1" applyFill="1" applyBorder="1" applyAlignment="1" applyProtection="1">
      <alignment vertical="center"/>
      <protection locked="0"/>
    </xf>
    <xf numFmtId="164" fontId="34" fillId="0" borderId="0" xfId="0" applyNumberFormat="1" applyFont="1"/>
    <xf numFmtId="0" fontId="18" fillId="10" borderId="9" xfId="2" applyFont="1" applyFill="1" applyBorder="1" applyAlignment="1" applyProtection="1">
      <alignment vertical="center"/>
      <protection locked="0"/>
    </xf>
    <xf numFmtId="0" fontId="18" fillId="10" borderId="17" xfId="2" applyFont="1" applyFill="1" applyBorder="1" applyAlignment="1">
      <alignment horizontal="left" vertical="center"/>
    </xf>
    <xf numFmtId="0" fontId="18" fillId="10" borderId="10" xfId="2" applyFont="1" applyFill="1" applyBorder="1" applyAlignment="1">
      <alignment horizontal="left" vertical="center"/>
    </xf>
    <xf numFmtId="0" fontId="34" fillId="0" borderId="0" xfId="0" applyFont="1"/>
    <xf numFmtId="0" fontId="18" fillId="10" borderId="9" xfId="2" applyFont="1" applyFill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18" fillId="0" borderId="10" xfId="2" applyFont="1" applyBorder="1" applyAlignment="1">
      <alignment horizontal="left" vertical="center"/>
    </xf>
    <xf numFmtId="164" fontId="25" fillId="0" borderId="0" xfId="0" applyNumberFormat="1" applyFont="1"/>
    <xf numFmtId="0" fontId="11" fillId="18" borderId="7" xfId="0" applyFont="1" applyFill="1" applyBorder="1" applyAlignment="1" applyProtection="1">
      <alignment horizontal="center" wrapText="1"/>
      <protection locked="0"/>
    </xf>
    <xf numFmtId="0" fontId="11" fillId="17" borderId="7" xfId="0" applyFont="1" applyFill="1" applyBorder="1" applyAlignment="1" applyProtection="1">
      <alignment horizontal="left" wrapText="1"/>
      <protection locked="0"/>
    </xf>
    <xf numFmtId="0" fontId="11" fillId="17" borderId="7" xfId="0" applyFont="1" applyFill="1" applyBorder="1" applyAlignment="1" applyProtection="1">
      <alignment horizontal="left" wrapText="1" readingOrder="1"/>
      <protection locked="0"/>
    </xf>
    <xf numFmtId="0" fontId="15" fillId="17" borderId="7" xfId="0" applyFont="1" applyFill="1" applyBorder="1" applyAlignment="1" applyProtection="1">
      <alignment horizontal="left" wrapText="1"/>
      <protection locked="0"/>
    </xf>
    <xf numFmtId="165" fontId="13" fillId="0" borderId="7" xfId="0" applyNumberFormat="1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3" fillId="17" borderId="7" xfId="0" applyFont="1" applyFill="1" applyBorder="1" applyAlignment="1" applyProtection="1">
      <alignment horizontal="center" wrapText="1"/>
      <protection locked="0"/>
    </xf>
    <xf numFmtId="44" fontId="13" fillId="0" borderId="7" xfId="0" applyNumberFormat="1" applyFont="1" applyBorder="1"/>
    <xf numFmtId="0" fontId="15" fillId="17" borderId="7" xfId="0" applyFont="1" applyFill="1" applyBorder="1" applyAlignment="1" applyProtection="1">
      <alignment horizontal="left" vertical="center" wrapText="1"/>
      <protection locked="0"/>
    </xf>
    <xf numFmtId="165" fontId="13" fillId="7" borderId="7" xfId="0" applyNumberFormat="1" applyFont="1" applyFill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0" fontId="7" fillId="18" borderId="7" xfId="2" applyFont="1" applyFill="1" applyBorder="1" applyAlignment="1" applyProtection="1">
      <alignment horizontal="center" wrapText="1" readingOrder="1"/>
      <protection locked="0"/>
    </xf>
    <xf numFmtId="0" fontId="11" fillId="17" borderId="7" xfId="2" applyFont="1" applyFill="1" applyBorder="1" applyAlignment="1" applyProtection="1">
      <alignment horizontal="center" wrapText="1"/>
      <protection locked="0"/>
    </xf>
    <xf numFmtId="44" fontId="11" fillId="0" borderId="7" xfId="2" applyNumberFormat="1" applyFont="1" applyBorder="1"/>
    <xf numFmtId="0" fontId="15" fillId="0" borderId="7" xfId="0" applyFont="1" applyBorder="1" applyAlignment="1" applyProtection="1">
      <alignment horizontal="left" vertical="center" wrapText="1"/>
      <protection locked="0"/>
    </xf>
    <xf numFmtId="165" fontId="12" fillId="0" borderId="7" xfId="0" applyNumberFormat="1" applyFont="1" applyBorder="1" applyAlignment="1">
      <alignment horizontal="center" vertical="top" wrapText="1"/>
    </xf>
    <xf numFmtId="43" fontId="13" fillId="0" borderId="8" xfId="3" applyFont="1" applyFill="1" applyBorder="1"/>
    <xf numFmtId="0" fontId="22" fillId="0" borderId="7" xfId="0" applyFont="1" applyBorder="1" applyAlignment="1" applyProtection="1">
      <alignment horizontal="center" vertical="top" wrapText="1" readingOrder="1"/>
      <protection locked="0"/>
    </xf>
    <xf numFmtId="0" fontId="7" fillId="0" borderId="7" xfId="2" applyFont="1" applyBorder="1"/>
    <xf numFmtId="43" fontId="47" fillId="21" borderId="17" xfId="0" applyNumberFormat="1" applyFont="1" applyFill="1" applyBorder="1"/>
    <xf numFmtId="44" fontId="25" fillId="0" borderId="0" xfId="0" applyNumberFormat="1" applyFont="1"/>
    <xf numFmtId="0" fontId="48" fillId="22" borderId="0" xfId="0" applyFont="1" applyFill="1"/>
    <xf numFmtId="0" fontId="3" fillId="22" borderId="0" xfId="0" applyFont="1" applyFill="1"/>
    <xf numFmtId="0" fontId="0" fillId="22" borderId="0" xfId="0" applyFill="1"/>
    <xf numFmtId="0" fontId="3" fillId="22" borderId="0" xfId="0" applyFont="1" applyFill="1" applyAlignment="1">
      <alignment horizontal="right"/>
    </xf>
    <xf numFmtId="43" fontId="3" fillId="22" borderId="14" xfId="0" applyNumberFormat="1" applyFont="1" applyFill="1" applyBorder="1"/>
    <xf numFmtId="43" fontId="3" fillId="22" borderId="0" xfId="0" applyNumberFormat="1" applyFont="1" applyFill="1"/>
    <xf numFmtId="43" fontId="0" fillId="15" borderId="0" xfId="0" applyNumberFormat="1" applyFill="1"/>
    <xf numFmtId="43" fontId="0" fillId="0" borderId="0" xfId="0" applyNumberFormat="1"/>
    <xf numFmtId="0" fontId="4" fillId="23" borderId="0" xfId="0" applyFont="1" applyFill="1"/>
    <xf numFmtId="0" fontId="0" fillId="23" borderId="0" xfId="0" applyFill="1"/>
    <xf numFmtId="0" fontId="49" fillId="23" borderId="0" xfId="0" applyFont="1" applyFill="1"/>
    <xf numFmtId="43" fontId="0" fillId="23" borderId="0" xfId="0" applyNumberFormat="1" applyFill="1"/>
    <xf numFmtId="0" fontId="5" fillId="21" borderId="0" xfId="0" applyFont="1" applyFill="1"/>
    <xf numFmtId="0" fontId="4" fillId="21" borderId="0" xfId="0" applyFont="1" applyFill="1"/>
    <xf numFmtId="0" fontId="0" fillId="21" borderId="0" xfId="0" applyFill="1"/>
    <xf numFmtId="0" fontId="49" fillId="21" borderId="0" xfId="0" applyFont="1" applyFill="1"/>
    <xf numFmtId="0" fontId="44" fillId="21" borderId="0" xfId="0" applyFont="1" applyFill="1"/>
    <xf numFmtId="43" fontId="44" fillId="21" borderId="0" xfId="0" applyNumberFormat="1" applyFont="1" applyFill="1"/>
    <xf numFmtId="43" fontId="44" fillId="21" borderId="16" xfId="0" applyNumberFormat="1" applyFont="1" applyFill="1" applyBorder="1"/>
    <xf numFmtId="0" fontId="0" fillId="18" borderId="0" xfId="0" applyFill="1"/>
    <xf numFmtId="164" fontId="44" fillId="0" borderId="0" xfId="0" applyNumberFormat="1" applyFont="1"/>
    <xf numFmtId="0" fontId="49" fillId="0" borderId="0" xfId="0" applyFont="1"/>
    <xf numFmtId="0" fontId="24" fillId="0" borderId="7" xfId="2" applyFont="1" applyBorder="1" applyAlignment="1" applyProtection="1">
      <alignment horizontal="left" vertical="center" wrapText="1"/>
      <protection locked="0"/>
    </xf>
    <xf numFmtId="0" fontId="24" fillId="0" borderId="7" xfId="2" applyFont="1" applyBorder="1" applyAlignment="1">
      <alignment horizontal="center" vertical="center"/>
    </xf>
    <xf numFmtId="0" fontId="50" fillId="0" borderId="7" xfId="0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horizontal="center" vertical="center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4" fillId="0" borderId="15" xfId="2" applyFont="1" applyBorder="1" applyAlignment="1">
      <alignment horizontal="center" vertical="center"/>
    </xf>
    <xf numFmtId="0" fontId="24" fillId="0" borderId="9" xfId="2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 wrapText="1"/>
    </xf>
    <xf numFmtId="0" fontId="24" fillId="0" borderId="10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 applyProtection="1">
      <alignment horizontal="left" vertical="center"/>
      <protection locked="0"/>
    </xf>
    <xf numFmtId="165" fontId="24" fillId="0" borderId="7" xfId="2" applyNumberFormat="1" applyFont="1" applyBorder="1" applyAlignment="1" applyProtection="1">
      <alignment horizontal="center" vertical="center" wrapText="1"/>
      <protection locked="0"/>
    </xf>
    <xf numFmtId="9" fontId="24" fillId="0" borderId="1" xfId="2" applyNumberFormat="1" applyFont="1" applyBorder="1" applyAlignment="1" applyProtection="1">
      <alignment horizontal="center" vertical="center" wrapText="1"/>
      <protection locked="0"/>
    </xf>
    <xf numFmtId="44" fontId="24" fillId="0" borderId="7" xfId="2" applyNumberFormat="1" applyFont="1" applyBorder="1" applyAlignment="1">
      <alignment vertical="center"/>
    </xf>
    <xf numFmtId="17" fontId="4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24" fillId="0" borderId="7" xfId="4" applyFont="1" applyBorder="1" applyAlignment="1">
      <alignment horizontal="center" vertical="center"/>
    </xf>
    <xf numFmtId="0" fontId="24" fillId="0" borderId="7" xfId="4" applyFont="1" applyBorder="1" applyAlignment="1">
      <alignment horizontal="left" vertical="center"/>
    </xf>
    <xf numFmtId="165" fontId="24" fillId="0" borderId="7" xfId="2" applyNumberFormat="1" applyFont="1" applyBorder="1" applyAlignment="1">
      <alignment horizontal="center" vertical="center"/>
    </xf>
    <xf numFmtId="9" fontId="24" fillId="0" borderId="9" xfId="2" applyNumberFormat="1" applyFont="1" applyBorder="1" applyAlignment="1" applyProtection="1">
      <alignment horizontal="center" vertical="center" wrapText="1"/>
      <protection locked="0"/>
    </xf>
    <xf numFmtId="9" fontId="24" fillId="0" borderId="7" xfId="2" applyNumberFormat="1" applyFont="1" applyBorder="1" applyAlignment="1">
      <alignment horizontal="center" vertical="center"/>
    </xf>
    <xf numFmtId="165" fontId="24" fillId="0" borderId="7" xfId="0" applyNumberFormat="1" applyFont="1" applyBorder="1" applyAlignment="1">
      <alignment horizontal="center" vertical="center" wrapText="1"/>
    </xf>
    <xf numFmtId="9" fontId="24" fillId="0" borderId="7" xfId="2" applyNumberFormat="1" applyFont="1" applyBorder="1" applyAlignment="1" applyProtection="1">
      <alignment horizontal="center" vertical="center" wrapText="1"/>
      <protection locked="0"/>
    </xf>
    <xf numFmtId="0" fontId="20" fillId="0" borderId="7" xfId="2" applyFont="1" applyBorder="1" applyAlignment="1" applyProtection="1">
      <alignment horizontal="left" vertical="center"/>
      <protection locked="0"/>
    </xf>
    <xf numFmtId="0" fontId="24" fillId="0" borderId="10" xfId="4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50" fillId="0" borderId="7" xfId="6" applyFont="1" applyBorder="1" applyAlignment="1" applyProtection="1">
      <alignment vertical="center" wrapText="1"/>
      <protection locked="0"/>
    </xf>
    <xf numFmtId="0" fontId="50" fillId="0" borderId="10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>
      <alignment horizontal="left" vertical="center"/>
    </xf>
    <xf numFmtId="9" fontId="24" fillId="0" borderId="1" xfId="2" applyNumberFormat="1" applyFont="1" applyBorder="1" applyAlignment="1">
      <alignment horizontal="center" vertical="center"/>
    </xf>
    <xf numFmtId="164" fontId="24" fillId="0" borderId="7" xfId="4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44" fontId="24" fillId="0" borderId="7" xfId="4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9" fontId="24" fillId="0" borderId="1" xfId="0" applyNumberFormat="1" applyFont="1" applyBorder="1" applyAlignment="1">
      <alignment horizontal="center" vertical="center"/>
    </xf>
    <xf numFmtId="0" fontId="50" fillId="0" borderId="9" xfId="6" applyFont="1" applyBorder="1" applyAlignment="1" applyProtection="1">
      <alignment horizontal="center" vertical="center" wrapText="1"/>
      <protection locked="0"/>
    </xf>
    <xf numFmtId="0" fontId="50" fillId="0" borderId="7" xfId="6" applyFont="1" applyBorder="1" applyAlignment="1" applyProtection="1">
      <alignment horizontal="left" vertical="center" wrapText="1"/>
      <protection locked="0"/>
    </xf>
    <xf numFmtId="0" fontId="50" fillId="0" borderId="7" xfId="6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vertical="center"/>
    </xf>
    <xf numFmtId="9" fontId="24" fillId="0" borderId="7" xfId="0" applyNumberFormat="1" applyFont="1" applyBorder="1" applyAlignment="1">
      <alignment horizontal="center" vertical="center"/>
    </xf>
    <xf numFmtId="0" fontId="24" fillId="0" borderId="10" xfId="4" applyFont="1" applyBorder="1" applyAlignment="1">
      <alignment horizontal="left" vertical="center"/>
    </xf>
    <xf numFmtId="0" fontId="24" fillId="0" borderId="7" xfId="4" applyFont="1" applyBorder="1" applyAlignment="1">
      <alignment vertical="center"/>
    </xf>
    <xf numFmtId="0" fontId="24" fillId="0" borderId="10" xfId="4" applyFont="1" applyBorder="1" applyAlignment="1">
      <alignment vertical="center"/>
    </xf>
    <xf numFmtId="0" fontId="24" fillId="0" borderId="7" xfId="0" applyFont="1" applyBorder="1" applyAlignment="1">
      <alignment vertical="center" wrapText="1"/>
    </xf>
    <xf numFmtId="165" fontId="24" fillId="0" borderId="7" xfId="0" applyNumberFormat="1" applyFont="1" applyBorder="1" applyAlignment="1" applyProtection="1">
      <alignment horizontal="center" vertical="center" wrapText="1"/>
      <protection locked="0"/>
    </xf>
    <xf numFmtId="44" fontId="24" fillId="0" borderId="7" xfId="0" applyNumberFormat="1" applyFont="1" applyBorder="1" applyAlignment="1">
      <alignment vertical="center"/>
    </xf>
    <xf numFmtId="17" fontId="24" fillId="0" borderId="7" xfId="0" applyNumberFormat="1" applyFont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24" fillId="0" borderId="7" xfId="4" applyFont="1" applyBorder="1" applyAlignment="1">
      <alignment vertical="center" wrapText="1"/>
    </xf>
    <xf numFmtId="0" fontId="24" fillId="0" borderId="7" xfId="4" applyFont="1" applyBorder="1" applyAlignment="1">
      <alignment horizontal="left" vertical="center" wrapText="1"/>
    </xf>
    <xf numFmtId="0" fontId="24" fillId="0" borderId="0" xfId="2" applyFont="1" applyAlignment="1">
      <alignment horizontal="center" vertical="center"/>
    </xf>
    <xf numFmtId="0" fontId="24" fillId="0" borderId="0" xfId="2" applyFont="1" applyAlignment="1" applyProtection="1">
      <alignment horizontal="center" vertical="center" wrapText="1"/>
      <protection locked="0"/>
    </xf>
    <xf numFmtId="0" fontId="24" fillId="0" borderId="0" xfId="2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0" xfId="2" applyFont="1" applyAlignment="1">
      <alignment horizontal="left" vertical="center"/>
    </xf>
    <xf numFmtId="0" fontId="24" fillId="0" borderId="0" xfId="0" applyFont="1" applyAlignment="1" applyProtection="1">
      <alignment horizontal="center" vertical="center" wrapText="1"/>
      <protection locked="0"/>
    </xf>
    <xf numFmtId="44" fontId="24" fillId="0" borderId="0" xfId="2" applyNumberFormat="1" applyFont="1" applyAlignment="1">
      <alignment vertical="center"/>
    </xf>
    <xf numFmtId="17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15" xfId="0" applyFont="1" applyBorder="1"/>
    <xf numFmtId="0" fontId="4" fillId="0" borderId="25" xfId="0" applyFont="1" applyBorder="1"/>
    <xf numFmtId="0" fontId="4" fillId="0" borderId="30" xfId="0" applyFont="1" applyBorder="1"/>
    <xf numFmtId="0" fontId="49" fillId="0" borderId="26" xfId="0" applyFont="1" applyBorder="1"/>
    <xf numFmtId="0" fontId="49" fillId="0" borderId="18" xfId="0" applyFont="1" applyBorder="1" applyAlignment="1">
      <alignment horizontal="left"/>
    </xf>
    <xf numFmtId="0" fontId="49" fillId="24" borderId="19" xfId="0" applyFont="1" applyFill="1" applyBorder="1"/>
    <xf numFmtId="0" fontId="49" fillId="24" borderId="20" xfId="0" applyFont="1" applyFill="1" applyBorder="1"/>
    <xf numFmtId="0" fontId="4" fillId="24" borderId="20" xfId="0" applyFont="1" applyFill="1" applyBorder="1"/>
    <xf numFmtId="0" fontId="4" fillId="24" borderId="21" xfId="0" applyFont="1" applyFill="1" applyBorder="1"/>
    <xf numFmtId="0" fontId="7" fillId="0" borderId="7" xfId="4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3" fontId="7" fillId="0" borderId="7" xfId="3" applyFont="1" applyFill="1" applyBorder="1" applyAlignment="1">
      <alignment horizontal="left" vertical="center" wrapText="1"/>
    </xf>
    <xf numFmtId="9" fontId="7" fillId="0" borderId="7" xfId="0" applyNumberFormat="1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9" fontId="7" fillId="0" borderId="7" xfId="2" applyNumberFormat="1" applyFont="1" applyBorder="1" applyAlignment="1">
      <alignment horizontal="left" vertical="center" wrapText="1"/>
    </xf>
    <xf numFmtId="17" fontId="12" fillId="0" borderId="7" xfId="0" applyNumberFormat="1" applyFont="1" applyBorder="1" applyAlignment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3" fontId="7" fillId="0" borderId="7" xfId="5" applyFont="1" applyFill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left" vertical="center" wrapText="1"/>
    </xf>
    <xf numFmtId="43" fontId="12" fillId="0" borderId="7" xfId="5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9" fontId="8" fillId="0" borderId="7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17" fontId="7" fillId="0" borderId="7" xfId="0" applyNumberFormat="1" applyFont="1" applyBorder="1" applyAlignment="1">
      <alignment horizontal="left" vertical="center" wrapText="1"/>
    </xf>
    <xf numFmtId="9" fontId="8" fillId="0" borderId="9" xfId="0" applyNumberFormat="1" applyFont="1" applyBorder="1" applyAlignment="1">
      <alignment horizontal="left" vertical="center" wrapText="1"/>
    </xf>
    <xf numFmtId="17" fontId="8" fillId="0" borderId="7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43" fontId="8" fillId="0" borderId="7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2" applyFont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9" fontId="8" fillId="0" borderId="11" xfId="0" applyNumberFormat="1" applyFont="1" applyBorder="1" applyAlignment="1">
      <alignment horizontal="left" vertical="center" wrapText="1"/>
    </xf>
    <xf numFmtId="43" fontId="7" fillId="0" borderId="11" xfId="3" applyFont="1" applyFill="1" applyBorder="1" applyAlignment="1">
      <alignment horizontal="left" vertical="center" wrapText="1"/>
    </xf>
    <xf numFmtId="17" fontId="12" fillId="0" borderId="11" xfId="0" applyNumberFormat="1" applyFont="1" applyBorder="1" applyAlignment="1">
      <alignment horizontal="left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7" fillId="0" borderId="40" xfId="4" applyFont="1" applyBorder="1" applyAlignment="1">
      <alignment horizontal="left" vertical="center" wrapText="1"/>
    </xf>
    <xf numFmtId="0" fontId="7" fillId="0" borderId="40" xfId="2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9" fontId="8" fillId="0" borderId="41" xfId="0" applyNumberFormat="1" applyFont="1" applyBorder="1" applyAlignment="1">
      <alignment horizontal="left" vertical="center" wrapText="1"/>
    </xf>
    <xf numFmtId="43" fontId="7" fillId="0" borderId="40" xfId="3" applyFont="1" applyFill="1" applyBorder="1" applyAlignment="1">
      <alignment horizontal="left" vertical="center" wrapText="1"/>
    </xf>
    <xf numFmtId="17" fontId="12" fillId="0" borderId="40" xfId="0" applyNumberFormat="1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54" fillId="0" borderId="42" xfId="2" applyFont="1" applyBorder="1"/>
    <xf numFmtId="0" fontId="54" fillId="0" borderId="11" xfId="2" applyFont="1" applyBorder="1" applyAlignment="1" applyProtection="1">
      <alignment wrapText="1"/>
      <protection locked="0"/>
    </xf>
    <xf numFmtId="0" fontId="55" fillId="0" borderId="11" xfId="0" applyFont="1" applyBorder="1" applyAlignment="1">
      <alignment wrapText="1"/>
    </xf>
    <xf numFmtId="0" fontId="54" fillId="0" borderId="11" xfId="2" applyFont="1" applyBorder="1" applyProtection="1">
      <protection locked="0"/>
    </xf>
    <xf numFmtId="165" fontId="54" fillId="0" borderId="11" xfId="2" applyNumberFormat="1" applyFont="1" applyBorder="1" applyAlignment="1" applyProtection="1">
      <alignment wrapText="1"/>
      <protection locked="0"/>
    </xf>
    <xf numFmtId="9" fontId="54" fillId="0" borderId="13" xfId="2" applyNumberFormat="1" applyFont="1" applyBorder="1" applyAlignment="1" applyProtection="1">
      <alignment wrapText="1"/>
      <protection locked="0"/>
    </xf>
    <xf numFmtId="44" fontId="54" fillId="0" borderId="11" xfId="2" applyNumberFormat="1" applyFont="1" applyBorder="1"/>
    <xf numFmtId="17" fontId="55" fillId="0" borderId="11" xfId="0" applyNumberFormat="1" applyFont="1" applyBorder="1" applyAlignment="1">
      <alignment wrapText="1"/>
    </xf>
    <xf numFmtId="0" fontId="55" fillId="0" borderId="30" xfId="0" applyFont="1" applyBorder="1" applyAlignment="1">
      <alignment wrapText="1"/>
    </xf>
    <xf numFmtId="0" fontId="54" fillId="0" borderId="15" xfId="2" applyFont="1" applyBorder="1"/>
    <xf numFmtId="0" fontId="54" fillId="0" borderId="7" xfId="2" applyFont="1" applyBorder="1" applyAlignment="1" applyProtection="1">
      <alignment wrapText="1"/>
      <protection locked="0"/>
    </xf>
    <xf numFmtId="0" fontId="55" fillId="0" borderId="7" xfId="0" applyFont="1" applyBorder="1" applyAlignment="1">
      <alignment wrapText="1"/>
    </xf>
    <xf numFmtId="0" fontId="54" fillId="0" borderId="7" xfId="2" applyFont="1" applyBorder="1" applyProtection="1">
      <protection locked="0"/>
    </xf>
    <xf numFmtId="165" fontId="54" fillId="0" borderId="7" xfId="2" applyNumberFormat="1" applyFont="1" applyBorder="1" applyAlignment="1" applyProtection="1">
      <alignment wrapText="1"/>
      <protection locked="0"/>
    </xf>
    <xf numFmtId="9" fontId="54" fillId="0" borderId="1" xfId="2" applyNumberFormat="1" applyFont="1" applyBorder="1" applyAlignment="1" applyProtection="1">
      <alignment wrapText="1"/>
      <protection locked="0"/>
    </xf>
    <xf numFmtId="44" fontId="54" fillId="0" borderId="7" xfId="2" applyNumberFormat="1" applyFont="1" applyBorder="1"/>
    <xf numFmtId="17" fontId="55" fillId="0" borderId="7" xfId="0" applyNumberFormat="1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4" fillId="0" borderId="7" xfId="4" applyFont="1" applyBorder="1" applyAlignment="1">
      <alignment wrapText="1"/>
    </xf>
    <xf numFmtId="165" fontId="54" fillId="0" borderId="7" xfId="2" applyNumberFormat="1" applyFont="1" applyBorder="1"/>
    <xf numFmtId="9" fontId="54" fillId="0" borderId="9" xfId="2" applyNumberFormat="1" applyFont="1" applyBorder="1" applyAlignment="1" applyProtection="1">
      <alignment wrapText="1"/>
      <protection locked="0"/>
    </xf>
    <xf numFmtId="9" fontId="54" fillId="0" borderId="7" xfId="2" applyNumberFormat="1" applyFont="1" applyBorder="1"/>
    <xf numFmtId="0" fontId="54" fillId="0" borderId="7" xfId="2" applyFont="1" applyBorder="1"/>
    <xf numFmtId="0" fontId="56" fillId="0" borderId="7" xfId="0" applyFont="1" applyBorder="1" applyAlignment="1" applyProtection="1">
      <alignment wrapText="1"/>
      <protection locked="0"/>
    </xf>
    <xf numFmtId="165" fontId="54" fillId="0" borderId="7" xfId="0" applyNumberFormat="1" applyFont="1" applyBorder="1" applyAlignment="1">
      <alignment wrapText="1"/>
    </xf>
    <xf numFmtId="9" fontId="54" fillId="0" borderId="7" xfId="2" applyNumberFormat="1" applyFont="1" applyBorder="1" applyAlignment="1" applyProtection="1">
      <alignment wrapText="1"/>
      <protection locked="0"/>
    </xf>
    <xf numFmtId="0" fontId="57" fillId="0" borderId="7" xfId="2" applyFont="1" applyBorder="1" applyProtection="1">
      <protection locked="0"/>
    </xf>
    <xf numFmtId="0" fontId="54" fillId="0" borderId="7" xfId="4" applyFont="1" applyBorder="1"/>
    <xf numFmtId="0" fontId="54" fillId="0" borderId="7" xfId="0" applyFont="1" applyBorder="1" applyAlignment="1" applyProtection="1">
      <alignment wrapText="1"/>
      <protection locked="0"/>
    </xf>
    <xf numFmtId="0" fontId="56" fillId="0" borderId="7" xfId="6" applyFont="1" applyBorder="1" applyAlignment="1" applyProtection="1">
      <alignment wrapText="1"/>
      <protection locked="0"/>
    </xf>
    <xf numFmtId="9" fontId="54" fillId="0" borderId="1" xfId="2" applyNumberFormat="1" applyFont="1" applyBorder="1"/>
    <xf numFmtId="0" fontId="54" fillId="0" borderId="7" xfId="0" applyFont="1" applyBorder="1"/>
    <xf numFmtId="9" fontId="54" fillId="0" borderId="1" xfId="0" applyNumberFormat="1" applyFont="1" applyBorder="1"/>
    <xf numFmtId="9" fontId="54" fillId="0" borderId="7" xfId="0" applyNumberFormat="1" applyFont="1" applyBorder="1"/>
    <xf numFmtId="0" fontId="54" fillId="0" borderId="10" xfId="4" applyFont="1" applyBorder="1"/>
    <xf numFmtId="0" fontId="54" fillId="0" borderId="7" xfId="0" applyFont="1" applyBorder="1" applyAlignment="1">
      <alignment wrapText="1"/>
    </xf>
    <xf numFmtId="165" fontId="54" fillId="0" borderId="7" xfId="0" applyNumberFormat="1" applyFont="1" applyBorder="1" applyAlignment="1" applyProtection="1">
      <alignment wrapText="1"/>
      <protection locked="0"/>
    </xf>
    <xf numFmtId="44" fontId="54" fillId="0" borderId="7" xfId="0" applyNumberFormat="1" applyFont="1" applyBorder="1"/>
    <xf numFmtId="0" fontId="54" fillId="0" borderId="25" xfId="0" applyFont="1" applyBorder="1" applyAlignment="1">
      <alignment wrapText="1"/>
    </xf>
    <xf numFmtId="0" fontId="56" fillId="0" borderId="7" xfId="2" applyFont="1" applyBorder="1" applyAlignment="1" applyProtection="1">
      <alignment wrapText="1"/>
      <protection locked="0"/>
    </xf>
    <xf numFmtId="0" fontId="56" fillId="0" borderId="9" xfId="2" applyFont="1" applyBorder="1" applyAlignment="1" applyProtection="1">
      <alignment wrapText="1"/>
      <protection locked="0"/>
    </xf>
    <xf numFmtId="0" fontId="54" fillId="0" borderId="7" xfId="6" applyFont="1" applyBorder="1" applyAlignment="1" applyProtection="1">
      <alignment wrapText="1"/>
      <protection locked="0"/>
    </xf>
    <xf numFmtId="0" fontId="56" fillId="0" borderId="9" xfId="0" applyFont="1" applyBorder="1" applyAlignment="1" applyProtection="1">
      <alignment wrapText="1"/>
      <protection locked="0"/>
    </xf>
    <xf numFmtId="0" fontId="54" fillId="0" borderId="43" xfId="2" applyFont="1" applyBorder="1"/>
    <xf numFmtId="0" fontId="54" fillId="0" borderId="40" xfId="2" applyFont="1" applyBorder="1" applyAlignment="1" applyProtection="1">
      <alignment wrapText="1"/>
      <protection locked="0"/>
    </xf>
    <xf numFmtId="0" fontId="54" fillId="0" borderId="40" xfId="0" applyFont="1" applyBorder="1" applyAlignment="1" applyProtection="1">
      <alignment wrapText="1"/>
      <protection locked="0"/>
    </xf>
    <xf numFmtId="165" fontId="54" fillId="0" borderId="40" xfId="0" applyNumberFormat="1" applyFont="1" applyBorder="1" applyAlignment="1" applyProtection="1">
      <alignment wrapText="1"/>
      <protection locked="0"/>
    </xf>
    <xf numFmtId="44" fontId="54" fillId="0" borderId="40" xfId="2" applyNumberFormat="1" applyFont="1" applyBorder="1"/>
    <xf numFmtId="0" fontId="55" fillId="0" borderId="40" xfId="0" applyFont="1" applyBorder="1" applyAlignment="1">
      <alignment wrapText="1"/>
    </xf>
    <xf numFmtId="17" fontId="55" fillId="0" borderId="40" xfId="0" applyNumberFormat="1" applyFont="1" applyBorder="1" applyAlignment="1">
      <alignment wrapText="1"/>
    </xf>
    <xf numFmtId="0" fontId="54" fillId="0" borderId="26" xfId="0" applyFont="1" applyBorder="1" applyAlignment="1">
      <alignment wrapText="1"/>
    </xf>
    <xf numFmtId="0" fontId="18" fillId="10" borderId="7" xfId="2" applyFont="1" applyFill="1" applyBorder="1" applyAlignment="1" applyProtection="1">
      <alignment horizontal="left" vertical="center" wrapText="1"/>
      <protection locked="0"/>
    </xf>
    <xf numFmtId="0" fontId="18" fillId="10" borderId="7" xfId="2" applyFont="1" applyFill="1" applyBorder="1" applyAlignment="1">
      <alignment horizontal="left" vertical="center"/>
    </xf>
    <xf numFmtId="0" fontId="35" fillId="16" borderId="9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24" borderId="22" xfId="0" applyFont="1" applyFill="1" applyBorder="1" applyAlignment="1">
      <alignment horizontal="center" wrapText="1"/>
    </xf>
    <xf numFmtId="0" fontId="49" fillId="24" borderId="23" xfId="0" applyFont="1" applyFill="1" applyBorder="1" applyAlignment="1">
      <alignment horizontal="center" wrapText="1"/>
    </xf>
    <xf numFmtId="0" fontId="49" fillId="24" borderId="24" xfId="0" applyFont="1" applyFill="1" applyBorder="1" applyAlignment="1">
      <alignment horizontal="center" wrapText="1"/>
    </xf>
  </cellXfs>
  <cellStyles count="7">
    <cellStyle name="Millares" xfId="1" builtinId="3"/>
    <cellStyle name="Millares 2 4" xfId="3" xr:uid="{00000000-0005-0000-0000-000001000000}"/>
    <cellStyle name="Millares 4" xfId="5" xr:uid="{00000000-0005-0000-0000-000002000000}"/>
    <cellStyle name="Normal" xfId="0" builtinId="0"/>
    <cellStyle name="Normal 11" xfId="2" xr:uid="{00000000-0005-0000-0000-000004000000}"/>
    <cellStyle name="Normal 2 2 2 5" xfId="6" xr:uid="{00000000-0005-0000-0000-000005000000}"/>
    <cellStyle name="Normal 3" xfId="4" xr:uid="{00000000-0005-0000-0000-000006000000}"/>
  </cellStyles>
  <dxfs count="3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139700</xdr:rowOff>
    </xdr:from>
    <xdr:to>
      <xdr:col>14</xdr:col>
      <xdr:colOff>498475</xdr:colOff>
      <xdr:row>8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39700"/>
          <a:ext cx="1955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1</xdr:row>
      <xdr:rowOff>82550</xdr:rowOff>
    </xdr:from>
    <xdr:to>
      <xdr:col>2</xdr:col>
      <xdr:colOff>523875</xdr:colOff>
      <xdr:row>9</xdr:row>
      <xdr:rowOff>158750</xdr:rowOff>
    </xdr:to>
    <xdr:pic>
      <xdr:nvPicPr>
        <xdr:cNvPr id="5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3050"/>
          <a:ext cx="20097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101600</xdr:rowOff>
    </xdr:from>
    <xdr:to>
      <xdr:col>6</xdr:col>
      <xdr:colOff>593725</xdr:colOff>
      <xdr:row>8</xdr:row>
      <xdr:rowOff>25400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0" y="101600"/>
          <a:ext cx="21971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101600</xdr:rowOff>
    </xdr:from>
    <xdr:to>
      <xdr:col>2</xdr:col>
      <xdr:colOff>371475</xdr:colOff>
      <xdr:row>9</xdr:row>
      <xdr:rowOff>177800</xdr:rowOff>
    </xdr:to>
    <xdr:pic>
      <xdr:nvPicPr>
        <xdr:cNvPr id="9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00"/>
          <a:ext cx="1625600" cy="161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dina/Desktop/BECARIOS/MINISTERIO%20DE%20AGRICULTURA/A&#209;O%202021/Base%20PRESUPUESTO%20DE%20EST.%20BECADOS%20POR%20EL%20Min%20agr%20hasta%20mayo-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ESTATUS 101 ESTUD"/>
      <sheetName val="101 ESTUD."/>
      <sheetName val="CONSUMO REAL"/>
      <sheetName val="lISTADO BECARIOS PARA MAPA"/>
      <sheetName val="becados segmentados"/>
      <sheetName val="CONSUMO MA2020"/>
      <sheetName val="becados segmentados (REAL)"/>
      <sheetName val="BECADOS 100% ENERO 2019 "/>
      <sheetName val="TRANSFERIDOS"/>
      <sheetName val="LISTADO DE GRADUANDOS 2019"/>
      <sheetName val="ESTUDIANTES TRANFERIDOS"/>
      <sheetName val="BECADOS 100% hasta sept 2019 "/>
      <sheetName val="Graduados 2019"/>
      <sheetName val="ESTUDIANTES TRANFERIDOS (e-a20)"/>
      <sheetName val="BECADOS 100% hasta ENE 2020"/>
      <sheetName val="ESTUDIANTES TRANFERIDOS (M-A20)"/>
      <sheetName val="BECADOS 100% hasta MAY 2020 "/>
      <sheetName val="TRANSFERIDOS S-D 2020"/>
      <sheetName val="BECADOS 100% hasta SEPT 2020 "/>
      <sheetName val="TRANSFERIDOS E-A 2021 "/>
      <sheetName val="BECADOS 100% hasta ENE 2021"/>
      <sheetName val="TRANSFERIDOS MAYO-AGO 2021"/>
      <sheetName val="BECADOS 100% hasta AGO 2021"/>
      <sheetName val="GRADUADOS"/>
      <sheetName val="Hoja1"/>
      <sheetName val="RESUMEN GRAL"/>
      <sheetName val="RESUMEN POR CARRERAS"/>
      <sheetName val="CONVENIO MARD-2019-36090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3">
          <cell r="I53">
            <v>46</v>
          </cell>
          <cell r="N53">
            <v>1206598</v>
          </cell>
          <cell r="O53">
            <v>182129.33000000002</v>
          </cell>
          <cell r="P53">
            <v>1388727.33</v>
          </cell>
          <cell r="Q53">
            <v>4689796</v>
          </cell>
        </row>
        <row r="71">
          <cell r="I71">
            <v>10</v>
          </cell>
          <cell r="N71">
            <v>136599.99</v>
          </cell>
          <cell r="O71">
            <v>0</v>
          </cell>
          <cell r="P71">
            <v>136599.99</v>
          </cell>
        </row>
        <row r="73">
          <cell r="I73">
            <v>56</v>
          </cell>
          <cell r="P73">
            <v>1525327.32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H133"/>
  <sheetViews>
    <sheetView topLeftCell="H94" workbookViewId="0">
      <selection activeCell="L114" sqref="L114"/>
    </sheetView>
  </sheetViews>
  <sheetFormatPr baseColWidth="10" defaultRowHeight="15" x14ac:dyDescent="0.25"/>
  <cols>
    <col min="1" max="1" width="6.140625" customWidth="1"/>
    <col min="2" max="2" width="12.140625" customWidth="1"/>
    <col min="3" max="3" width="22" customWidth="1"/>
    <col min="4" max="4" width="11.28515625" customWidth="1"/>
    <col min="5" max="6" width="13.7109375" customWidth="1"/>
    <col min="7" max="7" width="11.28515625" customWidth="1"/>
    <col min="8" max="8" width="10.85546875" customWidth="1"/>
    <col min="9" max="9" width="13.7109375" customWidth="1"/>
    <col min="10" max="10" width="9.85546875" customWidth="1"/>
    <col min="11" max="11" width="12.5703125" customWidth="1"/>
    <col min="12" max="12" width="10.28515625" customWidth="1"/>
    <col min="13" max="13" width="9.42578125" customWidth="1"/>
    <col min="14" max="15" width="0.140625" customWidth="1"/>
    <col min="16" max="16" width="14.42578125" customWidth="1"/>
    <col min="17" max="17" width="13.140625" bestFit="1" customWidth="1"/>
    <col min="18" max="18" width="16.140625" customWidth="1"/>
    <col min="19" max="19" width="16.7109375" customWidth="1"/>
    <col min="20" max="20" width="16.28515625" customWidth="1"/>
    <col min="21" max="21" width="44.7109375" customWidth="1"/>
    <col min="22" max="22" width="22.42578125" customWidth="1"/>
  </cols>
  <sheetData>
    <row r="2" spans="1:23" ht="24" customHeight="1" x14ac:dyDescent="0.25"/>
    <row r="3" spans="1:23" ht="0.75" customHeight="1" x14ac:dyDescent="0.25"/>
    <row r="4" spans="1:23" x14ac:dyDescent="0.25">
      <c r="A4" s="500" t="s">
        <v>0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</row>
    <row r="5" spans="1:23" x14ac:dyDescent="0.25">
      <c r="A5" s="501" t="s">
        <v>676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</row>
    <row r="6" spans="1:23" ht="8.25" customHeight="1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1:23" ht="33.75" customHeight="1" x14ac:dyDescent="0.25">
      <c r="A7" s="149" t="s">
        <v>677</v>
      </c>
      <c r="B7" s="149" t="s">
        <v>678</v>
      </c>
      <c r="C7" s="149" t="s">
        <v>679</v>
      </c>
      <c r="D7" s="149" t="s">
        <v>680</v>
      </c>
      <c r="E7" s="149" t="s">
        <v>681</v>
      </c>
      <c r="F7" s="149" t="s">
        <v>682</v>
      </c>
      <c r="G7" s="149" t="s">
        <v>683</v>
      </c>
      <c r="H7" s="149" t="s">
        <v>684</v>
      </c>
      <c r="I7" s="149" t="s">
        <v>8</v>
      </c>
      <c r="J7" s="149" t="s">
        <v>9</v>
      </c>
      <c r="K7" s="149" t="s">
        <v>10</v>
      </c>
      <c r="L7" s="149" t="s">
        <v>685</v>
      </c>
      <c r="M7" s="149" t="s">
        <v>686</v>
      </c>
      <c r="N7" s="149" t="s">
        <v>687</v>
      </c>
      <c r="O7" s="149" t="s">
        <v>688</v>
      </c>
      <c r="P7" s="149" t="s">
        <v>689</v>
      </c>
      <c r="Q7" s="149" t="s">
        <v>690</v>
      </c>
      <c r="R7" s="149" t="s">
        <v>691</v>
      </c>
      <c r="S7" s="149" t="s">
        <v>692</v>
      </c>
      <c r="U7" s="502" t="s">
        <v>693</v>
      </c>
      <c r="V7" s="503"/>
    </row>
    <row r="8" spans="1:23" ht="22.5" customHeight="1" x14ac:dyDescent="0.25">
      <c r="A8" s="150">
        <v>1</v>
      </c>
      <c r="B8" s="151" t="s">
        <v>694</v>
      </c>
      <c r="C8" s="152" t="s">
        <v>695</v>
      </c>
      <c r="D8" s="152" t="s">
        <v>696</v>
      </c>
      <c r="E8" s="152" t="s">
        <v>697</v>
      </c>
      <c r="F8" s="153" t="s">
        <v>698</v>
      </c>
      <c r="G8" s="154" t="s">
        <v>699</v>
      </c>
      <c r="H8" s="155" t="s">
        <v>55</v>
      </c>
      <c r="I8" s="156" t="s">
        <v>27</v>
      </c>
      <c r="J8" s="157">
        <v>4</v>
      </c>
      <c r="K8" s="157">
        <v>2.7</v>
      </c>
      <c r="L8" s="158" t="s">
        <v>700</v>
      </c>
      <c r="M8" s="159">
        <v>0.5</v>
      </c>
      <c r="N8" s="160">
        <v>45532</v>
      </c>
      <c r="O8" s="160">
        <v>22766</v>
      </c>
      <c r="P8" s="161">
        <v>22766.67</v>
      </c>
      <c r="Q8" s="162">
        <f>N8+O8+P8</f>
        <v>91064.67</v>
      </c>
      <c r="R8" s="163">
        <v>182128</v>
      </c>
      <c r="S8" s="163">
        <f t="shared" ref="S8:S71" si="0">R8-Q8</f>
        <v>91063.33</v>
      </c>
      <c r="T8" s="164" t="s">
        <v>701</v>
      </c>
      <c r="U8" s="165" t="s">
        <v>702</v>
      </c>
      <c r="V8" s="165">
        <f>COUNTIFS($I$100:$I$119, "ACTIVO")</f>
        <v>14</v>
      </c>
    </row>
    <row r="9" spans="1:23" ht="15" customHeight="1" x14ac:dyDescent="0.25">
      <c r="A9" s="150">
        <v>2</v>
      </c>
      <c r="B9" s="151" t="s">
        <v>703</v>
      </c>
      <c r="C9" s="166" t="s">
        <v>704</v>
      </c>
      <c r="D9" s="166" t="s">
        <v>705</v>
      </c>
      <c r="E9" s="166" t="s">
        <v>706</v>
      </c>
      <c r="F9" s="167" t="s">
        <v>707</v>
      </c>
      <c r="G9" s="154" t="s">
        <v>699</v>
      </c>
      <c r="H9" s="155" t="s">
        <v>55</v>
      </c>
      <c r="I9" s="156" t="s">
        <v>27</v>
      </c>
      <c r="J9" s="157">
        <v>4</v>
      </c>
      <c r="K9" s="157">
        <v>3</v>
      </c>
      <c r="L9" s="158" t="s">
        <v>700</v>
      </c>
      <c r="M9" s="159">
        <v>0.5</v>
      </c>
      <c r="N9" s="160">
        <v>0</v>
      </c>
      <c r="O9" s="160">
        <v>0</v>
      </c>
      <c r="P9" s="160"/>
      <c r="Q9" s="162">
        <f t="shared" ref="Q9:Q72" si="1">N9+O9+P9</f>
        <v>0</v>
      </c>
      <c r="R9" s="163">
        <v>159362</v>
      </c>
      <c r="S9" s="163">
        <f t="shared" si="0"/>
        <v>159362</v>
      </c>
      <c r="T9" s="164" t="s">
        <v>708</v>
      </c>
      <c r="U9" s="165" t="s">
        <v>709</v>
      </c>
      <c r="V9" s="165">
        <f>COUNTIFS($I$8:$I$98, "ACTIVO")</f>
        <v>91</v>
      </c>
    </row>
    <row r="10" spans="1:23" ht="14.25" customHeight="1" x14ac:dyDescent="0.25">
      <c r="A10" s="150">
        <v>3</v>
      </c>
      <c r="B10" s="168" t="s">
        <v>710</v>
      </c>
      <c r="C10" s="169" t="s">
        <v>711</v>
      </c>
      <c r="D10" s="169" t="s">
        <v>712</v>
      </c>
      <c r="E10" s="169" t="s">
        <v>713</v>
      </c>
      <c r="F10" s="167" t="s">
        <v>714</v>
      </c>
      <c r="G10" s="154" t="s">
        <v>715</v>
      </c>
      <c r="H10" s="170" t="s">
        <v>26</v>
      </c>
      <c r="I10" s="156" t="s">
        <v>27</v>
      </c>
      <c r="J10" s="157">
        <v>2</v>
      </c>
      <c r="K10" s="157">
        <v>2.9</v>
      </c>
      <c r="L10" s="158" t="s">
        <v>700</v>
      </c>
      <c r="M10" s="159">
        <v>0.5</v>
      </c>
      <c r="N10" s="160">
        <v>0</v>
      </c>
      <c r="O10" s="160">
        <v>0</v>
      </c>
      <c r="P10" s="160"/>
      <c r="Q10" s="162">
        <f t="shared" si="1"/>
        <v>0</v>
      </c>
      <c r="R10" s="163">
        <v>22766</v>
      </c>
      <c r="S10" s="163">
        <f t="shared" si="0"/>
        <v>22766</v>
      </c>
      <c r="T10" s="164" t="s">
        <v>708</v>
      </c>
      <c r="U10" s="165" t="s">
        <v>716</v>
      </c>
      <c r="V10" s="165">
        <f>COUNTIFS($I$8:$I$118, "RETIRADO")</f>
        <v>0</v>
      </c>
    </row>
    <row r="11" spans="1:23" ht="17.25" customHeight="1" x14ac:dyDescent="0.25">
      <c r="A11" s="150">
        <v>4</v>
      </c>
      <c r="B11" s="151" t="s">
        <v>717</v>
      </c>
      <c r="C11" s="166" t="s">
        <v>718</v>
      </c>
      <c r="D11" s="166" t="s">
        <v>719</v>
      </c>
      <c r="E11" s="166" t="s">
        <v>720</v>
      </c>
      <c r="F11" s="167" t="s">
        <v>721</v>
      </c>
      <c r="G11" s="154" t="s">
        <v>722</v>
      </c>
      <c r="H11" s="170" t="s">
        <v>34</v>
      </c>
      <c r="I11" s="156" t="s">
        <v>27</v>
      </c>
      <c r="J11" s="171">
        <v>2</v>
      </c>
      <c r="K11" s="157">
        <v>2.8</v>
      </c>
      <c r="L11" s="158" t="s">
        <v>700</v>
      </c>
      <c r="M11" s="159">
        <v>0.5</v>
      </c>
      <c r="N11" s="160">
        <v>22766</v>
      </c>
      <c r="O11" s="160">
        <v>0</v>
      </c>
      <c r="P11" s="160"/>
      <c r="Q11" s="162">
        <f t="shared" si="1"/>
        <v>22766</v>
      </c>
      <c r="R11" s="163">
        <v>68298</v>
      </c>
      <c r="S11" s="163">
        <f t="shared" si="0"/>
        <v>45532</v>
      </c>
      <c r="T11" s="172">
        <f>SUM($S$8:S11)</f>
        <v>318723.33</v>
      </c>
      <c r="U11" s="173" t="s">
        <v>723</v>
      </c>
      <c r="V11" s="165">
        <f>[1]GRADUADOS!I73</f>
        <v>56</v>
      </c>
    </row>
    <row r="12" spans="1:23" ht="14.25" customHeight="1" x14ac:dyDescent="0.25">
      <c r="A12" s="150">
        <v>5</v>
      </c>
      <c r="B12" s="151" t="s">
        <v>724</v>
      </c>
      <c r="C12" s="152" t="s">
        <v>725</v>
      </c>
      <c r="D12" s="152" t="s">
        <v>726</v>
      </c>
      <c r="E12" s="152" t="s">
        <v>727</v>
      </c>
      <c r="F12" s="153" t="s">
        <v>728</v>
      </c>
      <c r="G12" s="154" t="s">
        <v>151</v>
      </c>
      <c r="H12" s="170" t="s">
        <v>34</v>
      </c>
      <c r="I12" s="156" t="s">
        <v>27</v>
      </c>
      <c r="J12" s="157">
        <v>2</v>
      </c>
      <c r="K12" s="157">
        <v>2.6</v>
      </c>
      <c r="L12" s="158" t="s">
        <v>700</v>
      </c>
      <c r="M12" s="159">
        <v>0.5</v>
      </c>
      <c r="N12" s="160">
        <v>45532</v>
      </c>
      <c r="O12" s="160">
        <v>45532</v>
      </c>
      <c r="P12" s="160"/>
      <c r="Q12" s="162">
        <f t="shared" si="1"/>
        <v>91064</v>
      </c>
      <c r="R12" s="163">
        <v>136596</v>
      </c>
      <c r="S12" s="163">
        <f t="shared" si="0"/>
        <v>45532</v>
      </c>
      <c r="T12" s="174">
        <f>SUM($S$8:S12)</f>
        <v>364255.33</v>
      </c>
      <c r="U12" s="165" t="s">
        <v>729</v>
      </c>
      <c r="V12" s="175">
        <v>30635259</v>
      </c>
    </row>
    <row r="13" spans="1:23" ht="15" customHeight="1" x14ac:dyDescent="0.25">
      <c r="A13" s="150">
        <v>6</v>
      </c>
      <c r="B13" s="151" t="s">
        <v>730</v>
      </c>
      <c r="C13" s="152" t="s">
        <v>731</v>
      </c>
      <c r="D13" s="152" t="s">
        <v>732</v>
      </c>
      <c r="E13" s="152" t="s">
        <v>733</v>
      </c>
      <c r="F13" s="153" t="s">
        <v>734</v>
      </c>
      <c r="G13" s="154" t="s">
        <v>722</v>
      </c>
      <c r="H13" s="170" t="s">
        <v>34</v>
      </c>
      <c r="I13" s="156" t="s">
        <v>27</v>
      </c>
      <c r="J13" s="176">
        <v>2.2000000000000002</v>
      </c>
      <c r="K13" s="176">
        <v>2.5</v>
      </c>
      <c r="L13" s="158" t="s">
        <v>700</v>
      </c>
      <c r="M13" s="159">
        <v>0.5</v>
      </c>
      <c r="N13" s="160">
        <v>22766</v>
      </c>
      <c r="O13" s="160">
        <v>0</v>
      </c>
      <c r="P13" s="160"/>
      <c r="Q13" s="162">
        <f t="shared" si="1"/>
        <v>22766</v>
      </c>
      <c r="R13" s="163">
        <v>22766</v>
      </c>
      <c r="S13" s="163">
        <f t="shared" si="0"/>
        <v>0</v>
      </c>
      <c r="T13" s="177"/>
      <c r="U13" s="165" t="s">
        <v>735</v>
      </c>
      <c r="V13" s="175">
        <f>Q125</f>
        <v>9926115.8800000027</v>
      </c>
    </row>
    <row r="14" spans="1:23" ht="15" customHeight="1" x14ac:dyDescent="0.25">
      <c r="A14" s="150">
        <v>7</v>
      </c>
      <c r="B14" s="151" t="s">
        <v>736</v>
      </c>
      <c r="C14" s="166" t="s">
        <v>737</v>
      </c>
      <c r="D14" s="166" t="s">
        <v>738</v>
      </c>
      <c r="E14" s="166" t="s">
        <v>739</v>
      </c>
      <c r="F14" s="167" t="s">
        <v>740</v>
      </c>
      <c r="G14" s="154" t="s">
        <v>741</v>
      </c>
      <c r="H14" s="170" t="s">
        <v>34</v>
      </c>
      <c r="I14" s="156" t="s">
        <v>27</v>
      </c>
      <c r="J14" s="178">
        <v>2</v>
      </c>
      <c r="K14" s="178">
        <v>2.2999999999999998</v>
      </c>
      <c r="L14" s="158" t="s">
        <v>700</v>
      </c>
      <c r="M14" s="159">
        <v>0.5</v>
      </c>
      <c r="N14" s="160">
        <v>0</v>
      </c>
      <c r="O14" s="161">
        <v>0</v>
      </c>
      <c r="P14" s="179">
        <v>22766.67</v>
      </c>
      <c r="Q14" s="162">
        <f t="shared" si="1"/>
        <v>22766.67</v>
      </c>
      <c r="R14" s="163">
        <v>68298</v>
      </c>
      <c r="S14" s="163">
        <f t="shared" si="0"/>
        <v>45531.33</v>
      </c>
      <c r="T14" s="180" t="e">
        <f>SUM(#REF!)</f>
        <v>#REF!</v>
      </c>
      <c r="U14" s="181" t="s">
        <v>742</v>
      </c>
      <c r="V14" s="182">
        <f>S125</f>
        <v>7695170.4299999988</v>
      </c>
    </row>
    <row r="15" spans="1:23" ht="15" customHeight="1" x14ac:dyDescent="0.25">
      <c r="A15" s="150">
        <v>8</v>
      </c>
      <c r="B15" s="36" t="s">
        <v>743</v>
      </c>
      <c r="C15" s="38" t="s">
        <v>744</v>
      </c>
      <c r="D15" s="38" t="s">
        <v>745</v>
      </c>
      <c r="E15" s="166" t="s">
        <v>746</v>
      </c>
      <c r="F15" s="167" t="s">
        <v>747</v>
      </c>
      <c r="G15" s="154" t="s">
        <v>151</v>
      </c>
      <c r="H15" s="170" t="s">
        <v>34</v>
      </c>
      <c r="I15" s="156" t="s">
        <v>27</v>
      </c>
      <c r="J15" s="176">
        <v>3.1</v>
      </c>
      <c r="K15" s="176">
        <v>2.8</v>
      </c>
      <c r="L15" s="158" t="s">
        <v>700</v>
      </c>
      <c r="M15" s="159">
        <v>0.5</v>
      </c>
      <c r="N15" s="160">
        <v>0</v>
      </c>
      <c r="O15" s="160">
        <v>22766</v>
      </c>
      <c r="P15" s="160"/>
      <c r="Q15" s="162">
        <f t="shared" si="1"/>
        <v>22766</v>
      </c>
      <c r="R15" s="163">
        <v>159362</v>
      </c>
      <c r="S15" s="163">
        <f t="shared" si="0"/>
        <v>136596</v>
      </c>
      <c r="T15" s="164" t="s">
        <v>708</v>
      </c>
      <c r="U15" s="165" t="s">
        <v>748</v>
      </c>
      <c r="V15" s="182">
        <f>V12-(V13+V14)</f>
        <v>13013972.689999998</v>
      </c>
      <c r="W15" s="183"/>
    </row>
    <row r="16" spans="1:23" ht="24.75" customHeight="1" x14ac:dyDescent="0.25">
      <c r="A16" s="150">
        <v>9</v>
      </c>
      <c r="B16" s="151" t="s">
        <v>749</v>
      </c>
      <c r="C16" s="152" t="s">
        <v>750</v>
      </c>
      <c r="D16" s="152" t="s">
        <v>751</v>
      </c>
      <c r="E16" s="152" t="s">
        <v>752</v>
      </c>
      <c r="F16" s="153" t="s">
        <v>753</v>
      </c>
      <c r="G16" s="154" t="s">
        <v>715</v>
      </c>
      <c r="H16" s="170" t="s">
        <v>26</v>
      </c>
      <c r="I16" s="156" t="s">
        <v>27</v>
      </c>
      <c r="J16" s="176">
        <v>3.3</v>
      </c>
      <c r="K16" s="176">
        <v>2.6</v>
      </c>
      <c r="L16" s="158" t="s">
        <v>700</v>
      </c>
      <c r="M16" s="159">
        <v>0.5</v>
      </c>
      <c r="N16" s="160">
        <v>45532</v>
      </c>
      <c r="O16" s="160">
        <v>0</v>
      </c>
      <c r="P16" s="160"/>
      <c r="Q16" s="162">
        <f t="shared" si="1"/>
        <v>45532</v>
      </c>
      <c r="R16" s="163">
        <v>45532</v>
      </c>
      <c r="S16" s="163">
        <f t="shared" si="0"/>
        <v>0</v>
      </c>
      <c r="T16" s="172">
        <f>SUM($S$13:S13)</f>
        <v>0</v>
      </c>
      <c r="U16" s="165"/>
      <c r="V16" s="184"/>
      <c r="W16" s="183"/>
    </row>
    <row r="17" spans="1:164" ht="14.25" customHeight="1" x14ac:dyDescent="0.25">
      <c r="A17" s="150">
        <v>10</v>
      </c>
      <c r="B17" s="151" t="s">
        <v>754</v>
      </c>
      <c r="C17" s="152" t="s">
        <v>755</v>
      </c>
      <c r="D17" s="152" t="s">
        <v>756</v>
      </c>
      <c r="E17" s="152" t="s">
        <v>752</v>
      </c>
      <c r="F17" s="153" t="s">
        <v>757</v>
      </c>
      <c r="G17" s="154" t="s">
        <v>138</v>
      </c>
      <c r="H17" s="170" t="s">
        <v>26</v>
      </c>
      <c r="I17" s="156" t="s">
        <v>27</v>
      </c>
      <c r="J17" s="178">
        <v>2.7</v>
      </c>
      <c r="K17" s="178">
        <v>3.5</v>
      </c>
      <c r="L17" s="158" t="s">
        <v>700</v>
      </c>
      <c r="M17" s="159">
        <v>0.5</v>
      </c>
      <c r="N17" s="160">
        <v>22766</v>
      </c>
      <c r="O17" s="160">
        <v>68299.33</v>
      </c>
      <c r="P17" s="179">
        <v>45533.33</v>
      </c>
      <c r="Q17" s="162">
        <f t="shared" si="1"/>
        <v>136598.66</v>
      </c>
      <c r="R17" s="163">
        <v>182128</v>
      </c>
      <c r="S17" s="163">
        <f t="shared" si="0"/>
        <v>45529.34</v>
      </c>
      <c r="T17" s="164" t="s">
        <v>758</v>
      </c>
      <c r="W17" s="183"/>
    </row>
    <row r="18" spans="1:164" ht="14.25" customHeight="1" x14ac:dyDescent="0.25">
      <c r="A18" s="150">
        <v>11</v>
      </c>
      <c r="B18" s="151" t="s">
        <v>759</v>
      </c>
      <c r="C18" s="152" t="s">
        <v>760</v>
      </c>
      <c r="D18" s="152" t="s">
        <v>761</v>
      </c>
      <c r="E18" s="152" t="s">
        <v>719</v>
      </c>
      <c r="F18" s="153" t="s">
        <v>762</v>
      </c>
      <c r="G18" s="154" t="s">
        <v>763</v>
      </c>
      <c r="H18" s="170" t="s">
        <v>34</v>
      </c>
      <c r="I18" s="156" t="s">
        <v>27</v>
      </c>
      <c r="J18" s="176">
        <v>2</v>
      </c>
      <c r="K18" s="176">
        <v>2.5</v>
      </c>
      <c r="L18" s="158" t="s">
        <v>700</v>
      </c>
      <c r="M18" s="159">
        <v>0.5</v>
      </c>
      <c r="N18" s="160">
        <v>68298</v>
      </c>
      <c r="O18" s="160">
        <v>45532</v>
      </c>
      <c r="P18" s="160"/>
      <c r="Q18" s="162">
        <f t="shared" si="1"/>
        <v>113830</v>
      </c>
      <c r="R18" s="163">
        <v>113830</v>
      </c>
      <c r="S18" s="163">
        <f t="shared" si="0"/>
        <v>0</v>
      </c>
      <c r="T18" s="164" t="s">
        <v>708</v>
      </c>
      <c r="U18" s="185"/>
      <c r="V18" s="185"/>
      <c r="W18" s="185"/>
    </row>
    <row r="19" spans="1:164" ht="14.25" customHeight="1" x14ac:dyDescent="0.25">
      <c r="A19" s="150">
        <v>12</v>
      </c>
      <c r="B19" s="151" t="s">
        <v>764</v>
      </c>
      <c r="C19" s="166" t="s">
        <v>765</v>
      </c>
      <c r="D19" s="166" t="s">
        <v>766</v>
      </c>
      <c r="E19" s="166" t="s">
        <v>767</v>
      </c>
      <c r="F19" s="167" t="s">
        <v>768</v>
      </c>
      <c r="G19" s="154" t="s">
        <v>769</v>
      </c>
      <c r="H19" s="155" t="s">
        <v>770</v>
      </c>
      <c r="I19" s="156" t="s">
        <v>27</v>
      </c>
      <c r="J19" s="176">
        <v>3</v>
      </c>
      <c r="K19" s="176">
        <v>2.6</v>
      </c>
      <c r="L19" s="158" t="s">
        <v>700</v>
      </c>
      <c r="M19" s="159">
        <v>0.5</v>
      </c>
      <c r="N19" s="160">
        <v>0</v>
      </c>
      <c r="O19" s="160">
        <v>0</v>
      </c>
      <c r="P19" s="160"/>
      <c r="Q19" s="162">
        <f t="shared" si="1"/>
        <v>0</v>
      </c>
      <c r="R19" s="163">
        <v>136596</v>
      </c>
      <c r="S19" s="163">
        <f t="shared" si="0"/>
        <v>136596</v>
      </c>
      <c r="T19" s="180">
        <f>SUM($S$13:S16)</f>
        <v>182127.33000000002</v>
      </c>
      <c r="U19" s="185"/>
      <c r="V19" s="185"/>
      <c r="W19" s="185"/>
    </row>
    <row r="20" spans="1:164" ht="14.25" customHeight="1" x14ac:dyDescent="0.25">
      <c r="A20" s="150">
        <v>13</v>
      </c>
      <c r="B20" s="151" t="s">
        <v>771</v>
      </c>
      <c r="C20" s="152" t="s">
        <v>772</v>
      </c>
      <c r="D20" s="152" t="s">
        <v>773</v>
      </c>
      <c r="E20" s="152" t="s">
        <v>774</v>
      </c>
      <c r="F20" s="153" t="s">
        <v>775</v>
      </c>
      <c r="G20" s="154" t="s">
        <v>776</v>
      </c>
      <c r="H20" s="155" t="s">
        <v>770</v>
      </c>
      <c r="I20" s="156" t="s">
        <v>27</v>
      </c>
      <c r="J20" s="176">
        <v>2.7</v>
      </c>
      <c r="K20" s="176">
        <v>2.9</v>
      </c>
      <c r="L20" s="158" t="s">
        <v>700</v>
      </c>
      <c r="M20" s="186">
        <v>0.5</v>
      </c>
      <c r="N20" s="160">
        <v>22766</v>
      </c>
      <c r="O20" s="160">
        <v>22766</v>
      </c>
      <c r="P20" s="160"/>
      <c r="Q20" s="162">
        <f t="shared" si="1"/>
        <v>45532</v>
      </c>
      <c r="R20" s="163">
        <v>45532</v>
      </c>
      <c r="S20" s="163">
        <f t="shared" si="0"/>
        <v>0</v>
      </c>
      <c r="T20" s="180">
        <f>SUM($S$13:S17)</f>
        <v>227656.67</v>
      </c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</row>
    <row r="21" spans="1:164" ht="14.25" customHeight="1" x14ac:dyDescent="0.25">
      <c r="A21" s="150">
        <v>14</v>
      </c>
      <c r="B21" s="151" t="s">
        <v>777</v>
      </c>
      <c r="C21" s="152" t="s">
        <v>778</v>
      </c>
      <c r="D21" s="152" t="s">
        <v>779</v>
      </c>
      <c r="E21" s="152" t="s">
        <v>780</v>
      </c>
      <c r="F21" s="153" t="s">
        <v>781</v>
      </c>
      <c r="G21" s="154" t="s">
        <v>60</v>
      </c>
      <c r="H21" s="170" t="s">
        <v>26</v>
      </c>
      <c r="I21" s="156" t="s">
        <v>27</v>
      </c>
      <c r="J21" s="176">
        <v>2.1</v>
      </c>
      <c r="K21" s="176">
        <v>2.5</v>
      </c>
      <c r="L21" s="158" t="s">
        <v>700</v>
      </c>
      <c r="M21" s="159">
        <v>0.5</v>
      </c>
      <c r="N21" s="160">
        <v>22766</v>
      </c>
      <c r="O21" s="160">
        <v>0</v>
      </c>
      <c r="P21" s="160"/>
      <c r="Q21" s="162">
        <f t="shared" si="1"/>
        <v>22766</v>
      </c>
      <c r="R21" s="163">
        <v>136596</v>
      </c>
      <c r="S21" s="163">
        <f t="shared" si="0"/>
        <v>113830</v>
      </c>
      <c r="T21" s="187">
        <f>SUM($S$18:S18)</f>
        <v>0</v>
      </c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</row>
    <row r="22" spans="1:164" ht="14.25" customHeight="1" x14ac:dyDescent="0.25">
      <c r="A22" s="150">
        <v>15</v>
      </c>
      <c r="B22" s="151" t="s">
        <v>782</v>
      </c>
      <c r="C22" s="166" t="s">
        <v>783</v>
      </c>
      <c r="D22" s="166" t="s">
        <v>784</v>
      </c>
      <c r="E22" s="166" t="s">
        <v>785</v>
      </c>
      <c r="F22" s="167" t="s">
        <v>786</v>
      </c>
      <c r="G22" s="154" t="s">
        <v>787</v>
      </c>
      <c r="H22" s="170" t="s">
        <v>26</v>
      </c>
      <c r="I22" s="156" t="s">
        <v>27</v>
      </c>
      <c r="J22" s="39" t="s">
        <v>788</v>
      </c>
      <c r="K22" s="188" t="s">
        <v>789</v>
      </c>
      <c r="L22" s="158" t="s">
        <v>700</v>
      </c>
      <c r="M22" s="159">
        <v>0.5</v>
      </c>
      <c r="N22" s="160">
        <v>0</v>
      </c>
      <c r="O22" s="160">
        <v>0</v>
      </c>
      <c r="P22" s="160"/>
      <c r="Q22" s="162">
        <f t="shared" si="1"/>
        <v>0</v>
      </c>
      <c r="R22" s="163">
        <v>136596</v>
      </c>
      <c r="S22" s="163">
        <f t="shared" si="0"/>
        <v>136596</v>
      </c>
      <c r="T22" s="164" t="s">
        <v>790</v>
      </c>
      <c r="U22" s="183"/>
      <c r="V22" s="183"/>
      <c r="W22" s="189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</row>
    <row r="23" spans="1:164" ht="14.25" customHeight="1" x14ac:dyDescent="0.25">
      <c r="A23" s="150">
        <v>16</v>
      </c>
      <c r="B23" s="151" t="s">
        <v>791</v>
      </c>
      <c r="C23" s="152" t="s">
        <v>792</v>
      </c>
      <c r="D23" s="152" t="s">
        <v>793</v>
      </c>
      <c r="E23" s="152" t="s">
        <v>794</v>
      </c>
      <c r="F23" s="153" t="s">
        <v>795</v>
      </c>
      <c r="G23" s="154" t="s">
        <v>84</v>
      </c>
      <c r="H23" s="170" t="s">
        <v>34</v>
      </c>
      <c r="I23" s="156" t="s">
        <v>27</v>
      </c>
      <c r="J23" s="176">
        <v>2.1</v>
      </c>
      <c r="K23" s="176">
        <v>2.5</v>
      </c>
      <c r="L23" s="158" t="s">
        <v>700</v>
      </c>
      <c r="M23" s="159">
        <v>0.5</v>
      </c>
      <c r="N23" s="160">
        <v>22766</v>
      </c>
      <c r="O23" s="160">
        <v>0</v>
      </c>
      <c r="P23" s="160"/>
      <c r="Q23" s="162">
        <f t="shared" si="1"/>
        <v>22766</v>
      </c>
      <c r="R23" s="163">
        <v>45532</v>
      </c>
      <c r="S23" s="163">
        <f t="shared" si="0"/>
        <v>22766</v>
      </c>
      <c r="T23" s="164" t="s">
        <v>708</v>
      </c>
      <c r="U23" s="183"/>
      <c r="V23" s="183"/>
      <c r="W23" s="189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  <c r="FF23" s="183"/>
      <c r="FG23" s="183"/>
      <c r="FH23" s="183"/>
    </row>
    <row r="24" spans="1:164" ht="14.25" customHeight="1" x14ac:dyDescent="0.25">
      <c r="A24" s="150">
        <v>17</v>
      </c>
      <c r="B24" s="151" t="s">
        <v>796</v>
      </c>
      <c r="C24" s="152" t="s">
        <v>797</v>
      </c>
      <c r="D24" s="152" t="s">
        <v>798</v>
      </c>
      <c r="E24" s="152" t="s">
        <v>793</v>
      </c>
      <c r="F24" s="153" t="s">
        <v>799</v>
      </c>
      <c r="G24" s="154" t="s">
        <v>800</v>
      </c>
      <c r="H24" s="170" t="s">
        <v>34</v>
      </c>
      <c r="I24" s="156" t="s">
        <v>27</v>
      </c>
      <c r="J24" s="176">
        <v>0</v>
      </c>
      <c r="K24" s="176">
        <v>2.7</v>
      </c>
      <c r="L24" s="158" t="s">
        <v>700</v>
      </c>
      <c r="M24" s="159">
        <v>0.5</v>
      </c>
      <c r="N24" s="160">
        <v>45532</v>
      </c>
      <c r="O24" s="160">
        <v>0</v>
      </c>
      <c r="P24" s="160"/>
      <c r="Q24" s="162">
        <f t="shared" si="1"/>
        <v>45532</v>
      </c>
      <c r="R24" s="163">
        <v>45532</v>
      </c>
      <c r="S24" s="163">
        <f t="shared" si="0"/>
        <v>0</v>
      </c>
      <c r="T24" s="164" t="s">
        <v>708</v>
      </c>
      <c r="U24" s="98"/>
      <c r="V24" s="98"/>
    </row>
    <row r="25" spans="1:164" ht="14.25" customHeight="1" x14ac:dyDescent="0.25">
      <c r="A25" s="150">
        <v>18</v>
      </c>
      <c r="B25" s="168" t="s">
        <v>801</v>
      </c>
      <c r="C25" s="169" t="s">
        <v>802</v>
      </c>
      <c r="D25" s="169" t="s">
        <v>803</v>
      </c>
      <c r="E25" s="169" t="s">
        <v>804</v>
      </c>
      <c r="F25" s="153" t="s">
        <v>805</v>
      </c>
      <c r="G25" s="154" t="s">
        <v>151</v>
      </c>
      <c r="H25" s="155" t="s">
        <v>34</v>
      </c>
      <c r="I25" s="156" t="s">
        <v>27</v>
      </c>
      <c r="J25" s="190">
        <v>0</v>
      </c>
      <c r="K25" s="190">
        <v>2.9</v>
      </c>
      <c r="L25" s="158" t="s">
        <v>700</v>
      </c>
      <c r="M25" s="159">
        <v>0.5</v>
      </c>
      <c r="N25" s="160">
        <v>0</v>
      </c>
      <c r="O25" s="160">
        <v>0</v>
      </c>
      <c r="P25" s="160"/>
      <c r="Q25" s="162">
        <f t="shared" si="1"/>
        <v>0</v>
      </c>
      <c r="R25" s="163">
        <v>136596</v>
      </c>
      <c r="S25" s="163">
        <f t="shared" si="0"/>
        <v>136596</v>
      </c>
      <c r="T25" s="164"/>
      <c r="U25" s="98"/>
      <c r="V25" s="98"/>
    </row>
    <row r="26" spans="1:164" ht="14.25" customHeight="1" x14ac:dyDescent="0.25">
      <c r="A26" s="150">
        <v>19</v>
      </c>
      <c r="B26" s="168" t="s">
        <v>806</v>
      </c>
      <c r="C26" s="169" t="s">
        <v>807</v>
      </c>
      <c r="D26" s="169" t="s">
        <v>808</v>
      </c>
      <c r="E26" s="169" t="s">
        <v>809</v>
      </c>
      <c r="F26" s="153" t="s">
        <v>810</v>
      </c>
      <c r="G26" s="154" t="s">
        <v>360</v>
      </c>
      <c r="H26" s="170" t="s">
        <v>34</v>
      </c>
      <c r="I26" s="156" t="s">
        <v>27</v>
      </c>
      <c r="J26" s="176">
        <v>2.2000000000000002</v>
      </c>
      <c r="K26" s="176">
        <v>2.9</v>
      </c>
      <c r="L26" s="158" t="s">
        <v>700</v>
      </c>
      <c r="M26" s="159">
        <v>0.5</v>
      </c>
      <c r="N26" s="160">
        <v>45532</v>
      </c>
      <c r="O26" s="160">
        <v>0</v>
      </c>
      <c r="P26" s="160"/>
      <c r="Q26" s="162">
        <f t="shared" si="1"/>
        <v>45532</v>
      </c>
      <c r="R26" s="163">
        <v>45532</v>
      </c>
      <c r="S26" s="163">
        <f t="shared" si="0"/>
        <v>0</v>
      </c>
      <c r="T26" s="185" t="s">
        <v>811</v>
      </c>
      <c r="U26" s="98"/>
      <c r="V26" s="98"/>
    </row>
    <row r="27" spans="1:164" ht="15.75" customHeight="1" x14ac:dyDescent="0.25">
      <c r="A27" s="150">
        <v>20</v>
      </c>
      <c r="B27" s="151" t="s">
        <v>812</v>
      </c>
      <c r="C27" s="166" t="s">
        <v>813</v>
      </c>
      <c r="D27" s="166" t="s">
        <v>814</v>
      </c>
      <c r="E27" s="166" t="s">
        <v>808</v>
      </c>
      <c r="F27" s="167" t="s">
        <v>815</v>
      </c>
      <c r="G27" s="154" t="s">
        <v>360</v>
      </c>
      <c r="H27" s="170" t="s">
        <v>34</v>
      </c>
      <c r="I27" s="156" t="s">
        <v>27</v>
      </c>
      <c r="J27" s="75">
        <v>1.8</v>
      </c>
      <c r="K27" s="75">
        <v>2.5</v>
      </c>
      <c r="L27" s="158" t="s">
        <v>700</v>
      </c>
      <c r="M27" s="159">
        <v>0.5</v>
      </c>
      <c r="N27" s="160">
        <v>45532</v>
      </c>
      <c r="O27" s="160">
        <v>0</v>
      </c>
      <c r="P27" s="160"/>
      <c r="Q27" s="162">
        <f t="shared" si="1"/>
        <v>45532</v>
      </c>
      <c r="R27" s="163">
        <v>45532</v>
      </c>
      <c r="S27" s="163">
        <f t="shared" si="0"/>
        <v>0</v>
      </c>
      <c r="T27" s="185" t="s">
        <v>811</v>
      </c>
      <c r="U27" s="98"/>
      <c r="V27" s="98"/>
    </row>
    <row r="28" spans="1:164" ht="21" customHeight="1" x14ac:dyDescent="0.25">
      <c r="A28" s="150">
        <v>21</v>
      </c>
      <c r="B28" s="151" t="s">
        <v>816</v>
      </c>
      <c r="C28" s="152" t="s">
        <v>817</v>
      </c>
      <c r="D28" s="152" t="s">
        <v>818</v>
      </c>
      <c r="E28" s="152" t="s">
        <v>819</v>
      </c>
      <c r="F28" s="153" t="s">
        <v>820</v>
      </c>
      <c r="G28" s="154" t="s">
        <v>285</v>
      </c>
      <c r="H28" s="155" t="s">
        <v>770</v>
      </c>
      <c r="I28" s="156" t="s">
        <v>27</v>
      </c>
      <c r="J28" s="190">
        <v>0.2</v>
      </c>
      <c r="K28" s="190">
        <v>2.4</v>
      </c>
      <c r="L28" s="158" t="s">
        <v>700</v>
      </c>
      <c r="M28" s="159">
        <v>0.5</v>
      </c>
      <c r="N28" s="160">
        <v>45532</v>
      </c>
      <c r="O28" s="160">
        <v>45532</v>
      </c>
      <c r="P28" s="160"/>
      <c r="Q28" s="162">
        <f t="shared" si="1"/>
        <v>91064</v>
      </c>
      <c r="R28" s="163">
        <v>91064</v>
      </c>
      <c r="S28" s="163">
        <f t="shared" si="0"/>
        <v>0</v>
      </c>
      <c r="T28" s="164" t="s">
        <v>708</v>
      </c>
      <c r="U28" s="98"/>
      <c r="V28" s="98"/>
    </row>
    <row r="29" spans="1:164" ht="14.25" customHeight="1" x14ac:dyDescent="0.25">
      <c r="A29" s="150">
        <v>22</v>
      </c>
      <c r="B29" s="151" t="s">
        <v>821</v>
      </c>
      <c r="C29" s="152" t="s">
        <v>822</v>
      </c>
      <c r="D29" s="152" t="s">
        <v>814</v>
      </c>
      <c r="E29" s="152" t="s">
        <v>823</v>
      </c>
      <c r="F29" s="153" t="s">
        <v>824</v>
      </c>
      <c r="G29" s="154" t="s">
        <v>277</v>
      </c>
      <c r="H29" s="155" t="s">
        <v>770</v>
      </c>
      <c r="I29" s="156" t="s">
        <v>27</v>
      </c>
      <c r="J29" s="190">
        <v>0</v>
      </c>
      <c r="K29" s="190">
        <v>2.4</v>
      </c>
      <c r="L29" s="158" t="s">
        <v>825</v>
      </c>
      <c r="M29" s="159">
        <v>0.5</v>
      </c>
      <c r="N29" s="160">
        <v>68298</v>
      </c>
      <c r="O29" s="160">
        <v>45532</v>
      </c>
      <c r="P29" s="160"/>
      <c r="Q29" s="162">
        <f t="shared" si="1"/>
        <v>113830</v>
      </c>
      <c r="R29" s="163">
        <v>113830</v>
      </c>
      <c r="S29" s="163">
        <f t="shared" si="0"/>
        <v>0</v>
      </c>
      <c r="T29" s="191" t="s">
        <v>826</v>
      </c>
      <c r="U29" s="98"/>
      <c r="V29" s="98"/>
    </row>
    <row r="30" spans="1:164" ht="14.25" customHeight="1" x14ac:dyDescent="0.25">
      <c r="A30" s="150">
        <v>23</v>
      </c>
      <c r="B30" s="192" t="s">
        <v>827</v>
      </c>
      <c r="C30" s="193" t="s">
        <v>828</v>
      </c>
      <c r="D30" s="193" t="s">
        <v>829</v>
      </c>
      <c r="E30" s="193" t="s">
        <v>818</v>
      </c>
      <c r="F30" s="194" t="s">
        <v>830</v>
      </c>
      <c r="G30" s="195" t="s">
        <v>831</v>
      </c>
      <c r="H30" s="196" t="s">
        <v>770</v>
      </c>
      <c r="I30" s="197" t="s">
        <v>27</v>
      </c>
      <c r="J30" s="51">
        <v>0</v>
      </c>
      <c r="K30" s="51">
        <v>2.8</v>
      </c>
      <c r="L30" s="194" t="s">
        <v>700</v>
      </c>
      <c r="M30" s="198">
        <v>0.5</v>
      </c>
      <c r="N30" s="199">
        <v>68298</v>
      </c>
      <c r="O30" s="199">
        <v>22766</v>
      </c>
      <c r="P30" s="199"/>
      <c r="Q30" s="162">
        <f t="shared" si="1"/>
        <v>91064</v>
      </c>
      <c r="R30" s="200">
        <v>91064</v>
      </c>
      <c r="S30" s="200">
        <f t="shared" si="0"/>
        <v>0</v>
      </c>
      <c r="T30" s="191"/>
      <c r="U30" s="98"/>
      <c r="V30" s="98"/>
    </row>
    <row r="31" spans="1:164" ht="14.25" customHeight="1" x14ac:dyDescent="0.25">
      <c r="A31" s="150">
        <v>24</v>
      </c>
      <c r="B31" s="201" t="s">
        <v>832</v>
      </c>
      <c r="C31" s="193" t="s">
        <v>833</v>
      </c>
      <c r="D31" s="193" t="s">
        <v>834</v>
      </c>
      <c r="E31" s="193" t="s">
        <v>835</v>
      </c>
      <c r="F31" s="194" t="s">
        <v>836</v>
      </c>
      <c r="G31" s="202" t="s">
        <v>151</v>
      </c>
      <c r="H31" s="196" t="s">
        <v>26</v>
      </c>
      <c r="I31" s="197" t="s">
        <v>27</v>
      </c>
      <c r="J31" s="203">
        <v>0</v>
      </c>
      <c r="K31" s="201">
        <v>2.6</v>
      </c>
      <c r="L31" s="194" t="s">
        <v>700</v>
      </c>
      <c r="M31" s="198">
        <v>0.5</v>
      </c>
      <c r="N31" s="204">
        <v>68298</v>
      </c>
      <c r="O31" s="204">
        <v>22766</v>
      </c>
      <c r="P31" s="204"/>
      <c r="Q31" s="162">
        <f t="shared" si="1"/>
        <v>91064</v>
      </c>
      <c r="R31" s="205">
        <v>91064</v>
      </c>
      <c r="S31" s="205">
        <f t="shared" si="0"/>
        <v>0</v>
      </c>
      <c r="T31" s="191"/>
      <c r="U31" s="98"/>
      <c r="V31" s="98"/>
    </row>
    <row r="32" spans="1:164" s="206" customFormat="1" ht="14.25" customHeight="1" x14ac:dyDescent="0.25">
      <c r="A32" s="150">
        <v>25</v>
      </c>
      <c r="B32" s="151" t="s">
        <v>837</v>
      </c>
      <c r="C32" s="166" t="s">
        <v>838</v>
      </c>
      <c r="D32" s="166" t="s">
        <v>839</v>
      </c>
      <c r="E32" s="166" t="s">
        <v>840</v>
      </c>
      <c r="F32" s="167" t="s">
        <v>841</v>
      </c>
      <c r="G32" s="154" t="s">
        <v>151</v>
      </c>
      <c r="H32" s="170" t="s">
        <v>34</v>
      </c>
      <c r="I32" s="156" t="s">
        <v>27</v>
      </c>
      <c r="J32" s="190">
        <v>0</v>
      </c>
      <c r="K32" s="190">
        <v>2.6</v>
      </c>
      <c r="L32" s="158" t="s">
        <v>700</v>
      </c>
      <c r="M32" s="159">
        <v>0.5</v>
      </c>
      <c r="N32" s="160">
        <v>22766</v>
      </c>
      <c r="O32" s="160">
        <v>45533.33</v>
      </c>
      <c r="P32" s="161">
        <v>22766.67</v>
      </c>
      <c r="Q32" s="162">
        <f t="shared" si="1"/>
        <v>91066</v>
      </c>
      <c r="R32" s="163">
        <v>136596</v>
      </c>
      <c r="S32" s="163">
        <f t="shared" si="0"/>
        <v>45530</v>
      </c>
      <c r="T32" s="172">
        <f>SUM($S$28:S29)</f>
        <v>0</v>
      </c>
      <c r="U32" s="98"/>
      <c r="V32" s="98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ht="14.25" customHeight="1" x14ac:dyDescent="0.25">
      <c r="A33" s="150">
        <v>26</v>
      </c>
      <c r="B33" s="151" t="s">
        <v>842</v>
      </c>
      <c r="C33" s="152" t="s">
        <v>843</v>
      </c>
      <c r="D33" s="152" t="s">
        <v>818</v>
      </c>
      <c r="E33" s="152" t="s">
        <v>781</v>
      </c>
      <c r="F33" s="153" t="s">
        <v>844</v>
      </c>
      <c r="G33" s="154" t="s">
        <v>151</v>
      </c>
      <c r="H33" s="170" t="s">
        <v>34</v>
      </c>
      <c r="I33" s="156" t="s">
        <v>27</v>
      </c>
      <c r="J33" s="190">
        <v>4</v>
      </c>
      <c r="K33" s="190">
        <v>2.7</v>
      </c>
      <c r="L33" s="158" t="s">
        <v>825</v>
      </c>
      <c r="M33" s="159">
        <v>0.5</v>
      </c>
      <c r="N33" s="160">
        <v>68298</v>
      </c>
      <c r="O33" s="160">
        <v>22766</v>
      </c>
      <c r="P33" s="161">
        <v>22766.67</v>
      </c>
      <c r="Q33" s="162">
        <f t="shared" si="1"/>
        <v>113830.67</v>
      </c>
      <c r="R33" s="163">
        <v>113830</v>
      </c>
      <c r="S33" s="163">
        <f t="shared" si="0"/>
        <v>-0.66999999999825377</v>
      </c>
      <c r="T33" s="172">
        <f>SUM($S$28:S29)</f>
        <v>0</v>
      </c>
      <c r="U33" s="98"/>
      <c r="V33" s="98"/>
    </row>
    <row r="34" spans="1:49" s="206" customFormat="1" ht="14.25" customHeight="1" x14ac:dyDescent="0.25">
      <c r="A34" s="150">
        <v>27</v>
      </c>
      <c r="B34" s="151" t="s">
        <v>845</v>
      </c>
      <c r="C34" s="152" t="s">
        <v>846</v>
      </c>
      <c r="D34" s="152" t="s">
        <v>834</v>
      </c>
      <c r="E34" s="152" t="s">
        <v>847</v>
      </c>
      <c r="F34" s="153" t="s">
        <v>848</v>
      </c>
      <c r="G34" s="154" t="s">
        <v>151</v>
      </c>
      <c r="H34" s="170" t="s">
        <v>34</v>
      </c>
      <c r="I34" s="156" t="s">
        <v>27</v>
      </c>
      <c r="J34" s="190">
        <v>0</v>
      </c>
      <c r="K34" s="190">
        <v>2.7</v>
      </c>
      <c r="L34" s="158" t="s">
        <v>700</v>
      </c>
      <c r="M34" s="159">
        <v>0.5</v>
      </c>
      <c r="N34" s="160">
        <v>68298</v>
      </c>
      <c r="O34" s="160">
        <v>22766</v>
      </c>
      <c r="P34" s="160"/>
      <c r="Q34" s="162">
        <f t="shared" si="1"/>
        <v>91064</v>
      </c>
      <c r="R34" s="163">
        <v>91064</v>
      </c>
      <c r="S34" s="163">
        <f t="shared" si="0"/>
        <v>0</v>
      </c>
      <c r="T34" s="172">
        <f>SUM($S$28:S29)</f>
        <v>0</v>
      </c>
      <c r="U34" s="98"/>
      <c r="V34" s="98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ht="14.25" customHeight="1" x14ac:dyDescent="0.25">
      <c r="A35" s="150">
        <v>28</v>
      </c>
      <c r="B35" s="151" t="s">
        <v>849</v>
      </c>
      <c r="C35" s="152" t="s">
        <v>850</v>
      </c>
      <c r="D35" s="152" t="s">
        <v>847</v>
      </c>
      <c r="E35" s="152" t="s">
        <v>847</v>
      </c>
      <c r="F35" s="153" t="s">
        <v>851</v>
      </c>
      <c r="G35" s="154" t="s">
        <v>151</v>
      </c>
      <c r="H35" s="170" t="s">
        <v>34</v>
      </c>
      <c r="I35" s="156" t="s">
        <v>27</v>
      </c>
      <c r="J35" s="176">
        <v>3.2</v>
      </c>
      <c r="K35" s="188">
        <v>3.1</v>
      </c>
      <c r="L35" s="158" t="s">
        <v>700</v>
      </c>
      <c r="M35" s="159">
        <v>0.5</v>
      </c>
      <c r="N35" s="160">
        <v>45532</v>
      </c>
      <c r="O35" s="160">
        <v>0</v>
      </c>
      <c r="P35" s="160"/>
      <c r="Q35" s="162">
        <f t="shared" si="1"/>
        <v>45532</v>
      </c>
      <c r="R35" s="163">
        <v>113830</v>
      </c>
      <c r="S35" s="163">
        <f t="shared" si="0"/>
        <v>68298</v>
      </c>
      <c r="T35" s="172">
        <f>SUM($S$28:S32)</f>
        <v>45530</v>
      </c>
      <c r="U35" s="98"/>
      <c r="V35" s="98"/>
    </row>
    <row r="36" spans="1:49" ht="14.25" customHeight="1" x14ac:dyDescent="0.25">
      <c r="A36" s="150">
        <v>29</v>
      </c>
      <c r="B36" s="151" t="s">
        <v>852</v>
      </c>
      <c r="C36" s="152" t="s">
        <v>853</v>
      </c>
      <c r="D36" s="152" t="s">
        <v>854</v>
      </c>
      <c r="E36" s="152" t="s">
        <v>847</v>
      </c>
      <c r="F36" s="153" t="s">
        <v>855</v>
      </c>
      <c r="G36" s="154" t="s">
        <v>151</v>
      </c>
      <c r="H36" s="170" t="s">
        <v>34</v>
      </c>
      <c r="I36" s="156" t="s">
        <v>27</v>
      </c>
      <c r="J36" s="176">
        <v>2.9</v>
      </c>
      <c r="K36" s="176">
        <v>2.9</v>
      </c>
      <c r="L36" s="158" t="s">
        <v>700</v>
      </c>
      <c r="M36" s="159">
        <v>0.5</v>
      </c>
      <c r="N36" s="160">
        <v>22766</v>
      </c>
      <c r="O36" s="160">
        <v>0</v>
      </c>
      <c r="P36" s="160"/>
      <c r="Q36" s="162">
        <f t="shared" si="1"/>
        <v>22766</v>
      </c>
      <c r="R36" s="163">
        <v>113830</v>
      </c>
      <c r="S36" s="163">
        <f t="shared" si="0"/>
        <v>91064</v>
      </c>
      <c r="T36" s="172">
        <f>SUM($S$28:S33)</f>
        <v>45529.33</v>
      </c>
    </row>
    <row r="37" spans="1:49" ht="14.25" customHeight="1" x14ac:dyDescent="0.25">
      <c r="A37" s="150">
        <v>30</v>
      </c>
      <c r="B37" s="151" t="s">
        <v>856</v>
      </c>
      <c r="C37" s="166" t="s">
        <v>857</v>
      </c>
      <c r="D37" s="166" t="s">
        <v>858</v>
      </c>
      <c r="E37" s="166" t="s">
        <v>696</v>
      </c>
      <c r="F37" s="167" t="s">
        <v>859</v>
      </c>
      <c r="G37" s="154" t="s">
        <v>151</v>
      </c>
      <c r="H37" s="170" t="s">
        <v>26</v>
      </c>
      <c r="I37" s="156" t="s">
        <v>27</v>
      </c>
      <c r="J37" s="75">
        <v>2.1</v>
      </c>
      <c r="K37" s="75">
        <v>2.2999999999999998</v>
      </c>
      <c r="L37" s="158" t="s">
        <v>700</v>
      </c>
      <c r="M37" s="159">
        <v>0.5</v>
      </c>
      <c r="N37" s="160">
        <v>22766</v>
      </c>
      <c r="O37" s="160">
        <v>0</v>
      </c>
      <c r="P37" s="160"/>
      <c r="Q37" s="162">
        <f t="shared" si="1"/>
        <v>22766</v>
      </c>
      <c r="R37" s="163">
        <v>136596</v>
      </c>
      <c r="S37" s="163">
        <f t="shared" si="0"/>
        <v>113830</v>
      </c>
      <c r="T37" s="172">
        <f>SUM($S$28:S34)</f>
        <v>45529.33</v>
      </c>
    </row>
    <row r="38" spans="1:49" ht="21.75" customHeight="1" x14ac:dyDescent="0.25">
      <c r="A38" s="150">
        <v>31</v>
      </c>
      <c r="B38" s="168" t="s">
        <v>860</v>
      </c>
      <c r="C38" s="169" t="s">
        <v>861</v>
      </c>
      <c r="D38" s="169" t="s">
        <v>862</v>
      </c>
      <c r="E38" s="169" t="s">
        <v>766</v>
      </c>
      <c r="F38" s="168" t="s">
        <v>863</v>
      </c>
      <c r="G38" s="168" t="s">
        <v>40</v>
      </c>
      <c r="H38" s="207" t="s">
        <v>26</v>
      </c>
      <c r="I38" s="156" t="s">
        <v>27</v>
      </c>
      <c r="J38" s="176">
        <v>1.3</v>
      </c>
      <c r="K38" s="176">
        <v>2.2999999999999998</v>
      </c>
      <c r="L38" s="158" t="s">
        <v>825</v>
      </c>
      <c r="M38" s="159">
        <v>0.5</v>
      </c>
      <c r="N38" s="160">
        <v>45532</v>
      </c>
      <c r="O38" s="160"/>
      <c r="P38" s="160"/>
      <c r="Q38" s="162">
        <f t="shared" si="1"/>
        <v>45532</v>
      </c>
      <c r="R38" s="163">
        <v>113830</v>
      </c>
      <c r="S38" s="163">
        <f t="shared" si="0"/>
        <v>68298</v>
      </c>
      <c r="T38" s="164" t="s">
        <v>864</v>
      </c>
    </row>
    <row r="39" spans="1:49" ht="15.75" customHeight="1" x14ac:dyDescent="0.25">
      <c r="A39" s="150">
        <v>32</v>
      </c>
      <c r="B39" s="151" t="s">
        <v>865</v>
      </c>
      <c r="C39" s="152" t="s">
        <v>866</v>
      </c>
      <c r="D39" s="152" t="s">
        <v>867</v>
      </c>
      <c r="E39" s="152" t="s">
        <v>868</v>
      </c>
      <c r="F39" s="153" t="s">
        <v>869</v>
      </c>
      <c r="G39" s="154" t="s">
        <v>120</v>
      </c>
      <c r="H39" s="155" t="s">
        <v>26</v>
      </c>
      <c r="I39" s="156" t="s">
        <v>27</v>
      </c>
      <c r="J39" s="112">
        <v>2.4</v>
      </c>
      <c r="K39" s="112">
        <v>2.8</v>
      </c>
      <c r="L39" s="158" t="s">
        <v>700</v>
      </c>
      <c r="M39" s="159">
        <v>0.5</v>
      </c>
      <c r="N39" s="160">
        <v>68298</v>
      </c>
      <c r="O39" s="160">
        <v>0</v>
      </c>
      <c r="P39" s="160"/>
      <c r="Q39" s="162">
        <f t="shared" si="1"/>
        <v>68298</v>
      </c>
      <c r="R39" s="163">
        <v>68298</v>
      </c>
      <c r="S39" s="163">
        <f t="shared" si="0"/>
        <v>0</v>
      </c>
      <c r="T39" s="172">
        <f>SUM($S$28:S37)</f>
        <v>318721.33</v>
      </c>
    </row>
    <row r="40" spans="1:49" ht="15.75" customHeight="1" x14ac:dyDescent="0.25">
      <c r="A40" s="150">
        <v>33</v>
      </c>
      <c r="B40" s="151" t="s">
        <v>870</v>
      </c>
      <c r="C40" s="152" t="s">
        <v>871</v>
      </c>
      <c r="D40" s="152" t="s">
        <v>872</v>
      </c>
      <c r="E40" s="152" t="s">
        <v>873</v>
      </c>
      <c r="F40" s="153" t="s">
        <v>874</v>
      </c>
      <c r="G40" s="154" t="s">
        <v>40</v>
      </c>
      <c r="H40" s="170" t="s">
        <v>34</v>
      </c>
      <c r="I40" s="156" t="s">
        <v>27</v>
      </c>
      <c r="J40" s="112">
        <v>4</v>
      </c>
      <c r="K40" s="112">
        <v>3</v>
      </c>
      <c r="L40" s="158" t="s">
        <v>700</v>
      </c>
      <c r="M40" s="159">
        <v>0.5</v>
      </c>
      <c r="N40" s="160">
        <v>68298</v>
      </c>
      <c r="O40" s="160">
        <v>22766</v>
      </c>
      <c r="P40" s="161">
        <v>22766.67</v>
      </c>
      <c r="Q40" s="162">
        <f t="shared" si="1"/>
        <v>113830.67</v>
      </c>
      <c r="R40" s="163">
        <v>113830</v>
      </c>
      <c r="S40" s="163">
        <f t="shared" si="0"/>
        <v>-0.66999999999825377</v>
      </c>
      <c r="T40" s="164" t="s">
        <v>875</v>
      </c>
    </row>
    <row r="41" spans="1:49" ht="15.75" customHeight="1" x14ac:dyDescent="0.25">
      <c r="A41" s="150">
        <v>34</v>
      </c>
      <c r="B41" s="208" t="s">
        <v>876</v>
      </c>
      <c r="C41" s="209" t="s">
        <v>877</v>
      </c>
      <c r="D41" s="209" t="s">
        <v>878</v>
      </c>
      <c r="E41" s="209" t="s">
        <v>879</v>
      </c>
      <c r="F41" s="210" t="s">
        <v>880</v>
      </c>
      <c r="G41" s="154" t="s">
        <v>787</v>
      </c>
      <c r="H41" s="155" t="s">
        <v>34</v>
      </c>
      <c r="I41" s="211" t="s">
        <v>27</v>
      </c>
      <c r="J41" s="75">
        <v>0</v>
      </c>
      <c r="K41" s="75">
        <v>2.7</v>
      </c>
      <c r="L41" s="212" t="s">
        <v>700</v>
      </c>
      <c r="M41" s="213">
        <v>0.5</v>
      </c>
      <c r="N41" s="160">
        <v>68298</v>
      </c>
      <c r="O41" s="160">
        <v>22766</v>
      </c>
      <c r="P41" s="161">
        <v>22766.67</v>
      </c>
      <c r="Q41" s="162">
        <f t="shared" si="1"/>
        <v>113830.67</v>
      </c>
      <c r="R41" s="163">
        <v>159362</v>
      </c>
      <c r="S41" s="163">
        <f t="shared" si="0"/>
        <v>45531.33</v>
      </c>
      <c r="T41" s="172">
        <f>SUM($S$28:S38)</f>
        <v>387019.33</v>
      </c>
    </row>
    <row r="42" spans="1:49" ht="15.75" customHeight="1" x14ac:dyDescent="0.25">
      <c r="A42" s="150">
        <v>35</v>
      </c>
      <c r="B42" s="208" t="s">
        <v>881</v>
      </c>
      <c r="C42" s="209" t="s">
        <v>882</v>
      </c>
      <c r="D42" s="209" t="s">
        <v>883</v>
      </c>
      <c r="E42" s="209" t="s">
        <v>868</v>
      </c>
      <c r="F42" s="210" t="s">
        <v>884</v>
      </c>
      <c r="G42" s="154" t="s">
        <v>787</v>
      </c>
      <c r="H42" s="170" t="s">
        <v>34</v>
      </c>
      <c r="I42" s="156" t="s">
        <v>27</v>
      </c>
      <c r="J42" s="190">
        <v>3</v>
      </c>
      <c r="K42" s="190">
        <v>2.5</v>
      </c>
      <c r="L42" s="212" t="s">
        <v>700</v>
      </c>
      <c r="M42" s="213">
        <v>0.5</v>
      </c>
      <c r="N42" s="163">
        <v>68298</v>
      </c>
      <c r="O42" s="160">
        <v>68299.33</v>
      </c>
      <c r="P42" s="160"/>
      <c r="Q42" s="162">
        <f t="shared" si="1"/>
        <v>136597.33000000002</v>
      </c>
      <c r="R42" s="163">
        <v>159362</v>
      </c>
      <c r="S42" s="163">
        <f t="shared" si="0"/>
        <v>22764.669999999984</v>
      </c>
      <c r="T42" s="172">
        <f>SUM($S$28:S39)</f>
        <v>387019.33</v>
      </c>
    </row>
    <row r="43" spans="1:49" ht="19.5" customHeight="1" x14ac:dyDescent="0.25">
      <c r="A43" s="150">
        <v>36</v>
      </c>
      <c r="B43" s="208" t="s">
        <v>885</v>
      </c>
      <c r="C43" s="209" t="s">
        <v>886</v>
      </c>
      <c r="D43" s="209" t="s">
        <v>887</v>
      </c>
      <c r="E43" s="37" t="s">
        <v>781</v>
      </c>
      <c r="F43" s="210" t="s">
        <v>888</v>
      </c>
      <c r="G43" s="38" t="s">
        <v>151</v>
      </c>
      <c r="H43" s="170" t="s">
        <v>34</v>
      </c>
      <c r="I43" s="156" t="s">
        <v>27</v>
      </c>
      <c r="J43" s="75">
        <v>1.3</v>
      </c>
      <c r="K43" s="75">
        <v>2.4</v>
      </c>
      <c r="L43" s="212" t="s">
        <v>825</v>
      </c>
      <c r="M43" s="213">
        <v>0.5</v>
      </c>
      <c r="N43" s="160">
        <v>68298</v>
      </c>
      <c r="O43" s="160">
        <v>22766</v>
      </c>
      <c r="P43" s="160"/>
      <c r="Q43" s="162">
        <f t="shared" si="1"/>
        <v>91064</v>
      </c>
      <c r="R43" s="163">
        <v>204894</v>
      </c>
      <c r="S43" s="163">
        <f t="shared" si="0"/>
        <v>113830</v>
      </c>
      <c r="T43" s="172">
        <f>SUM($S$28:S40)</f>
        <v>387018.66000000003</v>
      </c>
      <c r="U43" t="s">
        <v>889</v>
      </c>
    </row>
    <row r="44" spans="1:49" ht="24" customHeight="1" x14ac:dyDescent="0.25">
      <c r="A44" s="150">
        <v>37</v>
      </c>
      <c r="B44" s="214" t="s">
        <v>890</v>
      </c>
      <c r="C44" s="169" t="s">
        <v>891</v>
      </c>
      <c r="D44" s="169" t="s">
        <v>892</v>
      </c>
      <c r="E44" s="169" t="s">
        <v>892</v>
      </c>
      <c r="F44" s="210" t="s">
        <v>893</v>
      </c>
      <c r="G44" s="38" t="s">
        <v>894</v>
      </c>
      <c r="H44" s="170" t="s">
        <v>26</v>
      </c>
      <c r="I44" s="156" t="s">
        <v>27</v>
      </c>
      <c r="J44" s="176" t="s">
        <v>895</v>
      </c>
      <c r="K44" s="176" t="s">
        <v>895</v>
      </c>
      <c r="L44" s="212" t="s">
        <v>700</v>
      </c>
      <c r="M44" s="213">
        <v>0.5</v>
      </c>
      <c r="N44" s="65">
        <v>0</v>
      </c>
      <c r="O44" s="65">
        <v>0</v>
      </c>
      <c r="P44" s="65"/>
      <c r="Q44" s="162">
        <f t="shared" si="1"/>
        <v>0</v>
      </c>
      <c r="R44" s="163">
        <v>182128</v>
      </c>
      <c r="S44" s="163">
        <f t="shared" si="0"/>
        <v>182128</v>
      </c>
      <c r="T44" s="172">
        <f>SUM($S$28:S41)</f>
        <v>432549.99000000005</v>
      </c>
    </row>
    <row r="45" spans="1:49" ht="15.75" customHeight="1" x14ac:dyDescent="0.25">
      <c r="A45" s="150">
        <v>38</v>
      </c>
      <c r="B45" s="168" t="s">
        <v>896</v>
      </c>
      <c r="C45" s="169" t="s">
        <v>897</v>
      </c>
      <c r="D45" s="169" t="s">
        <v>798</v>
      </c>
      <c r="E45" s="169" t="s">
        <v>858</v>
      </c>
      <c r="F45" s="210" t="s">
        <v>898</v>
      </c>
      <c r="G45" s="38" t="s">
        <v>151</v>
      </c>
      <c r="H45" s="215" t="s">
        <v>899</v>
      </c>
      <c r="I45" s="156" t="s">
        <v>27</v>
      </c>
      <c r="J45" s="190">
        <v>0</v>
      </c>
      <c r="K45" s="190">
        <v>2.9</v>
      </c>
      <c r="L45" s="212" t="s">
        <v>700</v>
      </c>
      <c r="M45" s="213">
        <v>0.5</v>
      </c>
      <c r="N45" s="160">
        <v>45532</v>
      </c>
      <c r="O45" s="160"/>
      <c r="P45" s="161">
        <v>22766.67</v>
      </c>
      <c r="Q45" s="162">
        <f t="shared" si="1"/>
        <v>68298.67</v>
      </c>
      <c r="R45" s="163">
        <v>182137</v>
      </c>
      <c r="S45" s="163">
        <f t="shared" si="0"/>
        <v>113838.33</v>
      </c>
      <c r="T45" s="164" t="s">
        <v>708</v>
      </c>
    </row>
    <row r="46" spans="1:49" ht="24.75" customHeight="1" x14ac:dyDescent="0.25">
      <c r="A46" s="150">
        <v>39</v>
      </c>
      <c r="B46" s="216" t="s">
        <v>900</v>
      </c>
      <c r="C46" s="152" t="s">
        <v>901</v>
      </c>
      <c r="D46" s="152" t="s">
        <v>902</v>
      </c>
      <c r="E46" s="152" t="s">
        <v>903</v>
      </c>
      <c r="F46" s="153" t="s">
        <v>904</v>
      </c>
      <c r="G46" s="154" t="s">
        <v>905</v>
      </c>
      <c r="H46" s="155" t="s">
        <v>770</v>
      </c>
      <c r="I46" s="217" t="s">
        <v>27</v>
      </c>
      <c r="J46" s="190">
        <v>0</v>
      </c>
      <c r="K46" s="190">
        <v>2.9</v>
      </c>
      <c r="L46" s="158" t="s">
        <v>700</v>
      </c>
      <c r="M46" s="159">
        <v>0.5</v>
      </c>
      <c r="N46" s="160">
        <v>68298</v>
      </c>
      <c r="O46" s="160">
        <v>0</v>
      </c>
      <c r="P46" s="160"/>
      <c r="Q46" s="162">
        <f t="shared" si="1"/>
        <v>68298</v>
      </c>
      <c r="R46" s="163">
        <v>68298</v>
      </c>
      <c r="S46" s="163">
        <f t="shared" si="0"/>
        <v>0</v>
      </c>
    </row>
    <row r="47" spans="1:49" ht="15.75" customHeight="1" x14ac:dyDescent="0.25">
      <c r="A47" s="150">
        <v>40</v>
      </c>
      <c r="B47" s="151" t="s">
        <v>906</v>
      </c>
      <c r="C47" s="152" t="s">
        <v>907</v>
      </c>
      <c r="D47" s="152" t="s">
        <v>908</v>
      </c>
      <c r="E47" s="152" t="s">
        <v>909</v>
      </c>
      <c r="F47" s="153" t="s">
        <v>910</v>
      </c>
      <c r="G47" s="154" t="s">
        <v>285</v>
      </c>
      <c r="H47" s="170" t="s">
        <v>26</v>
      </c>
      <c r="I47" s="156" t="s">
        <v>27</v>
      </c>
      <c r="J47" s="75">
        <v>4</v>
      </c>
      <c r="K47" s="75">
        <v>3.4</v>
      </c>
      <c r="L47" s="158" t="s">
        <v>700</v>
      </c>
      <c r="M47" s="159">
        <v>0.5</v>
      </c>
      <c r="N47" s="160">
        <v>68298</v>
      </c>
      <c r="O47" s="160">
        <v>0</v>
      </c>
      <c r="P47" s="161">
        <v>22766.67</v>
      </c>
      <c r="Q47" s="162">
        <f t="shared" si="1"/>
        <v>91064.67</v>
      </c>
      <c r="R47" s="163">
        <v>136596</v>
      </c>
      <c r="S47" s="163">
        <f t="shared" si="0"/>
        <v>45531.33</v>
      </c>
      <c r="T47" s="172">
        <f>SUM($S$28:S44)</f>
        <v>751272.66</v>
      </c>
    </row>
    <row r="48" spans="1:49" ht="21.75" customHeight="1" x14ac:dyDescent="0.25">
      <c r="A48" s="150">
        <v>41</v>
      </c>
      <c r="B48" s="218" t="s">
        <v>911</v>
      </c>
      <c r="C48" s="169" t="s">
        <v>912</v>
      </c>
      <c r="D48" s="169" t="s">
        <v>913</v>
      </c>
      <c r="E48" s="169" t="s">
        <v>914</v>
      </c>
      <c r="F48" s="219" t="s">
        <v>915</v>
      </c>
      <c r="G48" s="38" t="s">
        <v>151</v>
      </c>
      <c r="H48" s="170" t="s">
        <v>34</v>
      </c>
      <c r="I48" s="156" t="s">
        <v>27</v>
      </c>
      <c r="J48" s="220">
        <v>2.9</v>
      </c>
      <c r="K48" s="220">
        <v>2.4</v>
      </c>
      <c r="L48" s="221" t="s">
        <v>700</v>
      </c>
      <c r="M48" s="222">
        <v>0.5</v>
      </c>
      <c r="N48" s="65">
        <v>22766</v>
      </c>
      <c r="O48" s="65">
        <v>0</v>
      </c>
      <c r="P48" s="65"/>
      <c r="Q48" s="162">
        <f t="shared" si="1"/>
        <v>22766</v>
      </c>
      <c r="R48" s="163">
        <v>136596</v>
      </c>
      <c r="S48" s="223">
        <f t="shared" si="0"/>
        <v>113830</v>
      </c>
      <c r="T48" s="164" t="s">
        <v>708</v>
      </c>
    </row>
    <row r="49" spans="1:22" ht="15" customHeight="1" x14ac:dyDescent="0.25">
      <c r="A49" s="150">
        <v>42</v>
      </c>
      <c r="B49" s="224" t="s">
        <v>916</v>
      </c>
      <c r="C49" s="225" t="s">
        <v>917</v>
      </c>
      <c r="D49" s="225" t="s">
        <v>918</v>
      </c>
      <c r="E49" s="225" t="s">
        <v>726</v>
      </c>
      <c r="F49" s="219" t="s">
        <v>919</v>
      </c>
      <c r="G49" s="38" t="s">
        <v>151</v>
      </c>
      <c r="H49" s="170" t="s">
        <v>34</v>
      </c>
      <c r="I49" s="156" t="s">
        <v>27</v>
      </c>
      <c r="J49" s="226">
        <v>3</v>
      </c>
      <c r="K49" s="226">
        <v>3.6</v>
      </c>
      <c r="L49" s="221" t="s">
        <v>700</v>
      </c>
      <c r="M49" s="222">
        <v>0.5</v>
      </c>
      <c r="N49" s="65">
        <v>68298</v>
      </c>
      <c r="O49" s="65">
        <v>45533.33</v>
      </c>
      <c r="P49" s="65"/>
      <c r="Q49" s="162">
        <f t="shared" si="1"/>
        <v>113831.33</v>
      </c>
      <c r="R49" s="163">
        <v>136596</v>
      </c>
      <c r="S49" s="223">
        <f t="shared" si="0"/>
        <v>22764.67</v>
      </c>
      <c r="T49" s="174">
        <f>SUM($S$28:S46)</f>
        <v>865110.99</v>
      </c>
    </row>
    <row r="50" spans="1:22" ht="15" customHeight="1" x14ac:dyDescent="0.25">
      <c r="A50" s="150">
        <v>43</v>
      </c>
      <c r="B50" s="168" t="s">
        <v>920</v>
      </c>
      <c r="C50" s="169" t="s">
        <v>857</v>
      </c>
      <c r="D50" s="169" t="s">
        <v>921</v>
      </c>
      <c r="E50" s="169" t="s">
        <v>922</v>
      </c>
      <c r="F50" s="168" t="s">
        <v>923</v>
      </c>
      <c r="G50" s="168" t="s">
        <v>151</v>
      </c>
      <c r="H50" s="207" t="s">
        <v>34</v>
      </c>
      <c r="I50" s="156" t="s">
        <v>27</v>
      </c>
      <c r="J50" s="75">
        <v>2.4</v>
      </c>
      <c r="K50" s="75">
        <v>2.7</v>
      </c>
      <c r="L50" s="221" t="s">
        <v>700</v>
      </c>
      <c r="M50" s="222">
        <v>0.5</v>
      </c>
      <c r="N50" s="65">
        <v>45532</v>
      </c>
      <c r="O50" s="65">
        <v>0</v>
      </c>
      <c r="P50" s="65"/>
      <c r="Q50" s="162">
        <f t="shared" si="1"/>
        <v>45532</v>
      </c>
      <c r="R50" s="163">
        <v>136596</v>
      </c>
      <c r="S50" s="223">
        <f t="shared" si="0"/>
        <v>91064</v>
      </c>
      <c r="T50" s="172">
        <f>SUM($S$28:S47)</f>
        <v>910642.32</v>
      </c>
    </row>
    <row r="51" spans="1:22" ht="15" customHeight="1" x14ac:dyDescent="0.25">
      <c r="A51" s="150">
        <v>44</v>
      </c>
      <c r="B51" s="227" t="s">
        <v>924</v>
      </c>
      <c r="C51" s="209" t="s">
        <v>925</v>
      </c>
      <c r="D51" s="209" t="s">
        <v>926</v>
      </c>
      <c r="E51" s="209" t="s">
        <v>858</v>
      </c>
      <c r="F51" s="37" t="s">
        <v>927</v>
      </c>
      <c r="G51" s="38" t="s">
        <v>928</v>
      </c>
      <c r="H51" s="155" t="s">
        <v>34</v>
      </c>
      <c r="I51" s="156" t="s">
        <v>27</v>
      </c>
      <c r="J51" s="75">
        <v>3</v>
      </c>
      <c r="K51" s="75">
        <v>3.1</v>
      </c>
      <c r="L51" s="212" t="s">
        <v>700</v>
      </c>
      <c r="M51" s="39">
        <v>0.5</v>
      </c>
      <c r="N51" s="65">
        <v>45532</v>
      </c>
      <c r="O51" s="65">
        <v>0</v>
      </c>
      <c r="P51" s="65"/>
      <c r="Q51" s="162">
        <f t="shared" si="1"/>
        <v>45532</v>
      </c>
      <c r="R51" s="163">
        <v>159362</v>
      </c>
      <c r="S51" s="163">
        <f t="shared" si="0"/>
        <v>113830</v>
      </c>
      <c r="T51" s="164" t="s">
        <v>864</v>
      </c>
    </row>
    <row r="52" spans="1:22" s="98" customFormat="1" ht="15" customHeight="1" x14ac:dyDescent="0.25">
      <c r="A52" s="150">
        <v>45</v>
      </c>
      <c r="B52" s="227" t="s">
        <v>929</v>
      </c>
      <c r="C52" s="209" t="s">
        <v>930</v>
      </c>
      <c r="D52" s="209" t="s">
        <v>804</v>
      </c>
      <c r="E52" s="209" t="s">
        <v>931</v>
      </c>
      <c r="F52" s="37" t="s">
        <v>932</v>
      </c>
      <c r="G52" s="154" t="s">
        <v>787</v>
      </c>
      <c r="H52" s="170" t="s">
        <v>34</v>
      </c>
      <c r="I52" s="156" t="s">
        <v>27</v>
      </c>
      <c r="J52" s="51">
        <v>2</v>
      </c>
      <c r="K52" s="51">
        <v>3</v>
      </c>
      <c r="L52" s="212" t="s">
        <v>700</v>
      </c>
      <c r="M52" s="39">
        <v>0.5</v>
      </c>
      <c r="N52" s="65">
        <v>68298</v>
      </c>
      <c r="O52" s="65">
        <v>45533.33</v>
      </c>
      <c r="P52" s="228">
        <v>45533.33</v>
      </c>
      <c r="Q52" s="162">
        <f t="shared" si="1"/>
        <v>159364.66</v>
      </c>
      <c r="R52" s="163">
        <v>159362</v>
      </c>
      <c r="S52" s="163">
        <f t="shared" si="0"/>
        <v>-2.6600000000034925</v>
      </c>
      <c r="T52" s="172">
        <f>SUM($S$28:S49)</f>
        <v>1047236.99</v>
      </c>
      <c r="U52"/>
      <c r="V52"/>
    </row>
    <row r="53" spans="1:22" s="98" customFormat="1" ht="20.25" customHeight="1" x14ac:dyDescent="0.25">
      <c r="A53" s="150">
        <v>46</v>
      </c>
      <c r="B53" s="227" t="s">
        <v>933</v>
      </c>
      <c r="C53" s="229" t="s">
        <v>934</v>
      </c>
      <c r="D53" s="229" t="s">
        <v>878</v>
      </c>
      <c r="E53" s="229" t="s">
        <v>840</v>
      </c>
      <c r="F53" s="230" t="s">
        <v>935</v>
      </c>
      <c r="G53" s="154" t="s">
        <v>787</v>
      </c>
      <c r="H53" s="170" t="s">
        <v>34</v>
      </c>
      <c r="I53" s="156" t="s">
        <v>27</v>
      </c>
      <c r="J53" s="112">
        <v>1</v>
      </c>
      <c r="K53" s="112">
        <v>2.6</v>
      </c>
      <c r="L53" s="158" t="s">
        <v>825</v>
      </c>
      <c r="M53" s="39">
        <v>0.5</v>
      </c>
      <c r="N53" s="65">
        <v>68298</v>
      </c>
      <c r="O53" s="65">
        <v>22766</v>
      </c>
      <c r="P53" s="65"/>
      <c r="Q53" s="162">
        <f t="shared" si="1"/>
        <v>91064</v>
      </c>
      <c r="R53" s="163">
        <v>159362</v>
      </c>
      <c r="S53" s="163">
        <f t="shared" si="0"/>
        <v>68298</v>
      </c>
      <c r="T53" s="172">
        <f>SUM($S$28:S50)</f>
        <v>1138300.99</v>
      </c>
      <c r="U53"/>
      <c r="V53"/>
    </row>
    <row r="54" spans="1:22" s="98" customFormat="1" ht="15" customHeight="1" x14ac:dyDescent="0.25">
      <c r="A54" s="150">
        <v>47</v>
      </c>
      <c r="B54" s="216" t="s">
        <v>936</v>
      </c>
      <c r="C54" s="152" t="s">
        <v>937</v>
      </c>
      <c r="D54" s="152" t="s">
        <v>938</v>
      </c>
      <c r="E54" s="152" t="s">
        <v>939</v>
      </c>
      <c r="F54" s="158" t="s">
        <v>940</v>
      </c>
      <c r="G54" s="154" t="s">
        <v>941</v>
      </c>
      <c r="H54" s="170" t="s">
        <v>26</v>
      </c>
      <c r="I54" s="156" t="s">
        <v>27</v>
      </c>
      <c r="J54" s="112">
        <v>3</v>
      </c>
      <c r="K54" s="112">
        <v>2.9</v>
      </c>
      <c r="L54" s="158" t="s">
        <v>700</v>
      </c>
      <c r="M54" s="231">
        <v>0.5</v>
      </c>
      <c r="N54" s="65">
        <v>68298</v>
      </c>
      <c r="O54" s="65">
        <v>45532</v>
      </c>
      <c r="P54" s="65"/>
      <c r="Q54" s="162">
        <f t="shared" si="1"/>
        <v>113830</v>
      </c>
      <c r="R54" s="163">
        <v>113830</v>
      </c>
      <c r="S54" s="163">
        <f t="shared" si="0"/>
        <v>0</v>
      </c>
      <c r="T54" s="232" t="s">
        <v>708</v>
      </c>
      <c r="U54"/>
      <c r="V54"/>
    </row>
    <row r="55" spans="1:22" s="98" customFormat="1" ht="14.25" customHeight="1" x14ac:dyDescent="0.25">
      <c r="A55" s="150">
        <v>48</v>
      </c>
      <c r="B55" s="227" t="s">
        <v>942</v>
      </c>
      <c r="C55" s="209" t="s">
        <v>943</v>
      </c>
      <c r="D55" s="209" t="s">
        <v>944</v>
      </c>
      <c r="E55" s="209" t="s">
        <v>858</v>
      </c>
      <c r="F55" s="37" t="s">
        <v>945</v>
      </c>
      <c r="G55" s="38" t="s">
        <v>151</v>
      </c>
      <c r="H55" s="215" t="s">
        <v>899</v>
      </c>
      <c r="I55" s="211" t="s">
        <v>27</v>
      </c>
      <c r="J55" s="233">
        <v>0</v>
      </c>
      <c r="K55" s="178">
        <v>3.5</v>
      </c>
      <c r="L55" s="212" t="s">
        <v>700</v>
      </c>
      <c r="M55" s="39">
        <v>0.5</v>
      </c>
      <c r="N55" s="65">
        <v>45532</v>
      </c>
      <c r="O55" s="65">
        <v>0</v>
      </c>
      <c r="P55" s="228">
        <v>22766.67</v>
      </c>
      <c r="Q55" s="162">
        <f t="shared" si="1"/>
        <v>68298.67</v>
      </c>
      <c r="R55" s="163">
        <v>182128</v>
      </c>
      <c r="S55" s="163">
        <f t="shared" si="0"/>
        <v>113829.33</v>
      </c>
      <c r="T55" s="174">
        <f>SUM($S$28:S52)</f>
        <v>1252128.33</v>
      </c>
      <c r="U55"/>
      <c r="V55"/>
    </row>
    <row r="56" spans="1:22" s="98" customFormat="1" ht="14.25" customHeight="1" x14ac:dyDescent="0.25">
      <c r="A56" s="150">
        <v>49</v>
      </c>
      <c r="B56" s="227" t="s">
        <v>946</v>
      </c>
      <c r="C56" s="209" t="s">
        <v>947</v>
      </c>
      <c r="D56" s="209" t="s">
        <v>948</v>
      </c>
      <c r="E56" s="209" t="s">
        <v>949</v>
      </c>
      <c r="F56" s="37" t="s">
        <v>950</v>
      </c>
      <c r="G56" s="38" t="s">
        <v>151</v>
      </c>
      <c r="H56" s="170" t="s">
        <v>34</v>
      </c>
      <c r="I56" s="211" t="s">
        <v>27</v>
      </c>
      <c r="J56" s="176">
        <v>0</v>
      </c>
      <c r="K56" s="176">
        <v>2.7</v>
      </c>
      <c r="L56" s="212" t="s">
        <v>700</v>
      </c>
      <c r="M56" s="39">
        <v>0.5</v>
      </c>
      <c r="N56" s="65">
        <v>45532</v>
      </c>
      <c r="O56" s="65">
        <v>68299.33</v>
      </c>
      <c r="P56" s="234">
        <v>22766.67</v>
      </c>
      <c r="Q56" s="162">
        <f t="shared" si="1"/>
        <v>136598</v>
      </c>
      <c r="R56" s="163">
        <v>159362</v>
      </c>
      <c r="S56" s="163">
        <f t="shared" si="0"/>
        <v>22764</v>
      </c>
      <c r="T56" s="174">
        <f>SUM($S$28:S53)</f>
        <v>1320426.33</v>
      </c>
      <c r="U56"/>
      <c r="V56"/>
    </row>
    <row r="57" spans="1:22" ht="15" customHeight="1" x14ac:dyDescent="0.25">
      <c r="A57" s="150">
        <v>50</v>
      </c>
      <c r="B57" s="227" t="s">
        <v>951</v>
      </c>
      <c r="C57" s="209" t="s">
        <v>952</v>
      </c>
      <c r="D57" s="209" t="s">
        <v>808</v>
      </c>
      <c r="E57" s="209" t="s">
        <v>953</v>
      </c>
      <c r="F57" s="37" t="s">
        <v>954</v>
      </c>
      <c r="G57" s="38" t="s">
        <v>151</v>
      </c>
      <c r="H57" s="170" t="s">
        <v>34</v>
      </c>
      <c r="I57" s="211" t="s">
        <v>27</v>
      </c>
      <c r="J57" s="176">
        <v>2.2000000000000002</v>
      </c>
      <c r="K57" s="188">
        <v>2.9</v>
      </c>
      <c r="L57" s="212" t="s">
        <v>700</v>
      </c>
      <c r="M57" s="39">
        <v>0.5</v>
      </c>
      <c r="N57" s="65">
        <v>45532</v>
      </c>
      <c r="O57" s="65">
        <v>0</v>
      </c>
      <c r="P57" s="65"/>
      <c r="Q57" s="162">
        <f t="shared" si="1"/>
        <v>45532</v>
      </c>
      <c r="R57" s="163">
        <v>159362</v>
      </c>
      <c r="S57" s="163">
        <f t="shared" si="0"/>
        <v>113830</v>
      </c>
      <c r="T57" s="174">
        <f>SUM($S$28:S54)</f>
        <v>1320426.33</v>
      </c>
    </row>
    <row r="58" spans="1:22" ht="20.25" customHeight="1" x14ac:dyDescent="0.25">
      <c r="A58" s="150">
        <v>51</v>
      </c>
      <c r="B58" s="168" t="s">
        <v>955</v>
      </c>
      <c r="C58" s="169" t="s">
        <v>956</v>
      </c>
      <c r="D58" s="169" t="s">
        <v>696</v>
      </c>
      <c r="E58" s="169" t="s">
        <v>746</v>
      </c>
      <c r="F58" s="168" t="s">
        <v>957</v>
      </c>
      <c r="G58" s="168" t="s">
        <v>151</v>
      </c>
      <c r="H58" s="207" t="s">
        <v>770</v>
      </c>
      <c r="I58" s="211" t="s">
        <v>27</v>
      </c>
      <c r="J58" s="176">
        <v>2.9</v>
      </c>
      <c r="K58" s="176">
        <v>2.5</v>
      </c>
      <c r="L58" s="212" t="s">
        <v>700</v>
      </c>
      <c r="M58" s="39">
        <v>0.5</v>
      </c>
      <c r="N58" s="65">
        <v>0</v>
      </c>
      <c r="O58" s="65">
        <v>0</v>
      </c>
      <c r="P58" s="65"/>
      <c r="Q58" s="162">
        <f t="shared" si="1"/>
        <v>0</v>
      </c>
      <c r="R58" s="163">
        <v>159362</v>
      </c>
      <c r="S58" s="163">
        <f t="shared" si="0"/>
        <v>159362</v>
      </c>
      <c r="T58" s="232" t="s">
        <v>708</v>
      </c>
      <c r="U58" s="98"/>
      <c r="V58" s="98"/>
    </row>
    <row r="59" spans="1:22" ht="15.75" customHeight="1" x14ac:dyDescent="0.25">
      <c r="A59" s="150">
        <v>52</v>
      </c>
      <c r="B59" s="227" t="s">
        <v>958</v>
      </c>
      <c r="C59" s="209" t="s">
        <v>959</v>
      </c>
      <c r="D59" s="209" t="s">
        <v>746</v>
      </c>
      <c r="E59" s="209" t="s">
        <v>960</v>
      </c>
      <c r="F59" s="37" t="s">
        <v>961</v>
      </c>
      <c r="G59" s="38" t="s">
        <v>151</v>
      </c>
      <c r="H59" s="170" t="s">
        <v>34</v>
      </c>
      <c r="I59" s="211" t="s">
        <v>27</v>
      </c>
      <c r="J59" s="176">
        <v>2.7</v>
      </c>
      <c r="K59" s="176">
        <v>2.8</v>
      </c>
      <c r="L59" s="212" t="s">
        <v>700</v>
      </c>
      <c r="M59" s="39">
        <v>0.5</v>
      </c>
      <c r="N59" s="65">
        <v>45532</v>
      </c>
      <c r="O59" s="65">
        <v>0</v>
      </c>
      <c r="P59" s="65"/>
      <c r="Q59" s="162">
        <f t="shared" si="1"/>
        <v>45532</v>
      </c>
      <c r="R59" s="163">
        <v>159362</v>
      </c>
      <c r="S59" s="163">
        <f t="shared" si="0"/>
        <v>113830</v>
      </c>
      <c r="T59" s="232" t="s">
        <v>758</v>
      </c>
      <c r="U59" s="98"/>
      <c r="V59" s="98"/>
    </row>
    <row r="60" spans="1:22" ht="15.75" customHeight="1" x14ac:dyDescent="0.25">
      <c r="A60" s="150">
        <v>53</v>
      </c>
      <c r="B60" s="235" t="s">
        <v>962</v>
      </c>
      <c r="C60" s="209" t="s">
        <v>963</v>
      </c>
      <c r="D60" s="209" t="s">
        <v>808</v>
      </c>
      <c r="E60" s="209" t="s">
        <v>949</v>
      </c>
      <c r="F60" s="236" t="s">
        <v>964</v>
      </c>
      <c r="G60" s="237" t="s">
        <v>965</v>
      </c>
      <c r="H60" s="170" t="s">
        <v>34</v>
      </c>
      <c r="I60" s="217" t="s">
        <v>27</v>
      </c>
      <c r="J60" s="178">
        <v>2.2000000000000002</v>
      </c>
      <c r="K60" s="178">
        <v>2.9</v>
      </c>
      <c r="L60" s="221" t="s">
        <v>700</v>
      </c>
      <c r="M60" s="238">
        <v>0.5</v>
      </c>
      <c r="N60" s="65">
        <v>68298</v>
      </c>
      <c r="O60" s="65">
        <v>45533.33</v>
      </c>
      <c r="P60" s="239">
        <v>22766.67</v>
      </c>
      <c r="Q60" s="162">
        <f t="shared" si="1"/>
        <v>136598</v>
      </c>
      <c r="R60" s="163">
        <v>159362</v>
      </c>
      <c r="S60" s="223">
        <f t="shared" si="0"/>
        <v>22764</v>
      </c>
      <c r="T60" s="232" t="s">
        <v>758</v>
      </c>
      <c r="U60" s="98"/>
      <c r="V60" s="98"/>
    </row>
    <row r="61" spans="1:22" ht="15.75" customHeight="1" x14ac:dyDescent="0.25">
      <c r="A61" s="150">
        <v>54</v>
      </c>
      <c r="B61" s="227" t="s">
        <v>966</v>
      </c>
      <c r="C61" s="209" t="s">
        <v>967</v>
      </c>
      <c r="D61" s="209" t="s">
        <v>968</v>
      </c>
      <c r="E61" s="209" t="s">
        <v>774</v>
      </c>
      <c r="F61" s="37" t="s">
        <v>969</v>
      </c>
      <c r="G61" s="38" t="s">
        <v>699</v>
      </c>
      <c r="H61" s="170" t="s">
        <v>34</v>
      </c>
      <c r="I61" s="211" t="s">
        <v>27</v>
      </c>
      <c r="J61" s="178">
        <v>0</v>
      </c>
      <c r="K61" s="178">
        <v>2.6</v>
      </c>
      <c r="L61" s="212" t="s">
        <v>700</v>
      </c>
      <c r="M61" s="39">
        <v>0.5</v>
      </c>
      <c r="N61" s="65">
        <v>68298</v>
      </c>
      <c r="O61" s="65">
        <v>68299.33</v>
      </c>
      <c r="P61" s="228">
        <v>22766.67</v>
      </c>
      <c r="Q61" s="162">
        <f t="shared" si="1"/>
        <v>159364</v>
      </c>
      <c r="R61" s="163">
        <v>159362</v>
      </c>
      <c r="S61" s="163">
        <f t="shared" si="0"/>
        <v>-2</v>
      </c>
      <c r="T61" s="232" t="s">
        <v>758</v>
      </c>
      <c r="U61" s="98"/>
      <c r="V61" s="98"/>
    </row>
    <row r="62" spans="1:22" ht="15.75" customHeight="1" x14ac:dyDescent="0.25">
      <c r="A62" s="150">
        <v>55</v>
      </c>
      <c r="B62" s="227" t="s">
        <v>970</v>
      </c>
      <c r="C62" s="209" t="s">
        <v>971</v>
      </c>
      <c r="D62" s="209" t="s">
        <v>972</v>
      </c>
      <c r="E62" s="209" t="s">
        <v>973</v>
      </c>
      <c r="F62" s="37" t="s">
        <v>974</v>
      </c>
      <c r="G62" s="38" t="s">
        <v>95</v>
      </c>
      <c r="H62" s="155" t="s">
        <v>770</v>
      </c>
      <c r="I62" s="211" t="s">
        <v>27</v>
      </c>
      <c r="J62" s="190">
        <v>0</v>
      </c>
      <c r="K62" s="190">
        <v>2.9</v>
      </c>
      <c r="L62" s="212" t="s">
        <v>700</v>
      </c>
      <c r="M62" s="39">
        <v>0.5</v>
      </c>
      <c r="N62" s="65">
        <v>68298</v>
      </c>
      <c r="O62" s="65">
        <v>45533.33</v>
      </c>
      <c r="P62" s="65"/>
      <c r="Q62" s="162">
        <f t="shared" si="1"/>
        <v>113831.33</v>
      </c>
      <c r="R62" s="163">
        <v>159362</v>
      </c>
      <c r="S62" s="163">
        <f t="shared" si="0"/>
        <v>45530.67</v>
      </c>
      <c r="T62" s="174">
        <f>SUM($S$28:S60)</f>
        <v>1866805.6600000001</v>
      </c>
      <c r="U62" s="98"/>
      <c r="V62" s="98"/>
    </row>
    <row r="63" spans="1:22" ht="15.75" customHeight="1" x14ac:dyDescent="0.25">
      <c r="A63" s="150">
        <v>56</v>
      </c>
      <c r="B63" s="227" t="s">
        <v>975</v>
      </c>
      <c r="C63" s="209" t="s">
        <v>976</v>
      </c>
      <c r="D63" s="209" t="s">
        <v>913</v>
      </c>
      <c r="E63" s="209" t="s">
        <v>977</v>
      </c>
      <c r="F63" s="37" t="s">
        <v>978</v>
      </c>
      <c r="G63" s="38" t="s">
        <v>979</v>
      </c>
      <c r="H63" s="170" t="s">
        <v>34</v>
      </c>
      <c r="I63" s="211" t="s">
        <v>27</v>
      </c>
      <c r="J63" s="75">
        <v>0</v>
      </c>
      <c r="K63" s="75">
        <v>2.8</v>
      </c>
      <c r="L63" s="212" t="s">
        <v>700</v>
      </c>
      <c r="M63" s="39">
        <v>0.5</v>
      </c>
      <c r="N63" s="65">
        <v>68298</v>
      </c>
      <c r="O63" s="65">
        <v>45533.33</v>
      </c>
      <c r="P63" s="65"/>
      <c r="Q63" s="162">
        <f t="shared" si="1"/>
        <v>113831.33</v>
      </c>
      <c r="R63" s="163">
        <v>204894</v>
      </c>
      <c r="S63" s="163">
        <f t="shared" si="0"/>
        <v>91062.67</v>
      </c>
      <c r="T63" s="174">
        <f>SUM($S$28:S60)</f>
        <v>1866805.6600000001</v>
      </c>
      <c r="U63" s="98"/>
      <c r="V63" s="98"/>
    </row>
    <row r="64" spans="1:22" ht="15.75" customHeight="1" x14ac:dyDescent="0.25">
      <c r="A64" s="150">
        <v>57</v>
      </c>
      <c r="B64" s="227" t="s">
        <v>980</v>
      </c>
      <c r="C64" s="209" t="s">
        <v>981</v>
      </c>
      <c r="D64" s="209" t="s">
        <v>982</v>
      </c>
      <c r="E64" s="209" t="s">
        <v>847</v>
      </c>
      <c r="F64" s="37" t="s">
        <v>983</v>
      </c>
      <c r="G64" s="38" t="s">
        <v>151</v>
      </c>
      <c r="H64" s="170" t="s">
        <v>34</v>
      </c>
      <c r="I64" s="211" t="s">
        <v>27</v>
      </c>
      <c r="J64" s="75">
        <v>2</v>
      </c>
      <c r="K64" s="75">
        <v>2.9</v>
      </c>
      <c r="L64" s="212" t="s">
        <v>700</v>
      </c>
      <c r="M64" s="39">
        <v>0.5</v>
      </c>
      <c r="N64" s="65">
        <v>68298</v>
      </c>
      <c r="O64" s="65">
        <v>22766</v>
      </c>
      <c r="P64" s="228">
        <v>45533.33</v>
      </c>
      <c r="Q64" s="162">
        <f t="shared" si="1"/>
        <v>136597.33000000002</v>
      </c>
      <c r="R64" s="163">
        <v>159362</v>
      </c>
      <c r="S64" s="163">
        <f t="shared" si="0"/>
        <v>22764.669999999984</v>
      </c>
      <c r="T64" s="174">
        <f>SUM($S$28:S62)</f>
        <v>1912334.33</v>
      </c>
      <c r="U64" s="98"/>
      <c r="V64" s="98"/>
    </row>
    <row r="65" spans="1:22" ht="15.75" customHeight="1" x14ac:dyDescent="0.25">
      <c r="A65" s="150">
        <v>58</v>
      </c>
      <c r="B65" s="227" t="s">
        <v>984</v>
      </c>
      <c r="C65" s="209" t="s">
        <v>985</v>
      </c>
      <c r="D65" s="209" t="s">
        <v>986</v>
      </c>
      <c r="E65" s="209" t="s">
        <v>987</v>
      </c>
      <c r="F65" s="37" t="s">
        <v>988</v>
      </c>
      <c r="G65" s="154" t="s">
        <v>989</v>
      </c>
      <c r="H65" s="170" t="s">
        <v>34</v>
      </c>
      <c r="I65" s="211" t="s">
        <v>27</v>
      </c>
      <c r="J65" s="75">
        <v>0</v>
      </c>
      <c r="K65" s="75">
        <v>2.7</v>
      </c>
      <c r="L65" s="212" t="s">
        <v>700</v>
      </c>
      <c r="M65" s="39">
        <v>0.5</v>
      </c>
      <c r="N65" s="65">
        <v>68298</v>
      </c>
      <c r="O65" s="65">
        <v>22766</v>
      </c>
      <c r="P65" s="65"/>
      <c r="Q65" s="162">
        <f t="shared" si="1"/>
        <v>91064</v>
      </c>
      <c r="R65" s="163">
        <v>182128</v>
      </c>
      <c r="S65" s="163">
        <f t="shared" si="0"/>
        <v>91064</v>
      </c>
      <c r="T65" s="174">
        <f>SUM($S$28:S63)</f>
        <v>2003397</v>
      </c>
      <c r="U65" s="98"/>
      <c r="V65" s="98"/>
    </row>
    <row r="66" spans="1:22" ht="15.75" customHeight="1" x14ac:dyDescent="0.25">
      <c r="A66" s="150">
        <v>59</v>
      </c>
      <c r="B66" s="235" t="s">
        <v>990</v>
      </c>
      <c r="C66" s="209" t="s">
        <v>991</v>
      </c>
      <c r="D66" s="209" t="s">
        <v>992</v>
      </c>
      <c r="E66" s="209" t="s">
        <v>993</v>
      </c>
      <c r="F66" s="236" t="s">
        <v>994</v>
      </c>
      <c r="G66" s="237" t="s">
        <v>995</v>
      </c>
      <c r="H66" s="155" t="s">
        <v>770</v>
      </c>
      <c r="I66" s="217" t="s">
        <v>27</v>
      </c>
      <c r="J66" s="190">
        <v>2.4</v>
      </c>
      <c r="K66" s="190">
        <v>2.8</v>
      </c>
      <c r="L66" s="221" t="s">
        <v>700</v>
      </c>
      <c r="M66" s="238">
        <v>0.5</v>
      </c>
      <c r="N66" s="65">
        <v>45532</v>
      </c>
      <c r="O66" s="65">
        <v>45533.33</v>
      </c>
      <c r="P66" s="234">
        <v>22766.67</v>
      </c>
      <c r="Q66" s="162">
        <f t="shared" si="1"/>
        <v>113832</v>
      </c>
      <c r="R66" s="163">
        <v>136596</v>
      </c>
      <c r="S66" s="223">
        <f t="shared" si="0"/>
        <v>22764</v>
      </c>
      <c r="T66" s="174">
        <f>SUM($S$28:S63)</f>
        <v>2003397</v>
      </c>
      <c r="U66" s="98"/>
      <c r="V66" s="98"/>
    </row>
    <row r="67" spans="1:22" ht="15.75" customHeight="1" x14ac:dyDescent="0.25">
      <c r="A67" s="150">
        <v>60</v>
      </c>
      <c r="B67" s="235" t="s">
        <v>996</v>
      </c>
      <c r="C67" s="209" t="s">
        <v>907</v>
      </c>
      <c r="D67" s="209" t="s">
        <v>997</v>
      </c>
      <c r="E67" s="209" t="s">
        <v>953</v>
      </c>
      <c r="F67" s="236" t="s">
        <v>998</v>
      </c>
      <c r="G67" s="154" t="s">
        <v>989</v>
      </c>
      <c r="H67" s="170" t="s">
        <v>34</v>
      </c>
      <c r="I67" s="217" t="s">
        <v>27</v>
      </c>
      <c r="J67" s="220">
        <v>3.3</v>
      </c>
      <c r="K67" s="240">
        <v>3.3</v>
      </c>
      <c r="L67" s="221" t="s">
        <v>700</v>
      </c>
      <c r="M67" s="238">
        <v>0.5</v>
      </c>
      <c r="N67" s="65">
        <v>45532</v>
      </c>
      <c r="O67" s="65">
        <v>0</v>
      </c>
      <c r="P67" s="65"/>
      <c r="Q67" s="162">
        <f t="shared" si="1"/>
        <v>45532</v>
      </c>
      <c r="R67" s="163">
        <v>136596</v>
      </c>
      <c r="S67" s="223">
        <f t="shared" si="0"/>
        <v>91064</v>
      </c>
      <c r="T67" s="174">
        <f>SUM($S$28:S64)</f>
        <v>2026161.67</v>
      </c>
      <c r="U67" s="98"/>
      <c r="V67" s="98"/>
    </row>
    <row r="68" spans="1:22" ht="15.75" customHeight="1" x14ac:dyDescent="0.25">
      <c r="A68" s="150">
        <v>61</v>
      </c>
      <c r="B68" s="227" t="s">
        <v>999</v>
      </c>
      <c r="C68" s="209" t="s">
        <v>1000</v>
      </c>
      <c r="D68" s="209" t="s">
        <v>803</v>
      </c>
      <c r="E68" s="209" t="s">
        <v>745</v>
      </c>
      <c r="F68" s="37" t="s">
        <v>1001</v>
      </c>
      <c r="G68" s="38" t="s">
        <v>89</v>
      </c>
      <c r="H68" s="170" t="s">
        <v>34</v>
      </c>
      <c r="I68" s="211" t="s">
        <v>27</v>
      </c>
      <c r="J68" s="51">
        <v>2.7</v>
      </c>
      <c r="K68" s="51">
        <v>2.8</v>
      </c>
      <c r="L68" s="212" t="s">
        <v>700</v>
      </c>
      <c r="M68" s="39">
        <v>0.5</v>
      </c>
      <c r="N68" s="65">
        <v>68298</v>
      </c>
      <c r="O68" s="65">
        <v>68299.33</v>
      </c>
      <c r="P68" s="239">
        <v>22766.67</v>
      </c>
      <c r="Q68" s="162">
        <f t="shared" si="1"/>
        <v>159364</v>
      </c>
      <c r="R68" s="163">
        <v>182128</v>
      </c>
      <c r="S68" s="163">
        <f t="shared" si="0"/>
        <v>22764</v>
      </c>
      <c r="T68" s="174">
        <f>SUM($S$28:S66)</f>
        <v>2139989.67</v>
      </c>
      <c r="U68" s="98"/>
      <c r="V68" s="98"/>
    </row>
    <row r="69" spans="1:22" ht="15.75" customHeight="1" x14ac:dyDescent="0.25">
      <c r="A69" s="150">
        <v>62</v>
      </c>
      <c r="B69" s="168" t="s">
        <v>1002</v>
      </c>
      <c r="C69" s="169" t="s">
        <v>1003</v>
      </c>
      <c r="D69" s="169" t="s">
        <v>892</v>
      </c>
      <c r="E69" s="169" t="s">
        <v>878</v>
      </c>
      <c r="F69" s="169" t="s">
        <v>1004</v>
      </c>
      <c r="G69" s="169" t="s">
        <v>360</v>
      </c>
      <c r="H69" s="241" t="s">
        <v>26</v>
      </c>
      <c r="I69" s="211" t="s">
        <v>27</v>
      </c>
      <c r="J69" s="240">
        <v>1.6</v>
      </c>
      <c r="K69" s="240">
        <v>2.2000000000000002</v>
      </c>
      <c r="L69" s="212" t="s">
        <v>825</v>
      </c>
      <c r="M69" s="39">
        <v>0.5</v>
      </c>
      <c r="N69" s="65">
        <v>0</v>
      </c>
      <c r="O69" s="65">
        <v>0</v>
      </c>
      <c r="P69" s="65"/>
      <c r="Q69" s="162">
        <f t="shared" si="1"/>
        <v>0</v>
      </c>
      <c r="R69" s="163">
        <v>227660</v>
      </c>
      <c r="S69" s="163">
        <f t="shared" si="0"/>
        <v>227660</v>
      </c>
      <c r="T69" s="232" t="s">
        <v>708</v>
      </c>
      <c r="U69" s="98"/>
      <c r="V69" s="98"/>
    </row>
    <row r="70" spans="1:22" ht="15.75" customHeight="1" x14ac:dyDescent="0.25">
      <c r="A70" s="150">
        <v>63</v>
      </c>
      <c r="B70" s="227" t="s">
        <v>1005</v>
      </c>
      <c r="C70" s="209" t="s">
        <v>1006</v>
      </c>
      <c r="D70" s="209" t="s">
        <v>1007</v>
      </c>
      <c r="E70" s="209" t="s">
        <v>1008</v>
      </c>
      <c r="F70" s="37" t="s">
        <v>1009</v>
      </c>
      <c r="G70" s="38" t="s">
        <v>89</v>
      </c>
      <c r="H70" s="215" t="s">
        <v>90</v>
      </c>
      <c r="I70" s="211" t="s">
        <v>27</v>
      </c>
      <c r="J70" s="51">
        <v>4</v>
      </c>
      <c r="K70" s="190">
        <v>3</v>
      </c>
      <c r="L70" s="212" t="s">
        <v>700</v>
      </c>
      <c r="M70" s="39">
        <v>0.5</v>
      </c>
      <c r="N70" s="65">
        <v>68298</v>
      </c>
      <c r="O70" s="65">
        <v>68299.33</v>
      </c>
      <c r="P70" s="239">
        <v>22766.67</v>
      </c>
      <c r="Q70" s="162">
        <f t="shared" si="1"/>
        <v>159364</v>
      </c>
      <c r="R70" s="163">
        <v>182128</v>
      </c>
      <c r="S70" s="163">
        <f t="shared" si="0"/>
        <v>22764</v>
      </c>
      <c r="T70" s="232" t="s">
        <v>708</v>
      </c>
      <c r="U70" s="98"/>
      <c r="V70" s="98"/>
    </row>
    <row r="71" spans="1:22" ht="15.75" customHeight="1" x14ac:dyDescent="0.25">
      <c r="A71" s="150">
        <v>64</v>
      </c>
      <c r="B71" s="242" t="s">
        <v>1010</v>
      </c>
      <c r="C71" s="243" t="s">
        <v>1011</v>
      </c>
      <c r="D71" s="243" t="s">
        <v>696</v>
      </c>
      <c r="E71" s="243" t="s">
        <v>803</v>
      </c>
      <c r="F71" s="244" t="s">
        <v>1012</v>
      </c>
      <c r="G71" s="245" t="s">
        <v>659</v>
      </c>
      <c r="H71" s="196" t="s">
        <v>34</v>
      </c>
      <c r="I71" s="211" t="s">
        <v>27</v>
      </c>
      <c r="J71" s="246">
        <v>0</v>
      </c>
      <c r="K71" s="246">
        <v>2.9</v>
      </c>
      <c r="L71" s="203" t="s">
        <v>700</v>
      </c>
      <c r="M71" s="247">
        <v>0.5</v>
      </c>
      <c r="N71" s="204">
        <v>68298</v>
      </c>
      <c r="O71" s="204">
        <v>45533.33</v>
      </c>
      <c r="P71" s="239">
        <v>22766.67</v>
      </c>
      <c r="Q71" s="162">
        <f t="shared" si="1"/>
        <v>136598</v>
      </c>
      <c r="R71" s="200">
        <v>182128</v>
      </c>
      <c r="S71" s="200">
        <f t="shared" si="0"/>
        <v>45530</v>
      </c>
      <c r="T71" s="232"/>
      <c r="U71" s="98"/>
      <c r="V71" s="98"/>
    </row>
    <row r="72" spans="1:22" ht="15.75" customHeight="1" x14ac:dyDescent="0.25">
      <c r="A72" s="150">
        <v>65</v>
      </c>
      <c r="B72" s="227" t="s">
        <v>1013</v>
      </c>
      <c r="C72" s="209" t="s">
        <v>1014</v>
      </c>
      <c r="D72" s="209" t="s">
        <v>1015</v>
      </c>
      <c r="E72" s="209" t="s">
        <v>1016</v>
      </c>
      <c r="F72" s="37" t="s">
        <v>1017</v>
      </c>
      <c r="G72" s="38" t="s">
        <v>565</v>
      </c>
      <c r="H72" s="170" t="s">
        <v>26</v>
      </c>
      <c r="I72" s="211" t="s">
        <v>27</v>
      </c>
      <c r="J72" s="112">
        <v>4</v>
      </c>
      <c r="K72" s="112">
        <v>2.6</v>
      </c>
      <c r="L72" s="212" t="s">
        <v>700</v>
      </c>
      <c r="M72" s="39">
        <v>0.5</v>
      </c>
      <c r="N72" s="65">
        <v>68298</v>
      </c>
      <c r="O72" s="65">
        <v>22766</v>
      </c>
      <c r="P72" s="65"/>
      <c r="Q72" s="162">
        <f t="shared" si="1"/>
        <v>91064</v>
      </c>
      <c r="R72" s="163">
        <v>182128</v>
      </c>
      <c r="S72" s="163">
        <f>R72-Q72</f>
        <v>91064</v>
      </c>
      <c r="T72" s="174">
        <f>SUM($S$28:S69)</f>
        <v>2481477.67</v>
      </c>
      <c r="U72" s="98"/>
      <c r="V72" s="98"/>
    </row>
    <row r="73" spans="1:22" ht="15.75" customHeight="1" x14ac:dyDescent="0.25">
      <c r="A73" s="150">
        <v>66</v>
      </c>
      <c r="B73" s="227" t="s">
        <v>1018</v>
      </c>
      <c r="C73" s="209" t="s">
        <v>1019</v>
      </c>
      <c r="D73" s="209" t="s">
        <v>1020</v>
      </c>
      <c r="E73" s="209" t="s">
        <v>1021</v>
      </c>
      <c r="F73" s="37" t="s">
        <v>1009</v>
      </c>
      <c r="G73" s="38" t="s">
        <v>138</v>
      </c>
      <c r="H73" s="170" t="s">
        <v>34</v>
      </c>
      <c r="I73" s="211" t="s">
        <v>27</v>
      </c>
      <c r="J73" s="190">
        <v>0</v>
      </c>
      <c r="K73" s="190">
        <v>3.8</v>
      </c>
      <c r="L73" s="212" t="s">
        <v>700</v>
      </c>
      <c r="M73" s="39">
        <v>0.5</v>
      </c>
      <c r="N73" s="65">
        <v>68298</v>
      </c>
      <c r="O73" s="65">
        <v>68299.33</v>
      </c>
      <c r="P73" s="65"/>
      <c r="Q73" s="162">
        <f t="shared" ref="Q73:Q98" si="2">N73+O73+P73</f>
        <v>136597.33000000002</v>
      </c>
      <c r="R73" s="163">
        <v>182128</v>
      </c>
      <c r="S73" s="163">
        <f>R73-Q73</f>
        <v>45530.669999999984</v>
      </c>
      <c r="T73" s="174">
        <f>SUM($S$28:S70)</f>
        <v>2504241.67</v>
      </c>
      <c r="U73" s="98"/>
      <c r="V73" s="98"/>
    </row>
    <row r="74" spans="1:22" ht="15.75" customHeight="1" x14ac:dyDescent="0.25">
      <c r="A74" s="150">
        <v>67</v>
      </c>
      <c r="B74" s="227" t="s">
        <v>1022</v>
      </c>
      <c r="C74" s="209" t="s">
        <v>1023</v>
      </c>
      <c r="D74" s="209" t="s">
        <v>1024</v>
      </c>
      <c r="E74" s="209" t="s">
        <v>1025</v>
      </c>
      <c r="F74" s="37" t="s">
        <v>1026</v>
      </c>
      <c r="G74" s="38" t="s">
        <v>138</v>
      </c>
      <c r="H74" s="170" t="s">
        <v>34</v>
      </c>
      <c r="I74" s="211" t="s">
        <v>27</v>
      </c>
      <c r="J74" s="190">
        <v>0</v>
      </c>
      <c r="K74" s="190">
        <v>3.7</v>
      </c>
      <c r="L74" s="212" t="s">
        <v>700</v>
      </c>
      <c r="M74" s="39">
        <v>0.5</v>
      </c>
      <c r="N74" s="65">
        <v>68298</v>
      </c>
      <c r="O74" s="65">
        <v>68299.33</v>
      </c>
      <c r="P74" s="65"/>
      <c r="Q74" s="162">
        <f t="shared" si="2"/>
        <v>136597.33000000002</v>
      </c>
      <c r="R74" s="163">
        <v>182128</v>
      </c>
      <c r="S74" s="163">
        <f t="shared" ref="S74:S92" si="3">R74-Q74</f>
        <v>45530.669999999984</v>
      </c>
      <c r="T74" s="174">
        <f>SUM($S$28:S70)</f>
        <v>2504241.67</v>
      </c>
      <c r="U74" s="98"/>
      <c r="V74" s="98"/>
    </row>
    <row r="75" spans="1:22" ht="15.75" customHeight="1" x14ac:dyDescent="0.25">
      <c r="A75" s="150">
        <v>68</v>
      </c>
      <c r="B75" s="168" t="s">
        <v>1027</v>
      </c>
      <c r="C75" s="169" t="s">
        <v>1028</v>
      </c>
      <c r="D75" s="169" t="s">
        <v>1029</v>
      </c>
      <c r="E75" s="169" t="s">
        <v>973</v>
      </c>
      <c r="F75" s="168" t="s">
        <v>1030</v>
      </c>
      <c r="G75" s="168" t="s">
        <v>208</v>
      </c>
      <c r="H75" s="207" t="s">
        <v>34</v>
      </c>
      <c r="I75" s="211" t="s">
        <v>27</v>
      </c>
      <c r="J75" s="176">
        <v>3.6</v>
      </c>
      <c r="K75" s="176">
        <v>3.4</v>
      </c>
      <c r="L75" s="212" t="s">
        <v>700</v>
      </c>
      <c r="M75" s="39">
        <v>0.5</v>
      </c>
      <c r="N75" s="65">
        <v>0</v>
      </c>
      <c r="O75" s="65">
        <v>0</v>
      </c>
      <c r="P75" s="65"/>
      <c r="Q75" s="162">
        <f t="shared" si="2"/>
        <v>0</v>
      </c>
      <c r="R75" s="163">
        <v>227660</v>
      </c>
      <c r="S75" s="163">
        <f t="shared" si="3"/>
        <v>227660</v>
      </c>
      <c r="T75" s="174">
        <f>SUM($S$28:S72)</f>
        <v>2640835.67</v>
      </c>
      <c r="U75" s="98"/>
      <c r="V75" s="98"/>
    </row>
    <row r="76" spans="1:22" ht="15.75" customHeight="1" x14ac:dyDescent="0.25">
      <c r="A76" s="150">
        <v>69</v>
      </c>
      <c r="B76" s="227" t="s">
        <v>1031</v>
      </c>
      <c r="C76" s="209" t="s">
        <v>1032</v>
      </c>
      <c r="D76" s="209" t="s">
        <v>1033</v>
      </c>
      <c r="E76" s="209" t="s">
        <v>739</v>
      </c>
      <c r="F76" s="37" t="s">
        <v>1034</v>
      </c>
      <c r="G76" s="38" t="s">
        <v>208</v>
      </c>
      <c r="H76" s="170" t="s">
        <v>34</v>
      </c>
      <c r="I76" s="211" t="s">
        <v>27</v>
      </c>
      <c r="J76" s="51">
        <v>2</v>
      </c>
      <c r="K76" s="51">
        <v>2.5</v>
      </c>
      <c r="L76" s="212" t="s">
        <v>700</v>
      </c>
      <c r="M76" s="39">
        <v>0.5</v>
      </c>
      <c r="N76" s="65">
        <v>68298</v>
      </c>
      <c r="O76" s="65">
        <v>68299.33</v>
      </c>
      <c r="P76" s="228">
        <v>45533.33</v>
      </c>
      <c r="Q76" s="162">
        <f t="shared" si="2"/>
        <v>182130.66000000003</v>
      </c>
      <c r="R76" s="163">
        <v>182128</v>
      </c>
      <c r="S76" s="163">
        <f t="shared" si="3"/>
        <v>-2.6600000000325963</v>
      </c>
      <c r="T76" s="174">
        <f>SUM($S$28:S73)</f>
        <v>2686366.34</v>
      </c>
      <c r="U76" s="98"/>
      <c r="V76" s="98"/>
    </row>
    <row r="77" spans="1:22" ht="15.75" customHeight="1" x14ac:dyDescent="0.25">
      <c r="A77" s="150">
        <v>70</v>
      </c>
      <c r="B77" s="36" t="s">
        <v>1035</v>
      </c>
      <c r="C77" s="248" t="s">
        <v>1036</v>
      </c>
      <c r="D77" s="248" t="s">
        <v>1037</v>
      </c>
      <c r="E77" s="248" t="s">
        <v>1038</v>
      </c>
      <c r="F77" s="37" t="s">
        <v>1039</v>
      </c>
      <c r="G77" s="38" t="s">
        <v>208</v>
      </c>
      <c r="H77" s="249" t="s">
        <v>1040</v>
      </c>
      <c r="I77" s="211" t="s">
        <v>27</v>
      </c>
      <c r="J77" s="246">
        <v>0</v>
      </c>
      <c r="K77" s="246">
        <v>2.8</v>
      </c>
      <c r="L77" s="212" t="s">
        <v>700</v>
      </c>
      <c r="M77" s="39">
        <v>0.5</v>
      </c>
      <c r="N77" s="65">
        <v>68298</v>
      </c>
      <c r="O77" s="65">
        <v>22766</v>
      </c>
      <c r="P77" s="239">
        <v>22766.67</v>
      </c>
      <c r="Q77" s="162">
        <f t="shared" si="2"/>
        <v>113830.67</v>
      </c>
      <c r="R77" s="163">
        <v>250426</v>
      </c>
      <c r="S77" s="163">
        <f t="shared" si="3"/>
        <v>136595.33000000002</v>
      </c>
      <c r="T77" s="174">
        <f>SUM($S$28:S74)</f>
        <v>2731897.01</v>
      </c>
      <c r="U77" s="98"/>
      <c r="V77" s="98"/>
    </row>
    <row r="78" spans="1:22" ht="15.75" customHeight="1" x14ac:dyDescent="0.25">
      <c r="A78" s="150">
        <v>71</v>
      </c>
      <c r="B78" s="227" t="s">
        <v>1041</v>
      </c>
      <c r="C78" s="209" t="s">
        <v>1042</v>
      </c>
      <c r="D78" s="209" t="s">
        <v>1043</v>
      </c>
      <c r="E78" s="209" t="s">
        <v>1044</v>
      </c>
      <c r="F78" s="37" t="s">
        <v>1045</v>
      </c>
      <c r="G78" s="38" t="s">
        <v>638</v>
      </c>
      <c r="H78" s="170" t="s">
        <v>34</v>
      </c>
      <c r="I78" s="211" t="s">
        <v>27</v>
      </c>
      <c r="J78" s="190">
        <v>0</v>
      </c>
      <c r="K78" s="190">
        <v>3.8</v>
      </c>
      <c r="L78" s="212" t="s">
        <v>700</v>
      </c>
      <c r="M78" s="39">
        <v>0.5</v>
      </c>
      <c r="N78" s="65">
        <v>68298</v>
      </c>
      <c r="O78" s="65">
        <v>22766</v>
      </c>
      <c r="P78" s="234">
        <v>22766.67</v>
      </c>
      <c r="Q78" s="162">
        <f t="shared" si="2"/>
        <v>113830.67</v>
      </c>
      <c r="R78" s="163">
        <v>182128</v>
      </c>
      <c r="S78" s="163">
        <f t="shared" si="3"/>
        <v>68297.33</v>
      </c>
      <c r="T78" s="174">
        <f>SUM($S$28:S75)</f>
        <v>2959557.01</v>
      </c>
      <c r="U78" s="98"/>
      <c r="V78" s="98"/>
    </row>
    <row r="79" spans="1:22" ht="15.75" customHeight="1" x14ac:dyDescent="0.25">
      <c r="A79" s="150">
        <v>72</v>
      </c>
      <c r="B79" s="36" t="s">
        <v>1046</v>
      </c>
      <c r="C79" s="248" t="s">
        <v>1047</v>
      </c>
      <c r="D79" s="248" t="s">
        <v>1048</v>
      </c>
      <c r="E79" s="250" t="s">
        <v>781</v>
      </c>
      <c r="F79" s="37" t="s">
        <v>1049</v>
      </c>
      <c r="G79" s="38" t="s">
        <v>79</v>
      </c>
      <c r="H79" s="215" t="s">
        <v>90</v>
      </c>
      <c r="I79" s="211" t="s">
        <v>27</v>
      </c>
      <c r="J79" s="51">
        <v>3.1</v>
      </c>
      <c r="K79" s="51">
        <v>2.8</v>
      </c>
      <c r="L79" s="212" t="s">
        <v>700</v>
      </c>
      <c r="M79" s="39">
        <v>0.5</v>
      </c>
      <c r="N79" s="65">
        <v>68298</v>
      </c>
      <c r="O79" s="65">
        <v>68299.33</v>
      </c>
      <c r="P79" s="228">
        <v>45533.33</v>
      </c>
      <c r="Q79" s="162">
        <f t="shared" si="2"/>
        <v>182130.66000000003</v>
      </c>
      <c r="R79" s="163">
        <v>250426</v>
      </c>
      <c r="S79" s="163">
        <f t="shared" si="3"/>
        <v>68295.339999999967</v>
      </c>
      <c r="T79" s="174">
        <f>SUM($S$28:S76)</f>
        <v>2959554.3499999996</v>
      </c>
      <c r="U79" s="98"/>
      <c r="V79" s="98"/>
    </row>
    <row r="80" spans="1:22" ht="15.75" customHeight="1" x14ac:dyDescent="0.25">
      <c r="A80" s="150">
        <v>73</v>
      </c>
      <c r="B80" s="227" t="s">
        <v>1050</v>
      </c>
      <c r="C80" s="209" t="s">
        <v>1051</v>
      </c>
      <c r="D80" s="209" t="s">
        <v>1052</v>
      </c>
      <c r="E80" s="209" t="s">
        <v>803</v>
      </c>
      <c r="F80" s="37" t="s">
        <v>1053</v>
      </c>
      <c r="G80" s="38" t="s">
        <v>360</v>
      </c>
      <c r="H80" s="170" t="s">
        <v>34</v>
      </c>
      <c r="I80" s="211" t="s">
        <v>27</v>
      </c>
      <c r="J80" s="51">
        <v>2.8</v>
      </c>
      <c r="K80" s="51">
        <v>2.5</v>
      </c>
      <c r="L80" s="212" t="s">
        <v>700</v>
      </c>
      <c r="M80" s="39">
        <v>0.5</v>
      </c>
      <c r="N80" s="65">
        <v>68298</v>
      </c>
      <c r="O80" s="65">
        <v>68299.33</v>
      </c>
      <c r="P80" s="228">
        <v>45533.33</v>
      </c>
      <c r="Q80" s="162">
        <f t="shared" si="2"/>
        <v>182130.66000000003</v>
      </c>
      <c r="R80" s="163">
        <v>204894</v>
      </c>
      <c r="S80" s="163">
        <f t="shared" si="3"/>
        <v>22763.339999999967</v>
      </c>
      <c r="T80" s="174">
        <f>SUM($S$28:S77)</f>
        <v>3096149.6799999997</v>
      </c>
      <c r="U80" s="98"/>
      <c r="V80" s="98"/>
    </row>
    <row r="81" spans="1:22" ht="15.75" customHeight="1" x14ac:dyDescent="0.25">
      <c r="A81" s="150">
        <v>74</v>
      </c>
      <c r="B81" s="36" t="s">
        <v>1054</v>
      </c>
      <c r="C81" s="248" t="s">
        <v>1055</v>
      </c>
      <c r="D81" s="248" t="s">
        <v>1056</v>
      </c>
      <c r="E81" s="248" t="s">
        <v>1057</v>
      </c>
      <c r="F81" s="37" t="s">
        <v>1058</v>
      </c>
      <c r="G81" s="38" t="s">
        <v>208</v>
      </c>
      <c r="H81" s="170" t="s">
        <v>34</v>
      </c>
      <c r="I81" s="211" t="s">
        <v>27</v>
      </c>
      <c r="J81" s="51">
        <v>1.6</v>
      </c>
      <c r="K81" s="51">
        <v>2.5</v>
      </c>
      <c r="L81" s="212" t="s">
        <v>825</v>
      </c>
      <c r="M81" s="39">
        <v>0.5</v>
      </c>
      <c r="N81" s="65">
        <v>68298</v>
      </c>
      <c r="O81" s="65">
        <v>68299.33</v>
      </c>
      <c r="P81" s="228">
        <v>45533.33</v>
      </c>
      <c r="Q81" s="162">
        <f t="shared" si="2"/>
        <v>182130.66000000003</v>
      </c>
      <c r="R81" s="163">
        <v>250426</v>
      </c>
      <c r="S81" s="163">
        <f t="shared" si="3"/>
        <v>68295.339999999967</v>
      </c>
      <c r="T81" s="174">
        <f>SUM($S$28:S78)</f>
        <v>3164447.01</v>
      </c>
      <c r="U81" s="98"/>
      <c r="V81" s="98"/>
    </row>
    <row r="82" spans="1:22" ht="15.75" customHeight="1" x14ac:dyDescent="0.25">
      <c r="A82" s="150">
        <v>75</v>
      </c>
      <c r="B82" s="168" t="s">
        <v>1059</v>
      </c>
      <c r="C82" s="169" t="s">
        <v>1060</v>
      </c>
      <c r="D82" s="169" t="s">
        <v>1061</v>
      </c>
      <c r="E82" s="169" t="s">
        <v>1062</v>
      </c>
      <c r="F82" s="168" t="s">
        <v>1063</v>
      </c>
      <c r="G82" s="168" t="s">
        <v>1064</v>
      </c>
      <c r="H82" s="207" t="s">
        <v>34</v>
      </c>
      <c r="I82" s="211" t="s">
        <v>27</v>
      </c>
      <c r="J82" s="176" t="s">
        <v>788</v>
      </c>
      <c r="K82" s="176">
        <v>2.2000000000000002</v>
      </c>
      <c r="L82" s="212" t="s">
        <v>700</v>
      </c>
      <c r="M82" s="39">
        <v>0.5</v>
      </c>
      <c r="N82" s="65">
        <v>0</v>
      </c>
      <c r="O82" s="65">
        <v>0</v>
      </c>
      <c r="P82" s="65"/>
      <c r="Q82" s="162">
        <f t="shared" si="2"/>
        <v>0</v>
      </c>
      <c r="R82" s="163">
        <v>250426</v>
      </c>
      <c r="S82" s="163">
        <f t="shared" si="3"/>
        <v>250426</v>
      </c>
      <c r="T82" s="174">
        <f>SUM($S$28:S79)</f>
        <v>3232742.3499999996</v>
      </c>
      <c r="U82" s="98"/>
      <c r="V82" s="98"/>
    </row>
    <row r="83" spans="1:22" ht="18.75" customHeight="1" x14ac:dyDescent="0.25">
      <c r="A83" s="150">
        <v>76</v>
      </c>
      <c r="B83" s="227" t="s">
        <v>1065</v>
      </c>
      <c r="C83" s="209" t="s">
        <v>1066</v>
      </c>
      <c r="D83" s="209" t="s">
        <v>785</v>
      </c>
      <c r="E83" s="209" t="s">
        <v>720</v>
      </c>
      <c r="F83" s="37" t="s">
        <v>1067</v>
      </c>
      <c r="G83" s="154" t="s">
        <v>989</v>
      </c>
      <c r="H83" s="170" t="s">
        <v>34</v>
      </c>
      <c r="I83" s="211" t="s">
        <v>27</v>
      </c>
      <c r="J83" s="176">
        <v>1.9</v>
      </c>
      <c r="K83" s="157">
        <v>2</v>
      </c>
      <c r="L83" s="212" t="s">
        <v>825</v>
      </c>
      <c r="M83" s="39">
        <v>0.5</v>
      </c>
      <c r="N83" s="65">
        <v>0</v>
      </c>
      <c r="O83" s="65">
        <v>0</v>
      </c>
      <c r="P83" s="65"/>
      <c r="Q83" s="162">
        <f t="shared" si="2"/>
        <v>0</v>
      </c>
      <c r="R83" s="163">
        <v>273192</v>
      </c>
      <c r="S83" s="163">
        <f t="shared" si="3"/>
        <v>273192</v>
      </c>
      <c r="T83" s="174">
        <f>SUM($S$28:S80)</f>
        <v>3255505.6899999995</v>
      </c>
      <c r="U83" s="98"/>
      <c r="V83" s="251"/>
    </row>
    <row r="84" spans="1:22" ht="15.75" customHeight="1" x14ac:dyDescent="0.25">
      <c r="A84" s="150">
        <v>77</v>
      </c>
      <c r="B84" s="168" t="s">
        <v>1068</v>
      </c>
      <c r="C84" s="252" t="s">
        <v>1069</v>
      </c>
      <c r="D84" s="252" t="s">
        <v>878</v>
      </c>
      <c r="E84" s="252" t="s">
        <v>1070</v>
      </c>
      <c r="F84" s="253" t="s">
        <v>1071</v>
      </c>
      <c r="G84" s="169" t="s">
        <v>138</v>
      </c>
      <c r="H84" s="254" t="s">
        <v>34</v>
      </c>
      <c r="I84" s="211" t="s">
        <v>27</v>
      </c>
      <c r="J84" s="157">
        <v>3</v>
      </c>
      <c r="K84" s="157">
        <v>3</v>
      </c>
      <c r="L84" s="212" t="s">
        <v>700</v>
      </c>
      <c r="M84" s="39">
        <v>0.5</v>
      </c>
      <c r="N84" s="65">
        <v>0</v>
      </c>
      <c r="O84" s="65">
        <v>0</v>
      </c>
      <c r="P84" s="65"/>
      <c r="Q84" s="162">
        <f t="shared" si="2"/>
        <v>0</v>
      </c>
      <c r="R84" s="163">
        <v>273192</v>
      </c>
      <c r="S84" s="163">
        <f t="shared" si="3"/>
        <v>273192</v>
      </c>
      <c r="T84" s="174">
        <f>SUM($S$28:S82)</f>
        <v>3574227.0299999993</v>
      </c>
      <c r="U84" s="98"/>
      <c r="V84" s="251"/>
    </row>
    <row r="85" spans="1:22" ht="15.75" customHeight="1" x14ac:dyDescent="0.25">
      <c r="A85" s="150">
        <v>78</v>
      </c>
      <c r="B85" s="168" t="s">
        <v>1072</v>
      </c>
      <c r="C85" s="252" t="s">
        <v>1073</v>
      </c>
      <c r="D85" s="252" t="s">
        <v>1074</v>
      </c>
      <c r="E85" s="252" t="s">
        <v>1075</v>
      </c>
      <c r="F85" s="253" t="s">
        <v>1076</v>
      </c>
      <c r="G85" s="169" t="s">
        <v>565</v>
      </c>
      <c r="H85" s="254" t="s">
        <v>34</v>
      </c>
      <c r="I85" s="211" t="s">
        <v>27</v>
      </c>
      <c r="J85" s="176">
        <v>2.8</v>
      </c>
      <c r="K85" s="176">
        <v>2.8</v>
      </c>
      <c r="L85" s="212" t="s">
        <v>700</v>
      </c>
      <c r="M85" s="39">
        <v>0.5</v>
      </c>
      <c r="N85" s="65">
        <v>0</v>
      </c>
      <c r="O85" s="65">
        <v>0</v>
      </c>
      <c r="P85" s="65"/>
      <c r="Q85" s="162">
        <f t="shared" si="2"/>
        <v>0</v>
      </c>
      <c r="R85" s="163">
        <v>250426</v>
      </c>
      <c r="S85" s="163">
        <f t="shared" si="3"/>
        <v>250426</v>
      </c>
      <c r="T85" s="174">
        <f>SUM($S$28:S83)</f>
        <v>3847419.0299999993</v>
      </c>
      <c r="U85" s="98"/>
      <c r="V85" s="251"/>
    </row>
    <row r="86" spans="1:22" ht="15.75" customHeight="1" x14ac:dyDescent="0.25">
      <c r="A86" s="150">
        <v>79</v>
      </c>
      <c r="B86" s="168" t="s">
        <v>1077</v>
      </c>
      <c r="C86" s="252" t="s">
        <v>1078</v>
      </c>
      <c r="D86" s="252" t="s">
        <v>1079</v>
      </c>
      <c r="E86" s="252" t="s">
        <v>1080</v>
      </c>
      <c r="F86" s="252" t="s">
        <v>1081</v>
      </c>
      <c r="G86" s="252" t="s">
        <v>138</v>
      </c>
      <c r="H86" s="255" t="s">
        <v>34</v>
      </c>
      <c r="I86" s="211" t="s">
        <v>27</v>
      </c>
      <c r="J86" s="176">
        <v>3.5</v>
      </c>
      <c r="K86" s="176">
        <v>3.4</v>
      </c>
      <c r="L86" s="212" t="s">
        <v>700</v>
      </c>
      <c r="M86" s="39">
        <v>0.5</v>
      </c>
      <c r="N86" s="65">
        <v>0</v>
      </c>
      <c r="O86" s="65">
        <v>0</v>
      </c>
      <c r="P86" s="65"/>
      <c r="Q86" s="162">
        <f t="shared" si="2"/>
        <v>0</v>
      </c>
      <c r="R86" s="163">
        <v>250426</v>
      </c>
      <c r="S86" s="163">
        <f t="shared" si="3"/>
        <v>250426</v>
      </c>
      <c r="T86" s="174">
        <f>SUM($S$28:S83)</f>
        <v>3847419.0299999993</v>
      </c>
      <c r="U86" s="98"/>
      <c r="V86" s="251"/>
    </row>
    <row r="87" spans="1:22" ht="23.25" customHeight="1" x14ac:dyDescent="0.25">
      <c r="A87" s="150">
        <v>80</v>
      </c>
      <c r="B87" s="36" t="s">
        <v>1082</v>
      </c>
      <c r="C87" s="248" t="s">
        <v>1083</v>
      </c>
      <c r="D87" s="248" t="s">
        <v>1084</v>
      </c>
      <c r="E87" s="248" t="s">
        <v>1085</v>
      </c>
      <c r="F87" s="37" t="s">
        <v>1086</v>
      </c>
      <c r="G87" s="38" t="s">
        <v>151</v>
      </c>
      <c r="H87" s="170" t="s">
        <v>34</v>
      </c>
      <c r="I87" s="211" t="s">
        <v>27</v>
      </c>
      <c r="J87" s="51">
        <v>3.2</v>
      </c>
      <c r="K87" s="51">
        <v>2.7</v>
      </c>
      <c r="L87" s="212" t="s">
        <v>700</v>
      </c>
      <c r="M87" s="39">
        <v>0.5</v>
      </c>
      <c r="N87" s="65">
        <v>68298</v>
      </c>
      <c r="O87" s="65">
        <v>68299.33</v>
      </c>
      <c r="P87" s="228">
        <v>45533.33</v>
      </c>
      <c r="Q87" s="162">
        <f t="shared" si="2"/>
        <v>182130.66000000003</v>
      </c>
      <c r="R87" s="163">
        <v>250426</v>
      </c>
      <c r="S87" s="163">
        <f t="shared" si="3"/>
        <v>68295.339999999967</v>
      </c>
      <c r="T87" s="174">
        <f>SUM($S$28:S84)</f>
        <v>4120611.0299999993</v>
      </c>
      <c r="U87" s="98"/>
      <c r="V87" s="251"/>
    </row>
    <row r="88" spans="1:22" ht="13.5" customHeight="1" x14ac:dyDescent="0.25">
      <c r="A88" s="150">
        <v>81</v>
      </c>
      <c r="B88" s="36" t="s">
        <v>1087</v>
      </c>
      <c r="C88" s="248" t="s">
        <v>1088</v>
      </c>
      <c r="D88" s="248" t="s">
        <v>1089</v>
      </c>
      <c r="E88" s="248" t="s">
        <v>1090</v>
      </c>
      <c r="F88" s="37" t="s">
        <v>1091</v>
      </c>
      <c r="G88" s="154" t="s">
        <v>989</v>
      </c>
      <c r="H88" s="170" t="s">
        <v>26</v>
      </c>
      <c r="I88" s="211" t="s">
        <v>27</v>
      </c>
      <c r="J88" s="256">
        <v>3</v>
      </c>
      <c r="K88" s="256">
        <v>2.7</v>
      </c>
      <c r="L88" s="212" t="s">
        <v>700</v>
      </c>
      <c r="M88" s="39">
        <v>0.5</v>
      </c>
      <c r="N88" s="65">
        <v>68298</v>
      </c>
      <c r="O88" s="65">
        <v>68299.33</v>
      </c>
      <c r="P88" s="228">
        <v>45533.33</v>
      </c>
      <c r="Q88" s="162">
        <f t="shared" si="2"/>
        <v>182130.66000000003</v>
      </c>
      <c r="R88" s="163">
        <v>250426</v>
      </c>
      <c r="S88" s="163">
        <f t="shared" si="3"/>
        <v>68295.339999999967</v>
      </c>
      <c r="T88" s="174">
        <f>SUM($S$28:S85)</f>
        <v>4371037.0299999993</v>
      </c>
      <c r="U88" s="98"/>
      <c r="V88" s="98"/>
    </row>
    <row r="89" spans="1:22" ht="18.75" customHeight="1" x14ac:dyDescent="0.25">
      <c r="A89" s="150">
        <v>82</v>
      </c>
      <c r="B89" s="36" t="s">
        <v>1092</v>
      </c>
      <c r="C89" s="248" t="s">
        <v>1093</v>
      </c>
      <c r="D89" s="248" t="s">
        <v>1094</v>
      </c>
      <c r="E89" s="248" t="s">
        <v>1094</v>
      </c>
      <c r="F89" s="37" t="s">
        <v>1095</v>
      </c>
      <c r="G89" s="38" t="s">
        <v>95</v>
      </c>
      <c r="H89" s="170" t="s">
        <v>26</v>
      </c>
      <c r="I89" s="211" t="s">
        <v>27</v>
      </c>
      <c r="J89" s="190">
        <v>3.6</v>
      </c>
      <c r="K89" s="190">
        <v>3.3</v>
      </c>
      <c r="L89" s="212" t="s">
        <v>700</v>
      </c>
      <c r="M89" s="39">
        <v>0.5</v>
      </c>
      <c r="N89" s="65">
        <v>68298</v>
      </c>
      <c r="O89" s="65">
        <v>45533.33</v>
      </c>
      <c r="P89" s="234">
        <v>22766.67</v>
      </c>
      <c r="Q89" s="162">
        <f t="shared" si="2"/>
        <v>136598</v>
      </c>
      <c r="R89" s="163">
        <v>250426</v>
      </c>
      <c r="S89" s="163">
        <f t="shared" si="3"/>
        <v>113828</v>
      </c>
      <c r="T89" s="174"/>
      <c r="U89" s="98"/>
      <c r="V89" s="257"/>
    </row>
    <row r="90" spans="1:22" ht="15.75" customHeight="1" x14ac:dyDescent="0.25">
      <c r="A90" s="150">
        <v>83</v>
      </c>
      <c r="B90" s="36" t="s">
        <v>1096</v>
      </c>
      <c r="C90" s="248" t="s">
        <v>1097</v>
      </c>
      <c r="D90" s="248" t="s">
        <v>1098</v>
      </c>
      <c r="E90" s="248" t="s">
        <v>1099</v>
      </c>
      <c r="F90" s="37" t="s">
        <v>1100</v>
      </c>
      <c r="G90" s="38" t="s">
        <v>763</v>
      </c>
      <c r="H90" s="170" t="s">
        <v>26</v>
      </c>
      <c r="I90" s="211" t="s">
        <v>27</v>
      </c>
      <c r="J90" s="51">
        <v>0</v>
      </c>
      <c r="K90" s="51">
        <v>2.9</v>
      </c>
      <c r="L90" s="212" t="s">
        <v>700</v>
      </c>
      <c r="M90" s="39">
        <v>0.5</v>
      </c>
      <c r="N90" s="65">
        <v>68298</v>
      </c>
      <c r="O90" s="65">
        <v>68299.33</v>
      </c>
      <c r="P90" s="228">
        <v>45533.33</v>
      </c>
      <c r="Q90" s="162">
        <f t="shared" si="2"/>
        <v>182130.66000000003</v>
      </c>
      <c r="R90" s="163">
        <v>250426</v>
      </c>
      <c r="S90" s="163">
        <f t="shared" si="3"/>
        <v>68295.339999999967</v>
      </c>
      <c r="T90" s="174">
        <f>SUM($S$28:S87)</f>
        <v>4689758.3699999992</v>
      </c>
      <c r="U90" s="98"/>
      <c r="V90" s="98"/>
    </row>
    <row r="91" spans="1:22" ht="15.75" customHeight="1" x14ac:dyDescent="0.25">
      <c r="A91" s="150">
        <v>84</v>
      </c>
      <c r="B91" s="36" t="s">
        <v>1101</v>
      </c>
      <c r="C91" s="248" t="s">
        <v>1102</v>
      </c>
      <c r="D91" s="248" t="s">
        <v>1103</v>
      </c>
      <c r="E91" s="248" t="s">
        <v>1104</v>
      </c>
      <c r="F91" s="37" t="s">
        <v>1105</v>
      </c>
      <c r="G91" s="38" t="s">
        <v>95</v>
      </c>
      <c r="H91" s="170" t="s">
        <v>34</v>
      </c>
      <c r="I91" s="211" t="s">
        <v>27</v>
      </c>
      <c r="J91" s="75">
        <v>0</v>
      </c>
      <c r="K91" s="75">
        <v>1.8</v>
      </c>
      <c r="L91" s="212" t="s">
        <v>825</v>
      </c>
      <c r="M91" s="39">
        <v>0.5</v>
      </c>
      <c r="N91" s="65">
        <v>68298</v>
      </c>
      <c r="O91" s="65">
        <v>0</v>
      </c>
      <c r="P91" s="65"/>
      <c r="Q91" s="162">
        <f t="shared" si="2"/>
        <v>68298</v>
      </c>
      <c r="R91" s="163">
        <v>250426</v>
      </c>
      <c r="S91" s="163">
        <f t="shared" si="3"/>
        <v>182128</v>
      </c>
      <c r="T91" s="174">
        <f>SUM($S$28:S88)</f>
        <v>4758053.709999999</v>
      </c>
      <c r="U91" s="98"/>
      <c r="V91" s="98"/>
    </row>
    <row r="92" spans="1:22" ht="15.75" customHeight="1" x14ac:dyDescent="0.25">
      <c r="A92" s="150">
        <v>85</v>
      </c>
      <c r="B92" s="36" t="s">
        <v>1106</v>
      </c>
      <c r="C92" s="248" t="s">
        <v>1107</v>
      </c>
      <c r="D92" s="248" t="s">
        <v>1108</v>
      </c>
      <c r="E92" s="248" t="s">
        <v>909</v>
      </c>
      <c r="F92" s="37" t="s">
        <v>1109</v>
      </c>
      <c r="G92" s="38" t="s">
        <v>151</v>
      </c>
      <c r="H92" s="170" t="s">
        <v>34</v>
      </c>
      <c r="I92" s="211" t="s">
        <v>27</v>
      </c>
      <c r="J92" s="51">
        <v>0</v>
      </c>
      <c r="K92" s="51">
        <v>2.7</v>
      </c>
      <c r="L92" s="212" t="s">
        <v>700</v>
      </c>
      <c r="M92" s="39">
        <v>0.5</v>
      </c>
      <c r="N92" s="65">
        <v>68298</v>
      </c>
      <c r="O92" s="65">
        <v>68299.33</v>
      </c>
      <c r="P92" s="228">
        <v>45533.33</v>
      </c>
      <c r="Q92" s="162">
        <f t="shared" si="2"/>
        <v>182130.66000000003</v>
      </c>
      <c r="R92" s="163">
        <v>250426</v>
      </c>
      <c r="S92" s="163">
        <f t="shared" si="3"/>
        <v>68295.339999999967</v>
      </c>
      <c r="T92" s="174">
        <f>SUM($S$28:S89)</f>
        <v>4871881.709999999</v>
      </c>
      <c r="U92" s="98"/>
      <c r="V92" s="98"/>
    </row>
    <row r="93" spans="1:22" ht="15.75" customHeight="1" x14ac:dyDescent="0.25">
      <c r="A93" s="150">
        <v>86</v>
      </c>
      <c r="B93" s="258" t="s">
        <v>85</v>
      </c>
      <c r="C93" s="259" t="s">
        <v>1110</v>
      </c>
      <c r="D93" s="259" t="s">
        <v>1111</v>
      </c>
      <c r="E93" s="259" t="s">
        <v>1112</v>
      </c>
      <c r="F93" s="260" t="s">
        <v>88</v>
      </c>
      <c r="G93" s="261" t="s">
        <v>89</v>
      </c>
      <c r="H93" s="262" t="s">
        <v>90</v>
      </c>
      <c r="I93" s="263" t="s">
        <v>27</v>
      </c>
      <c r="J93" s="51">
        <v>3.7</v>
      </c>
      <c r="K93" s="51">
        <v>3.2</v>
      </c>
      <c r="L93" s="264" t="s">
        <v>700</v>
      </c>
      <c r="M93" s="265">
        <v>0.5</v>
      </c>
      <c r="N93" s="234">
        <v>22766</v>
      </c>
      <c r="O93" s="234">
        <v>0</v>
      </c>
      <c r="P93" s="234"/>
      <c r="Q93" s="162">
        <f t="shared" si="2"/>
        <v>22766</v>
      </c>
      <c r="R93" s="266">
        <v>0</v>
      </c>
      <c r="S93" s="266">
        <v>0</v>
      </c>
      <c r="T93" s="267" t="s">
        <v>1113</v>
      </c>
      <c r="U93" s="98"/>
      <c r="V93" s="98"/>
    </row>
    <row r="94" spans="1:22" ht="15.75" customHeight="1" x14ac:dyDescent="0.25">
      <c r="A94" s="150">
        <v>87</v>
      </c>
      <c r="B94" s="36" t="s">
        <v>1114</v>
      </c>
      <c r="C94" s="248" t="s">
        <v>1115</v>
      </c>
      <c r="D94" s="248" t="s">
        <v>1116</v>
      </c>
      <c r="E94" s="248" t="s">
        <v>1033</v>
      </c>
      <c r="F94" s="37" t="s">
        <v>1117</v>
      </c>
      <c r="G94" s="38" t="s">
        <v>95</v>
      </c>
      <c r="H94" s="170" t="s">
        <v>34</v>
      </c>
      <c r="I94" s="211" t="s">
        <v>27</v>
      </c>
      <c r="J94" s="51">
        <v>0</v>
      </c>
      <c r="K94" s="51">
        <v>3</v>
      </c>
      <c r="L94" s="212" t="s">
        <v>700</v>
      </c>
      <c r="M94" s="39">
        <v>0.5</v>
      </c>
      <c r="N94" s="65">
        <v>68298</v>
      </c>
      <c r="O94" s="65">
        <v>68299.33</v>
      </c>
      <c r="P94" s="228">
        <v>22766.67</v>
      </c>
      <c r="Q94" s="162">
        <f t="shared" si="2"/>
        <v>159364</v>
      </c>
      <c r="R94" s="163">
        <v>250426</v>
      </c>
      <c r="S94" s="163">
        <f>R94-Q94</f>
        <v>91062</v>
      </c>
      <c r="T94" s="174">
        <f>SUM($S$28:S91)</f>
        <v>5122305.0499999989</v>
      </c>
      <c r="U94" s="98"/>
      <c r="V94" s="98"/>
    </row>
    <row r="95" spans="1:22" ht="15.75" customHeight="1" x14ac:dyDescent="0.25">
      <c r="A95" s="150">
        <v>88</v>
      </c>
      <c r="B95" s="36" t="s">
        <v>1118</v>
      </c>
      <c r="C95" s="248" t="s">
        <v>1119</v>
      </c>
      <c r="D95" s="248" t="s">
        <v>1120</v>
      </c>
      <c r="E95" s="248" t="s">
        <v>1062</v>
      </c>
      <c r="F95" s="37" t="s">
        <v>1121</v>
      </c>
      <c r="G95" s="38" t="s">
        <v>769</v>
      </c>
      <c r="H95" s="215" t="s">
        <v>90</v>
      </c>
      <c r="I95" s="211" t="s">
        <v>27</v>
      </c>
      <c r="J95" s="51">
        <v>3.7</v>
      </c>
      <c r="K95" s="51">
        <v>3.7</v>
      </c>
      <c r="L95" s="212" t="s">
        <v>700</v>
      </c>
      <c r="M95" s="39">
        <v>0.5</v>
      </c>
      <c r="N95" s="65">
        <v>68298</v>
      </c>
      <c r="O95" s="65">
        <v>68299.33</v>
      </c>
      <c r="P95" s="228">
        <v>45533.33</v>
      </c>
      <c r="Q95" s="162">
        <f t="shared" si="2"/>
        <v>182130.66000000003</v>
      </c>
      <c r="R95" s="163">
        <v>250426</v>
      </c>
      <c r="S95" s="163">
        <f>R95-Q95</f>
        <v>68295.339999999967</v>
      </c>
      <c r="T95" s="174">
        <f>SUM($S$28:S92)</f>
        <v>5190600.3899999987</v>
      </c>
      <c r="U95" s="98"/>
      <c r="V95" s="98"/>
    </row>
    <row r="96" spans="1:22" ht="15.75" customHeight="1" x14ac:dyDescent="0.25">
      <c r="A96" s="150">
        <v>89</v>
      </c>
      <c r="B96" s="227" t="s">
        <v>1122</v>
      </c>
      <c r="C96" s="209" t="s">
        <v>1123</v>
      </c>
      <c r="D96" s="209" t="s">
        <v>739</v>
      </c>
      <c r="E96" s="209" t="s">
        <v>1124</v>
      </c>
      <c r="F96" s="37" t="s">
        <v>1125</v>
      </c>
      <c r="G96" s="38" t="s">
        <v>40</v>
      </c>
      <c r="H96" s="215" t="s">
        <v>90</v>
      </c>
      <c r="I96" s="211" t="s">
        <v>27</v>
      </c>
      <c r="J96" s="51">
        <v>4</v>
      </c>
      <c r="K96" s="51">
        <v>3.7</v>
      </c>
      <c r="L96" s="212" t="s">
        <v>700</v>
      </c>
      <c r="M96" s="39">
        <v>0.5</v>
      </c>
      <c r="N96" s="65">
        <v>45532</v>
      </c>
      <c r="O96" s="65">
        <v>68299.33</v>
      </c>
      <c r="P96" s="228">
        <v>45533.33</v>
      </c>
      <c r="Q96" s="162">
        <f t="shared" si="2"/>
        <v>159364.66</v>
      </c>
      <c r="R96" s="163">
        <v>250426</v>
      </c>
      <c r="S96" s="163">
        <f>R96-Q96</f>
        <v>91061.34</v>
      </c>
      <c r="T96" s="174">
        <f>SUM($S$28:S93)</f>
        <v>5190600.3899999987</v>
      </c>
      <c r="U96" s="98"/>
      <c r="V96" s="98"/>
    </row>
    <row r="97" spans="1:22" ht="15.75" customHeight="1" x14ac:dyDescent="0.25">
      <c r="A97" s="150">
        <v>90</v>
      </c>
      <c r="B97" s="36" t="s">
        <v>1126</v>
      </c>
      <c r="C97" s="248" t="s">
        <v>1127</v>
      </c>
      <c r="D97" s="248" t="s">
        <v>1128</v>
      </c>
      <c r="E97" s="248" t="s">
        <v>1129</v>
      </c>
      <c r="F97" s="37" t="s">
        <v>1130</v>
      </c>
      <c r="G97" s="38" t="s">
        <v>1131</v>
      </c>
      <c r="H97" s="170" t="s">
        <v>34</v>
      </c>
      <c r="I97" s="211" t="s">
        <v>27</v>
      </c>
      <c r="J97" s="51">
        <v>3</v>
      </c>
      <c r="K97" s="51">
        <v>2.7</v>
      </c>
      <c r="L97" s="212" t="s">
        <v>700</v>
      </c>
      <c r="M97" s="39">
        <v>0.5</v>
      </c>
      <c r="N97" s="65">
        <v>68298</v>
      </c>
      <c r="O97" s="65">
        <v>68299.33</v>
      </c>
      <c r="P97" s="228">
        <v>22766.67</v>
      </c>
      <c r="Q97" s="162">
        <f t="shared" si="2"/>
        <v>159364</v>
      </c>
      <c r="R97" s="163">
        <v>250426</v>
      </c>
      <c r="S97" s="163">
        <f>R97-Q97</f>
        <v>91062</v>
      </c>
      <c r="T97" s="174">
        <f>SUM($S$28:S94)</f>
        <v>5281662.3899999987</v>
      </c>
      <c r="U97" s="98"/>
      <c r="V97" s="98"/>
    </row>
    <row r="98" spans="1:22" ht="16.5" x14ac:dyDescent="0.25">
      <c r="A98" s="150">
        <v>91</v>
      </c>
      <c r="B98" s="36" t="s">
        <v>1132</v>
      </c>
      <c r="C98" s="248" t="s">
        <v>1133</v>
      </c>
      <c r="D98" s="248" t="s">
        <v>949</v>
      </c>
      <c r="E98" s="248" t="s">
        <v>1104</v>
      </c>
      <c r="F98" s="37" t="s">
        <v>1134</v>
      </c>
      <c r="G98" s="38" t="s">
        <v>151</v>
      </c>
      <c r="H98" s="170" t="s">
        <v>34</v>
      </c>
      <c r="I98" s="211" t="s">
        <v>27</v>
      </c>
      <c r="J98" s="190">
        <v>3.3</v>
      </c>
      <c r="K98" s="190">
        <v>3.1</v>
      </c>
      <c r="L98" s="212" t="s">
        <v>700</v>
      </c>
      <c r="M98" s="39">
        <v>0.5</v>
      </c>
      <c r="N98" s="65">
        <v>68298</v>
      </c>
      <c r="O98" s="65">
        <v>68299.33</v>
      </c>
      <c r="P98" s="234">
        <v>22766.67</v>
      </c>
      <c r="Q98" s="162">
        <f t="shared" si="2"/>
        <v>159364</v>
      </c>
      <c r="R98" s="163">
        <v>273192</v>
      </c>
      <c r="S98" s="163">
        <f>R98-Q98</f>
        <v>113828</v>
      </c>
      <c r="T98" s="174">
        <f>SUM($S$28:S95)</f>
        <v>5349957.7299999986</v>
      </c>
      <c r="U98" s="98"/>
      <c r="V98" s="98"/>
    </row>
    <row r="99" spans="1:22" ht="15" customHeight="1" thickBot="1" x14ac:dyDescent="0.3">
      <c r="A99" s="268">
        <f>A98</f>
        <v>91</v>
      </c>
      <c r="N99" s="269">
        <f>SUM(N8:N98)</f>
        <v>4188944</v>
      </c>
      <c r="O99" s="269">
        <f>SUM(O8:O98)</f>
        <v>2436001.9000000013</v>
      </c>
      <c r="P99" s="269">
        <f t="shared" ref="P99:R99" si="4">SUM(P8:P98)</f>
        <v>1092800.0299999996</v>
      </c>
      <c r="Q99" s="269">
        <f t="shared" si="4"/>
        <v>7717745.9300000016</v>
      </c>
      <c r="R99" s="269">
        <f t="shared" si="4"/>
        <v>14479185</v>
      </c>
      <c r="S99" s="269">
        <f>SUM(S8:S98)</f>
        <v>6784205.0699999984</v>
      </c>
      <c r="T99" s="174">
        <f>SUM($S$28:S96)</f>
        <v>5441019.0699999984</v>
      </c>
      <c r="U99" s="98"/>
      <c r="V99" s="98"/>
    </row>
    <row r="100" spans="1:22" ht="15" customHeight="1" thickTop="1" x14ac:dyDescent="0.25">
      <c r="H100" s="206">
        <f>[1]GRADUADOS!I53</f>
        <v>46</v>
      </c>
      <c r="I100" s="270" t="s">
        <v>1135</v>
      </c>
      <c r="J100" s="206"/>
      <c r="K100" s="206"/>
      <c r="L100" s="206"/>
      <c r="M100" s="271">
        <f>[1]GRADUADOS!M53</f>
        <v>0</v>
      </c>
      <c r="N100" s="271">
        <f>[1]GRADUADOS!N53</f>
        <v>1206598</v>
      </c>
      <c r="O100" s="271">
        <f>[1]GRADUADOS!O53</f>
        <v>182129.33000000002</v>
      </c>
      <c r="P100" s="271">
        <f>[1]GRADUADOS!P53</f>
        <v>1388727.33</v>
      </c>
      <c r="Q100" s="271">
        <f>[1]GRADUADOS!Q53</f>
        <v>4689796</v>
      </c>
      <c r="R100" s="272"/>
      <c r="S100" s="272"/>
      <c r="T100" s="273">
        <f>SUM($S$28:S97)</f>
        <v>5532081.0699999984</v>
      </c>
      <c r="U100" s="98"/>
      <c r="V100" s="98"/>
    </row>
    <row r="101" spans="1:22" ht="15" customHeight="1" x14ac:dyDescent="0.25">
      <c r="N101" s="272"/>
      <c r="O101" s="272"/>
      <c r="P101" s="272"/>
      <c r="Q101" s="272"/>
      <c r="R101" s="272"/>
      <c r="S101" s="272"/>
      <c r="T101" s="174">
        <f>SUM($S$28:S98)</f>
        <v>5645909.0699999984</v>
      </c>
      <c r="U101" s="98"/>
      <c r="V101" s="98"/>
    </row>
    <row r="102" spans="1:22" ht="15" customHeight="1" x14ac:dyDescent="0.25"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5"/>
      <c r="T102" s="276"/>
      <c r="U102" s="98"/>
      <c r="V102" s="98"/>
    </row>
    <row r="103" spans="1:22" ht="15" customHeight="1" x14ac:dyDescent="0.25">
      <c r="A103" s="277" t="s">
        <v>0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9"/>
      <c r="T103" s="280"/>
      <c r="U103" s="98"/>
      <c r="V103" s="98"/>
    </row>
    <row r="104" spans="1:22" ht="15" customHeight="1" x14ac:dyDescent="0.25">
      <c r="A104" s="281" t="s">
        <v>1136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3"/>
      <c r="T104" s="280"/>
      <c r="U104" s="98"/>
      <c r="V104" s="98"/>
    </row>
    <row r="105" spans="1:22" ht="23.25" customHeight="1" x14ac:dyDescent="0.25">
      <c r="A105" s="149" t="s">
        <v>677</v>
      </c>
      <c r="B105" s="149" t="s">
        <v>678</v>
      </c>
      <c r="C105" s="149" t="s">
        <v>679</v>
      </c>
      <c r="D105" s="149" t="s">
        <v>680</v>
      </c>
      <c r="E105" s="149" t="s">
        <v>681</v>
      </c>
      <c r="F105" s="149" t="s">
        <v>682</v>
      </c>
      <c r="G105" s="149" t="s">
        <v>683</v>
      </c>
      <c r="H105" s="149" t="s">
        <v>684</v>
      </c>
      <c r="I105" s="149" t="s">
        <v>8</v>
      </c>
      <c r="J105" s="149" t="s">
        <v>9</v>
      </c>
      <c r="K105" s="149" t="s">
        <v>10</v>
      </c>
      <c r="L105" s="149" t="s">
        <v>685</v>
      </c>
      <c r="M105" s="149" t="s">
        <v>686</v>
      </c>
      <c r="N105" s="149" t="s">
        <v>687</v>
      </c>
      <c r="O105" s="149" t="s">
        <v>688</v>
      </c>
      <c r="P105" s="149" t="s">
        <v>689</v>
      </c>
      <c r="Q105" s="149" t="s">
        <v>690</v>
      </c>
      <c r="R105" s="149" t="s">
        <v>691</v>
      </c>
      <c r="S105" s="149" t="s">
        <v>692</v>
      </c>
      <c r="T105" s="280"/>
      <c r="U105" s="284" t="e">
        <f>+T101+T28+#REF!+#REF!+#REF!</f>
        <v>#VALUE!</v>
      </c>
      <c r="V105" s="98"/>
    </row>
    <row r="106" spans="1:22" ht="17.25" customHeight="1" x14ac:dyDescent="0.25">
      <c r="A106" s="15">
        <v>1</v>
      </c>
      <c r="B106" s="285" t="s">
        <v>1137</v>
      </c>
      <c r="C106" s="286" t="s">
        <v>1138</v>
      </c>
      <c r="D106" s="286" t="s">
        <v>774</v>
      </c>
      <c r="E106" s="286" t="s">
        <v>1139</v>
      </c>
      <c r="F106" s="286" t="s">
        <v>1140</v>
      </c>
      <c r="G106" s="287" t="s">
        <v>699</v>
      </c>
      <c r="H106" s="288" t="s">
        <v>55</v>
      </c>
      <c r="I106" s="211" t="s">
        <v>27</v>
      </c>
      <c r="J106" s="289">
        <v>3</v>
      </c>
      <c r="K106" s="289">
        <v>2.9</v>
      </c>
      <c r="L106" s="290" t="s">
        <v>700</v>
      </c>
      <c r="M106" s="291">
        <v>100</v>
      </c>
      <c r="N106" s="19">
        <v>0</v>
      </c>
      <c r="O106" s="19">
        <v>0</v>
      </c>
      <c r="P106" s="19"/>
      <c r="Q106" s="162">
        <f>N106+O106+P106</f>
        <v>0</v>
      </c>
      <c r="R106" s="292">
        <v>136664.01</v>
      </c>
      <c r="S106" s="163">
        <f t="shared" ref="S106:S118" si="5">R106-Q106</f>
        <v>136664.01</v>
      </c>
      <c r="T106" s="280"/>
      <c r="U106" s="284" t="e">
        <f>+S26+S24+#REF!+#REF!+#REF!</f>
        <v>#REF!</v>
      </c>
      <c r="V106" s="98"/>
    </row>
    <row r="107" spans="1:22" ht="16.5" x14ac:dyDescent="0.25">
      <c r="A107" s="15">
        <v>2</v>
      </c>
      <c r="B107" s="290" t="s">
        <v>1141</v>
      </c>
      <c r="C107" s="286" t="s">
        <v>1142</v>
      </c>
      <c r="D107" s="286" t="s">
        <v>1143</v>
      </c>
      <c r="E107" s="286" t="s">
        <v>1144</v>
      </c>
      <c r="F107" s="286" t="s">
        <v>1145</v>
      </c>
      <c r="G107" s="287" t="s">
        <v>60</v>
      </c>
      <c r="H107" s="293" t="s">
        <v>34</v>
      </c>
      <c r="I107" s="211" t="s">
        <v>27</v>
      </c>
      <c r="J107" s="294">
        <v>0</v>
      </c>
      <c r="K107" s="294">
        <v>2.8</v>
      </c>
      <c r="L107" s="290" t="s">
        <v>700</v>
      </c>
      <c r="M107" s="291">
        <v>100</v>
      </c>
      <c r="N107" s="19">
        <v>0</v>
      </c>
      <c r="O107" s="19">
        <v>0</v>
      </c>
      <c r="P107" s="29">
        <v>45554.67</v>
      </c>
      <c r="Q107" s="162">
        <f>N107+O107+P107</f>
        <v>45554.67</v>
      </c>
      <c r="R107" s="292">
        <v>136664.01</v>
      </c>
      <c r="S107" s="163">
        <f t="shared" si="5"/>
        <v>91109.340000000011</v>
      </c>
      <c r="T107" s="280"/>
      <c r="U107" s="98"/>
      <c r="V107" s="98"/>
    </row>
    <row r="108" spans="1:22" ht="33" x14ac:dyDescent="0.25">
      <c r="A108" s="15">
        <v>3</v>
      </c>
      <c r="B108" s="285" t="s">
        <v>1146</v>
      </c>
      <c r="C108" s="286" t="s">
        <v>1147</v>
      </c>
      <c r="D108" s="286" t="s">
        <v>774</v>
      </c>
      <c r="E108" s="286" t="s">
        <v>1139</v>
      </c>
      <c r="F108" s="286" t="s">
        <v>1148</v>
      </c>
      <c r="G108" s="287" t="s">
        <v>1149</v>
      </c>
      <c r="H108" s="293" t="s">
        <v>55</v>
      </c>
      <c r="I108" s="211" t="s">
        <v>27</v>
      </c>
      <c r="J108" s="289">
        <v>2</v>
      </c>
      <c r="K108" s="289">
        <v>3</v>
      </c>
      <c r="L108" s="290" t="s">
        <v>700</v>
      </c>
      <c r="M108" s="291">
        <v>100</v>
      </c>
      <c r="N108" s="19">
        <v>0</v>
      </c>
      <c r="O108" s="19">
        <v>0</v>
      </c>
      <c r="P108" s="19"/>
      <c r="Q108" s="162">
        <f t="shared" ref="Q108:Q119" si="6">N108+O108+P108</f>
        <v>0</v>
      </c>
      <c r="R108" s="163">
        <v>45554.67</v>
      </c>
      <c r="S108" s="163">
        <f t="shared" si="5"/>
        <v>45554.67</v>
      </c>
      <c r="T108" s="280"/>
      <c r="U108" s="98"/>
      <c r="V108" s="98"/>
    </row>
    <row r="109" spans="1:22" ht="22.5" customHeight="1" x14ac:dyDescent="0.25">
      <c r="A109" s="15">
        <v>4</v>
      </c>
      <c r="B109" s="290" t="s">
        <v>1150</v>
      </c>
      <c r="C109" s="286" t="s">
        <v>1151</v>
      </c>
      <c r="D109" s="286" t="s">
        <v>1152</v>
      </c>
      <c r="E109" s="286" t="s">
        <v>992</v>
      </c>
      <c r="F109" s="286" t="s">
        <v>1153</v>
      </c>
      <c r="G109" s="287" t="s">
        <v>565</v>
      </c>
      <c r="H109" s="293" t="s">
        <v>34</v>
      </c>
      <c r="I109" s="211" t="s">
        <v>27</v>
      </c>
      <c r="J109" s="190">
        <v>0</v>
      </c>
      <c r="K109" s="190">
        <v>2.6</v>
      </c>
      <c r="L109" s="290" t="s">
        <v>700</v>
      </c>
      <c r="M109" s="295">
        <v>100</v>
      </c>
      <c r="N109" s="19">
        <v>0</v>
      </c>
      <c r="O109" s="19">
        <v>45554.67</v>
      </c>
      <c r="P109" s="19"/>
      <c r="Q109" s="162">
        <f t="shared" si="6"/>
        <v>45554.67</v>
      </c>
      <c r="R109" s="163">
        <v>45554.67</v>
      </c>
      <c r="S109" s="163">
        <f t="shared" si="5"/>
        <v>0</v>
      </c>
      <c r="T109" s="232" t="s">
        <v>708</v>
      </c>
      <c r="U109" s="98"/>
      <c r="V109" s="98"/>
    </row>
    <row r="110" spans="1:22" ht="24.75" x14ac:dyDescent="0.25">
      <c r="A110" s="15">
        <v>5</v>
      </c>
      <c r="B110" s="285" t="s">
        <v>1154</v>
      </c>
      <c r="C110" s="286" t="s">
        <v>1155</v>
      </c>
      <c r="D110" s="286" t="s">
        <v>1156</v>
      </c>
      <c r="E110" s="286" t="s">
        <v>1157</v>
      </c>
      <c r="F110" s="286" t="s">
        <v>1158</v>
      </c>
      <c r="G110" s="287" t="s">
        <v>60</v>
      </c>
      <c r="H110" s="293" t="s">
        <v>26</v>
      </c>
      <c r="I110" s="211" t="s">
        <v>27</v>
      </c>
      <c r="J110" s="289">
        <v>2.2999999999999998</v>
      </c>
      <c r="K110" s="289">
        <v>2.6</v>
      </c>
      <c r="L110" s="290" t="s">
        <v>700</v>
      </c>
      <c r="M110" s="295">
        <v>100</v>
      </c>
      <c r="N110" s="19">
        <v>0</v>
      </c>
      <c r="O110" s="19">
        <v>0</v>
      </c>
      <c r="P110" s="19"/>
      <c r="Q110" s="162">
        <f t="shared" si="6"/>
        <v>0</v>
      </c>
      <c r="R110" s="292">
        <v>136664.01</v>
      </c>
      <c r="S110" s="163">
        <f t="shared" si="5"/>
        <v>136664.01</v>
      </c>
      <c r="T110" s="174">
        <f>SUM($S$106:S107)</f>
        <v>227773.35000000003</v>
      </c>
      <c r="U110" s="98"/>
      <c r="V110" s="98"/>
    </row>
    <row r="111" spans="1:22" ht="14.25" customHeight="1" x14ac:dyDescent="0.25">
      <c r="A111" s="15">
        <v>6</v>
      </c>
      <c r="B111" s="285" t="s">
        <v>1159</v>
      </c>
      <c r="C111" s="286" t="s">
        <v>1160</v>
      </c>
      <c r="D111" s="286" t="s">
        <v>1161</v>
      </c>
      <c r="E111" s="286" t="s">
        <v>1139</v>
      </c>
      <c r="F111" s="286" t="s">
        <v>1162</v>
      </c>
      <c r="G111" s="287" t="s">
        <v>763</v>
      </c>
      <c r="H111" s="293" t="s">
        <v>34</v>
      </c>
      <c r="I111" s="211" t="s">
        <v>27</v>
      </c>
      <c r="J111" s="289">
        <v>3.1</v>
      </c>
      <c r="K111" s="289">
        <v>3.2</v>
      </c>
      <c r="L111" s="290" t="s">
        <v>700</v>
      </c>
      <c r="M111" s="295">
        <v>100</v>
      </c>
      <c r="N111" s="19">
        <v>0</v>
      </c>
      <c r="O111" s="19">
        <v>0</v>
      </c>
      <c r="P111" s="58">
        <v>45533.33</v>
      </c>
      <c r="Q111" s="162">
        <f t="shared" si="6"/>
        <v>45533.33</v>
      </c>
      <c r="R111" s="292">
        <v>136664.01</v>
      </c>
      <c r="S111" s="163">
        <f t="shared" si="5"/>
        <v>91130.680000000008</v>
      </c>
      <c r="T111" s="232" t="s">
        <v>708</v>
      </c>
      <c r="U111" s="98"/>
      <c r="V111" s="98"/>
    </row>
    <row r="112" spans="1:22" ht="16.5" x14ac:dyDescent="0.25">
      <c r="A112" s="15">
        <v>7</v>
      </c>
      <c r="B112" s="296" t="s">
        <v>1163</v>
      </c>
      <c r="C112" s="166" t="s">
        <v>1164</v>
      </c>
      <c r="D112" s="166" t="s">
        <v>1165</v>
      </c>
      <c r="E112" s="166" t="s">
        <v>1166</v>
      </c>
      <c r="F112" s="297" t="s">
        <v>1167</v>
      </c>
      <c r="G112" s="154" t="s">
        <v>1168</v>
      </c>
      <c r="H112" s="293" t="s">
        <v>34</v>
      </c>
      <c r="I112" s="211" t="s">
        <v>27</v>
      </c>
      <c r="J112" s="289">
        <v>2.8</v>
      </c>
      <c r="K112" s="289">
        <v>2.9</v>
      </c>
      <c r="L112" s="158" t="s">
        <v>700</v>
      </c>
      <c r="M112" s="295">
        <v>100</v>
      </c>
      <c r="N112" s="19">
        <v>0</v>
      </c>
      <c r="O112" s="19">
        <v>0</v>
      </c>
      <c r="P112" s="19"/>
      <c r="Q112" s="162">
        <f t="shared" si="6"/>
        <v>0</v>
      </c>
      <c r="R112" s="298">
        <v>91066.66</v>
      </c>
      <c r="S112" s="163">
        <f t="shared" si="5"/>
        <v>91066.66</v>
      </c>
      <c r="T112" s="174">
        <f>SUM($S$106:S109)</f>
        <v>273328.02</v>
      </c>
      <c r="U112" s="98"/>
      <c r="V112" s="98"/>
    </row>
    <row r="113" spans="1:22" ht="21.75" customHeight="1" x14ac:dyDescent="0.25">
      <c r="A113" s="15">
        <v>8</v>
      </c>
      <c r="B113" s="285" t="s">
        <v>1169</v>
      </c>
      <c r="C113" s="286" t="s">
        <v>1170</v>
      </c>
      <c r="D113" s="286" t="s">
        <v>1171</v>
      </c>
      <c r="E113" s="286" t="s">
        <v>892</v>
      </c>
      <c r="F113" s="286" t="s">
        <v>1172</v>
      </c>
      <c r="G113" s="287" t="s">
        <v>763</v>
      </c>
      <c r="H113" s="293" t="s">
        <v>34</v>
      </c>
      <c r="I113" s="211" t="s">
        <v>27</v>
      </c>
      <c r="J113" s="289">
        <v>2.9</v>
      </c>
      <c r="K113" s="289">
        <v>3.1</v>
      </c>
      <c r="L113" s="290" t="s">
        <v>700</v>
      </c>
      <c r="M113" s="295">
        <v>100</v>
      </c>
      <c r="N113" s="19">
        <v>0</v>
      </c>
      <c r="O113" s="19">
        <v>0</v>
      </c>
      <c r="P113" s="19"/>
      <c r="Q113" s="162">
        <f t="shared" si="6"/>
        <v>0</v>
      </c>
      <c r="R113" s="163">
        <v>91109.34</v>
      </c>
      <c r="S113" s="163">
        <f t="shared" si="5"/>
        <v>91109.34</v>
      </c>
      <c r="T113" s="232" t="s">
        <v>708</v>
      </c>
      <c r="U113" s="98"/>
      <c r="V113" s="98"/>
    </row>
    <row r="114" spans="1:22" ht="15.75" customHeight="1" x14ac:dyDescent="0.25">
      <c r="A114" s="15">
        <v>9</v>
      </c>
      <c r="B114" s="216" t="s">
        <v>1173</v>
      </c>
      <c r="C114" s="152" t="s">
        <v>1174</v>
      </c>
      <c r="D114" s="152" t="s">
        <v>1175</v>
      </c>
      <c r="E114" s="152" t="s">
        <v>1176</v>
      </c>
      <c r="F114" s="158" t="s">
        <v>1177</v>
      </c>
      <c r="G114" s="154" t="s">
        <v>277</v>
      </c>
      <c r="H114" s="299" t="s">
        <v>34</v>
      </c>
      <c r="I114" s="211" t="s">
        <v>27</v>
      </c>
      <c r="J114" s="300">
        <v>1.5</v>
      </c>
      <c r="K114" s="300">
        <v>2.7</v>
      </c>
      <c r="L114" s="158" t="s">
        <v>1178</v>
      </c>
      <c r="M114" s="295">
        <v>100</v>
      </c>
      <c r="N114" s="19">
        <v>45533.33</v>
      </c>
      <c r="O114" s="19">
        <v>0</v>
      </c>
      <c r="P114" s="19"/>
      <c r="Q114" s="162">
        <f t="shared" si="6"/>
        <v>45533.33</v>
      </c>
      <c r="R114" s="298">
        <v>45533.33</v>
      </c>
      <c r="S114" s="163">
        <f t="shared" si="5"/>
        <v>0</v>
      </c>
      <c r="T114" s="232" t="s">
        <v>701</v>
      </c>
      <c r="U114" s="98"/>
      <c r="V114" s="98"/>
    </row>
    <row r="115" spans="1:22" ht="15.75" customHeight="1" x14ac:dyDescent="0.25">
      <c r="A115" s="15">
        <v>10</v>
      </c>
      <c r="B115" s="296" t="s">
        <v>1179</v>
      </c>
      <c r="C115" s="166" t="s">
        <v>1180</v>
      </c>
      <c r="D115" s="166" t="s">
        <v>719</v>
      </c>
      <c r="E115" s="166" t="s">
        <v>1181</v>
      </c>
      <c r="F115" s="297" t="s">
        <v>1182</v>
      </c>
      <c r="G115" s="154" t="s">
        <v>1183</v>
      </c>
      <c r="H115" s="293" t="s">
        <v>34</v>
      </c>
      <c r="I115" s="211" t="s">
        <v>27</v>
      </c>
      <c r="J115" s="289">
        <v>2</v>
      </c>
      <c r="K115" s="289">
        <v>3.1</v>
      </c>
      <c r="L115" s="158" t="s">
        <v>700</v>
      </c>
      <c r="M115" s="295">
        <v>100</v>
      </c>
      <c r="N115" s="19">
        <v>45533.33</v>
      </c>
      <c r="O115" s="19">
        <v>0</v>
      </c>
      <c r="P115" s="19"/>
      <c r="Q115" s="162">
        <f t="shared" si="6"/>
        <v>45533.33</v>
      </c>
      <c r="R115" s="163">
        <v>136599.99</v>
      </c>
      <c r="S115" s="163">
        <f t="shared" si="5"/>
        <v>91066.659999999989</v>
      </c>
      <c r="T115" s="232" t="s">
        <v>708</v>
      </c>
      <c r="U115" s="98"/>
      <c r="V115" s="98"/>
    </row>
    <row r="116" spans="1:22" ht="15.75" customHeight="1" x14ac:dyDescent="0.25">
      <c r="A116" s="15">
        <v>11</v>
      </c>
      <c r="B116" s="296" t="s">
        <v>1184</v>
      </c>
      <c r="C116" s="166" t="s">
        <v>1185</v>
      </c>
      <c r="D116" s="166" t="s">
        <v>1143</v>
      </c>
      <c r="E116" s="166" t="s">
        <v>1144</v>
      </c>
      <c r="F116" s="297" t="s">
        <v>1186</v>
      </c>
      <c r="G116" s="154" t="s">
        <v>1187</v>
      </c>
      <c r="H116" s="293" t="s">
        <v>26</v>
      </c>
      <c r="I116" s="211" t="s">
        <v>27</v>
      </c>
      <c r="J116" s="294">
        <v>0</v>
      </c>
      <c r="K116" s="294">
        <v>3</v>
      </c>
      <c r="L116" s="158" t="s">
        <v>700</v>
      </c>
      <c r="M116" s="295">
        <v>100</v>
      </c>
      <c r="N116" s="301">
        <v>0</v>
      </c>
      <c r="O116" s="19">
        <v>0</v>
      </c>
      <c r="P116" s="29">
        <v>91066.66</v>
      </c>
      <c r="Q116" s="162">
        <f t="shared" si="6"/>
        <v>91066.66</v>
      </c>
      <c r="R116" s="163">
        <v>136599.99</v>
      </c>
      <c r="S116" s="163">
        <f t="shared" si="5"/>
        <v>45533.329999999987</v>
      </c>
      <c r="T116" s="232" t="s">
        <v>1188</v>
      </c>
      <c r="U116" s="98"/>
      <c r="V116" s="98"/>
    </row>
    <row r="117" spans="1:22" ht="15.75" customHeight="1" x14ac:dyDescent="0.25">
      <c r="A117" s="15">
        <v>12</v>
      </c>
      <c r="B117" s="296" t="s">
        <v>1189</v>
      </c>
      <c r="C117" s="166" t="s">
        <v>1180</v>
      </c>
      <c r="D117" s="166" t="s">
        <v>1052</v>
      </c>
      <c r="E117" s="166" t="s">
        <v>798</v>
      </c>
      <c r="F117" s="297" t="s">
        <v>1190</v>
      </c>
      <c r="G117" s="154" t="s">
        <v>1191</v>
      </c>
      <c r="H117" s="293" t="s">
        <v>34</v>
      </c>
      <c r="I117" s="211" t="s">
        <v>27</v>
      </c>
      <c r="J117" s="190">
        <v>0</v>
      </c>
      <c r="K117" s="190">
        <v>2.8</v>
      </c>
      <c r="L117" s="158" t="s">
        <v>700</v>
      </c>
      <c r="M117" s="295">
        <v>100</v>
      </c>
      <c r="N117" s="19">
        <f>45533.33*2</f>
        <v>91066.66</v>
      </c>
      <c r="O117" s="19">
        <v>0</v>
      </c>
      <c r="P117" s="19"/>
      <c r="Q117" s="162">
        <f t="shared" si="6"/>
        <v>91066.66</v>
      </c>
      <c r="R117" s="298">
        <v>91066.66</v>
      </c>
      <c r="S117" s="163">
        <f t="shared" si="5"/>
        <v>0</v>
      </c>
      <c r="T117" s="280"/>
      <c r="U117" s="98"/>
      <c r="V117" s="98"/>
    </row>
    <row r="118" spans="1:22" ht="15.75" customHeight="1" x14ac:dyDescent="0.25">
      <c r="A118" s="15">
        <v>13</v>
      </c>
      <c r="B118" s="296" t="s">
        <v>1192</v>
      </c>
      <c r="C118" s="166" t="s">
        <v>1193</v>
      </c>
      <c r="D118" s="166" t="s">
        <v>1052</v>
      </c>
      <c r="E118" s="166" t="s">
        <v>1194</v>
      </c>
      <c r="F118" s="297" t="s">
        <v>1195</v>
      </c>
      <c r="G118" s="154" t="s">
        <v>1191</v>
      </c>
      <c r="H118" s="293" t="s">
        <v>34</v>
      </c>
      <c r="I118" s="211" t="s">
        <v>27</v>
      </c>
      <c r="J118" s="289">
        <v>2</v>
      </c>
      <c r="K118" s="289">
        <v>2.7</v>
      </c>
      <c r="L118" s="158" t="s">
        <v>700</v>
      </c>
      <c r="M118" s="291">
        <v>100</v>
      </c>
      <c r="N118" s="19">
        <v>0</v>
      </c>
      <c r="O118" s="19">
        <v>0</v>
      </c>
      <c r="P118" s="19"/>
      <c r="Q118" s="162">
        <f t="shared" si="6"/>
        <v>0</v>
      </c>
      <c r="R118" s="298">
        <v>91066.66</v>
      </c>
      <c r="S118" s="163">
        <f t="shared" si="5"/>
        <v>91066.66</v>
      </c>
      <c r="T118" s="232" t="s">
        <v>708</v>
      </c>
      <c r="U118" s="98"/>
      <c r="V118" s="98"/>
    </row>
    <row r="119" spans="1:22" ht="15.75" customHeight="1" x14ac:dyDescent="0.25">
      <c r="A119" s="15">
        <v>14</v>
      </c>
      <c r="B119" s="216" t="s">
        <v>1196</v>
      </c>
      <c r="C119" s="152" t="s">
        <v>1197</v>
      </c>
      <c r="D119" s="152" t="s">
        <v>953</v>
      </c>
      <c r="E119" s="152" t="s">
        <v>1198</v>
      </c>
      <c r="F119" s="158" t="s">
        <v>1199</v>
      </c>
      <c r="G119" s="154" t="s">
        <v>989</v>
      </c>
      <c r="H119" s="299" t="s">
        <v>34</v>
      </c>
      <c r="I119" s="211" t="s">
        <v>27</v>
      </c>
      <c r="J119" s="302">
        <v>0</v>
      </c>
      <c r="K119" s="302">
        <v>2.7</v>
      </c>
      <c r="L119" s="158" t="s">
        <v>700</v>
      </c>
      <c r="M119" s="295">
        <v>100</v>
      </c>
      <c r="N119" s="19">
        <v>136599.99</v>
      </c>
      <c r="O119" s="19">
        <v>91066.66</v>
      </c>
      <c r="P119" s="58">
        <v>45533.33</v>
      </c>
      <c r="Q119" s="163">
        <f t="shared" si="6"/>
        <v>273199.98</v>
      </c>
      <c r="R119" s="163">
        <v>273199.98</v>
      </c>
      <c r="S119" s="163">
        <f>R119-Q119</f>
        <v>0</v>
      </c>
      <c r="T119" s="303">
        <v>2020</v>
      </c>
      <c r="U119" s="98"/>
      <c r="V119" s="98"/>
    </row>
    <row r="120" spans="1:22" ht="15.75" customHeight="1" thickBot="1" x14ac:dyDescent="0.3">
      <c r="N120" s="269">
        <f>SUM(N106:N118)</f>
        <v>182133.32</v>
      </c>
      <c r="O120" s="304">
        <f>SUM(O106:O118)</f>
        <v>45554.67</v>
      </c>
      <c r="P120" s="304"/>
      <c r="Q120" s="304">
        <f>SUM(Q106:Q119)</f>
        <v>683042.63</v>
      </c>
      <c r="R120" s="304">
        <f>SUM(R106:R118)</f>
        <v>1320808.0099999998</v>
      </c>
      <c r="S120" s="304">
        <f>SUM(S106:S118)</f>
        <v>910965.36</v>
      </c>
      <c r="T120" s="284"/>
      <c r="U120" s="98"/>
      <c r="V120" s="98"/>
    </row>
    <row r="121" spans="1:22" ht="15.75" customHeight="1" thickTop="1" x14ac:dyDescent="0.25">
      <c r="S121" s="30"/>
      <c r="T121" s="305"/>
      <c r="U121" s="98"/>
      <c r="V121" s="98"/>
    </row>
    <row r="122" spans="1:22" ht="15.75" customHeight="1" thickBot="1" x14ac:dyDescent="0.3">
      <c r="A122" s="306" t="s">
        <v>1200</v>
      </c>
      <c r="B122" s="307"/>
      <c r="C122" s="308"/>
      <c r="D122" s="308"/>
      <c r="E122" s="309">
        <f>A99+A119</f>
        <v>105</v>
      </c>
      <c r="F122" s="308"/>
      <c r="G122" s="308"/>
      <c r="H122" s="308"/>
      <c r="I122" s="308"/>
      <c r="J122" s="308"/>
      <c r="K122" s="308"/>
      <c r="L122" s="308"/>
      <c r="M122" s="308"/>
      <c r="N122" s="310">
        <f>N99+N120</f>
        <v>4371077.32</v>
      </c>
      <c r="O122" s="311">
        <f>O99+O120</f>
        <v>2481556.5700000012</v>
      </c>
      <c r="P122" s="311"/>
      <c r="Q122" s="311">
        <f>Q99+Q120</f>
        <v>8400788.5600000024</v>
      </c>
      <c r="R122" s="311">
        <f>R99+R120</f>
        <v>15799993.01</v>
      </c>
      <c r="S122" s="311">
        <f>S99+S120</f>
        <v>7695170.4299999988</v>
      </c>
      <c r="T122" s="276"/>
      <c r="U122" s="98"/>
      <c r="V122" s="98"/>
    </row>
    <row r="123" spans="1:22" ht="15.75" customHeight="1" thickTop="1" x14ac:dyDescent="0.25">
      <c r="H123" s="130">
        <f>[1]GRADUADOS!I71</f>
        <v>10</v>
      </c>
      <c r="I123" s="130" t="s">
        <v>1135</v>
      </c>
      <c r="J123" s="130"/>
      <c r="K123" s="130"/>
      <c r="L123" s="130"/>
      <c r="M123" s="312">
        <f>[1]GRADUADOS!M71</f>
        <v>0</v>
      </c>
      <c r="N123" s="312">
        <f>[1]GRADUADOS!N71</f>
        <v>136599.99</v>
      </c>
      <c r="O123" s="312">
        <f>[1]GRADUADOS!O71</f>
        <v>0</v>
      </c>
      <c r="P123" s="312"/>
      <c r="Q123" s="312">
        <f>[1]GRADUADOS!P71</f>
        <v>136599.99</v>
      </c>
      <c r="R123" s="313"/>
      <c r="T123" s="280"/>
      <c r="U123" s="98"/>
      <c r="V123" s="98"/>
    </row>
    <row r="124" spans="1:22" ht="15.75" customHeight="1" x14ac:dyDescent="0.25">
      <c r="A124" s="314" t="s">
        <v>1201</v>
      </c>
      <c r="B124" s="314"/>
      <c r="C124" s="314"/>
      <c r="D124" s="315"/>
      <c r="E124" s="316">
        <f>+H123+H100</f>
        <v>56</v>
      </c>
      <c r="F124" s="315"/>
      <c r="G124" s="315"/>
      <c r="H124" s="315"/>
      <c r="I124" s="315"/>
      <c r="J124" s="315"/>
      <c r="K124" s="315"/>
      <c r="L124" s="315"/>
      <c r="M124" s="317">
        <f>[1]GRADUADOS!M73</f>
        <v>0</v>
      </c>
      <c r="N124" s="317">
        <f>[1]GRADUADOS!N73</f>
        <v>0</v>
      </c>
      <c r="O124" s="317">
        <f>[1]GRADUADOS!O73</f>
        <v>0</v>
      </c>
      <c r="P124" s="317"/>
      <c r="Q124" s="317">
        <f>[1]GRADUADOS!P73</f>
        <v>1525327.32</v>
      </c>
      <c r="R124" s="313"/>
      <c r="S124" s="313"/>
      <c r="T124" s="280"/>
      <c r="U124" s="284"/>
      <c r="V124" s="98"/>
    </row>
    <row r="125" spans="1:22" ht="15.75" customHeight="1" thickBot="1" x14ac:dyDescent="0.3">
      <c r="A125" s="318" t="s">
        <v>1202</v>
      </c>
      <c r="B125" s="319"/>
      <c r="C125" s="319"/>
      <c r="D125" s="320"/>
      <c r="E125" s="321">
        <f>E122+E124</f>
        <v>161</v>
      </c>
      <c r="F125" s="320"/>
      <c r="G125" s="320"/>
      <c r="H125" s="320"/>
      <c r="I125" s="320"/>
      <c r="J125" s="320"/>
      <c r="K125" s="322"/>
      <c r="L125" s="322"/>
      <c r="M125" s="323">
        <f t="shared" ref="M125:S125" si="7">M122+M124</f>
        <v>0</v>
      </c>
      <c r="N125" s="323">
        <f t="shared" si="7"/>
        <v>4371077.32</v>
      </c>
      <c r="O125" s="324">
        <f t="shared" si="7"/>
        <v>2481556.5700000012</v>
      </c>
      <c r="P125" s="324"/>
      <c r="Q125" s="324">
        <f t="shared" si="7"/>
        <v>9926115.8800000027</v>
      </c>
      <c r="R125" s="324">
        <f t="shared" si="7"/>
        <v>15799993.01</v>
      </c>
      <c r="S125" s="324">
        <f t="shared" si="7"/>
        <v>7695170.4299999988</v>
      </c>
      <c r="T125" s="280"/>
      <c r="U125" s="98"/>
      <c r="V125" s="98"/>
    </row>
    <row r="126" spans="1:22" ht="15.75" thickTop="1" x14ac:dyDescent="0.25">
      <c r="R126" s="313"/>
      <c r="T126" s="280"/>
      <c r="U126" s="284"/>
      <c r="V126" s="98"/>
    </row>
    <row r="127" spans="1:22" x14ac:dyDescent="0.25">
      <c r="T127" s="280"/>
      <c r="U127" s="284"/>
      <c r="V127" s="98"/>
    </row>
    <row r="128" spans="1:22" x14ac:dyDescent="0.25">
      <c r="U128" s="98"/>
      <c r="V128" s="98"/>
    </row>
    <row r="129" spans="2:22" x14ac:dyDescent="0.25">
      <c r="U129" s="284"/>
      <c r="V129" s="98"/>
    </row>
    <row r="130" spans="2:22" x14ac:dyDescent="0.25">
      <c r="B130" s="325"/>
      <c r="C130" t="s">
        <v>1203</v>
      </c>
      <c r="U130" s="284"/>
      <c r="V130" s="98"/>
    </row>
    <row r="131" spans="2:22" x14ac:dyDescent="0.25">
      <c r="U131" s="326"/>
      <c r="V131" s="98"/>
    </row>
    <row r="132" spans="2:22" x14ac:dyDescent="0.25">
      <c r="U132" s="98"/>
      <c r="V132" s="98"/>
    </row>
    <row r="133" spans="2:22" x14ac:dyDescent="0.25">
      <c r="B133">
        <v>4</v>
      </c>
    </row>
  </sheetData>
  <mergeCells count="3">
    <mergeCell ref="A4:S4"/>
    <mergeCell ref="A5:S5"/>
    <mergeCell ref="U7:V7"/>
  </mergeCells>
  <conditionalFormatting sqref="J106:K118 J9:K11 J13:K29 J72:K98 J32:K70">
    <cfRule type="cellIs" dxfId="34" priority="7" operator="lessThan">
      <formula>2</formula>
    </cfRule>
  </conditionalFormatting>
  <conditionalFormatting sqref="K83">
    <cfRule type="cellIs" dxfId="33" priority="6" operator="lessThan">
      <formula>2</formula>
    </cfRule>
  </conditionalFormatting>
  <conditionalFormatting sqref="J8:K8">
    <cfRule type="cellIs" dxfId="32" priority="5" operator="lessThan">
      <formula>2</formula>
    </cfRule>
  </conditionalFormatting>
  <conditionalFormatting sqref="J12:K12">
    <cfRule type="cellIs" dxfId="31" priority="4" operator="lessThan">
      <formula>2</formula>
    </cfRule>
  </conditionalFormatting>
  <conditionalFormatting sqref="J119:K119">
    <cfRule type="cellIs" dxfId="30" priority="3" operator="lessThan">
      <formula>2</formula>
    </cfRule>
  </conditionalFormatting>
  <conditionalFormatting sqref="J30:K31">
    <cfRule type="cellIs" dxfId="29" priority="2" operator="lessThan">
      <formula>2</formula>
    </cfRule>
  </conditionalFormatting>
  <conditionalFormatting sqref="J71:K71">
    <cfRule type="cellIs" dxfId="28" priority="1" operator="lessThan">
      <formula>2</formula>
    </cfRule>
  </conditionalFormatting>
  <pageMargins left="0.7" right="0.7" top="0.75" bottom="0.75" header="0.3" footer="0.3"/>
  <pageSetup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3"/>
  <sheetViews>
    <sheetView showWhiteSpace="0" view="pageLayout" topLeftCell="A55" zoomScaleNormal="100" workbookViewId="0">
      <selection activeCell="C220" sqref="C220"/>
    </sheetView>
  </sheetViews>
  <sheetFormatPr baseColWidth="10" defaultRowHeight="15" x14ac:dyDescent="0.25"/>
  <cols>
    <col min="1" max="1" width="4.85546875" customWidth="1"/>
    <col min="3" max="3" width="13" customWidth="1"/>
    <col min="4" max="4" width="13.5703125" customWidth="1"/>
    <col min="5" max="5" width="13.28515625" customWidth="1"/>
    <col min="7" max="8" width="0" hidden="1" customWidth="1"/>
    <col min="9" max="9" width="12.5703125" hidden="1" customWidth="1"/>
    <col min="10" max="10" width="11.5703125" hidden="1" customWidth="1"/>
    <col min="11" max="11" width="0" hidden="1" customWidth="1"/>
    <col min="12" max="12" width="11.5703125" hidden="1" customWidth="1"/>
    <col min="13" max="13" width="12.42578125" bestFit="1" customWidth="1"/>
    <col min="16" max="16" width="13.140625" customWidth="1"/>
  </cols>
  <sheetData>
    <row r="1" spans="1:10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5.75" x14ac:dyDescent="0.25">
      <c r="A9" s="116"/>
      <c r="B9" s="141" t="s">
        <v>666</v>
      </c>
      <c r="C9" s="116"/>
      <c r="D9" s="116"/>
      <c r="E9" s="116"/>
      <c r="F9" s="116"/>
      <c r="G9" s="116"/>
      <c r="H9" s="116"/>
      <c r="I9" s="116"/>
      <c r="J9" s="116"/>
    </row>
    <row r="10" spans="1:10" ht="15.75" x14ac:dyDescent="0.25">
      <c r="A10" s="116"/>
      <c r="B10" s="141"/>
      <c r="C10" s="116"/>
      <c r="D10" s="116"/>
      <c r="E10" s="116"/>
      <c r="F10" s="116"/>
      <c r="G10" s="116"/>
      <c r="H10" s="116"/>
      <c r="I10" s="116"/>
      <c r="J10" s="116"/>
    </row>
    <row r="11" spans="1:10" ht="15.75" x14ac:dyDescent="0.25">
      <c r="A11" s="116"/>
      <c r="B11" s="141"/>
      <c r="C11" s="116"/>
      <c r="D11" s="116"/>
      <c r="E11" s="116"/>
      <c r="F11" s="116"/>
      <c r="G11" s="116"/>
      <c r="H11" s="116"/>
      <c r="I11" s="116"/>
      <c r="J11" s="116"/>
    </row>
    <row r="12" spans="1:10" ht="15.75" x14ac:dyDescent="0.25">
      <c r="A12" s="116"/>
      <c r="B12" s="141"/>
      <c r="C12" s="116"/>
      <c r="D12" s="116"/>
      <c r="E12" s="116"/>
      <c r="F12" s="116"/>
      <c r="G12" s="116"/>
      <c r="H12" s="116"/>
      <c r="I12" s="116"/>
      <c r="J12" s="116"/>
    </row>
    <row r="13" spans="1:10" ht="15.75" x14ac:dyDescent="0.25">
      <c r="A13" s="116"/>
      <c r="B13" s="141"/>
      <c r="C13" s="116"/>
      <c r="D13" s="116"/>
      <c r="E13" s="116"/>
      <c r="F13" s="116"/>
      <c r="G13" s="116"/>
      <c r="H13" s="116"/>
      <c r="I13" s="116"/>
      <c r="J13" s="116"/>
    </row>
    <row r="14" spans="1:10" ht="15.75" x14ac:dyDescent="0.25">
      <c r="A14" s="116"/>
      <c r="B14" s="141"/>
      <c r="C14" s="116"/>
      <c r="D14" s="116"/>
      <c r="E14" s="116"/>
      <c r="F14" s="116"/>
      <c r="G14" s="116"/>
      <c r="H14" s="116"/>
      <c r="I14" s="116"/>
      <c r="J14" s="116"/>
    </row>
    <row r="15" spans="1:10" ht="15.75" x14ac:dyDescent="0.25">
      <c r="A15" s="116"/>
      <c r="B15" s="141"/>
      <c r="C15" s="116"/>
      <c r="D15" s="116"/>
      <c r="E15" s="116"/>
      <c r="F15" s="116"/>
      <c r="G15" s="116"/>
      <c r="H15" s="116"/>
      <c r="I15" s="116"/>
      <c r="J15" s="116"/>
    </row>
    <row r="16" spans="1:10" ht="15.75" x14ac:dyDescent="0.25">
      <c r="A16" s="116"/>
      <c r="B16" s="141"/>
      <c r="C16" s="116"/>
      <c r="D16" s="116"/>
      <c r="E16" s="116"/>
      <c r="F16" s="116"/>
      <c r="G16" s="116"/>
      <c r="H16" s="116"/>
      <c r="I16" s="116"/>
      <c r="J16" s="116"/>
    </row>
    <row r="17" spans="1:10" ht="15.75" x14ac:dyDescent="0.25">
      <c r="A17" s="116"/>
      <c r="B17" s="141"/>
      <c r="C17" s="116"/>
      <c r="D17" s="116"/>
      <c r="E17" s="116"/>
      <c r="F17" s="116"/>
      <c r="G17" s="116"/>
      <c r="H17" s="116"/>
      <c r="I17" s="116"/>
      <c r="J17" s="116"/>
    </row>
    <row r="18" spans="1:10" ht="15.75" x14ac:dyDescent="0.25">
      <c r="A18" s="116"/>
      <c r="B18" s="141"/>
      <c r="C18" s="116"/>
      <c r="D18" s="116"/>
      <c r="E18" s="116"/>
      <c r="F18" s="116"/>
      <c r="G18" s="116"/>
      <c r="H18" s="116"/>
      <c r="I18" s="116"/>
      <c r="J18" s="116"/>
    </row>
    <row r="19" spans="1:10" ht="15.75" x14ac:dyDescent="0.25">
      <c r="A19" s="116"/>
      <c r="B19" s="141"/>
      <c r="C19" s="116"/>
      <c r="D19" s="116"/>
      <c r="E19" s="116"/>
      <c r="F19" s="116"/>
      <c r="G19" s="116"/>
      <c r="H19" s="116"/>
      <c r="I19" s="116"/>
      <c r="J19" s="116"/>
    </row>
    <row r="20" spans="1:10" ht="22.5" x14ac:dyDescent="0.25">
      <c r="A20" s="116"/>
      <c r="B20" s="116"/>
      <c r="E20" s="142" t="s">
        <v>667</v>
      </c>
      <c r="H20" s="116"/>
      <c r="I20" s="116"/>
      <c r="J20" s="116"/>
    </row>
    <row r="21" spans="1:10" ht="22.5" x14ac:dyDescent="0.25">
      <c r="A21" s="116"/>
      <c r="B21" s="116"/>
      <c r="E21" s="142" t="s">
        <v>668</v>
      </c>
      <c r="H21" s="116"/>
      <c r="I21" s="116"/>
      <c r="J21" s="116"/>
    </row>
    <row r="22" spans="1:10" ht="22.5" x14ac:dyDescent="0.25">
      <c r="A22" s="116"/>
      <c r="B22" s="142"/>
      <c r="E22" s="142" t="s">
        <v>1205</v>
      </c>
      <c r="H22" s="116"/>
      <c r="I22" s="116"/>
      <c r="J22" s="116"/>
    </row>
    <row r="23" spans="1:10" ht="22.5" x14ac:dyDescent="0.25">
      <c r="A23" s="116"/>
      <c r="B23" s="142"/>
      <c r="C23" s="116"/>
      <c r="E23" s="116"/>
      <c r="H23" s="116"/>
      <c r="I23" s="116"/>
      <c r="J23" s="116"/>
    </row>
    <row r="24" spans="1:10" ht="22.5" x14ac:dyDescent="0.25">
      <c r="A24" s="116"/>
      <c r="B24" s="142"/>
      <c r="C24" s="116"/>
      <c r="E24" s="116"/>
      <c r="H24" s="116"/>
      <c r="I24" s="116"/>
      <c r="J24" s="116"/>
    </row>
    <row r="25" spans="1:10" ht="22.5" x14ac:dyDescent="0.25">
      <c r="A25" s="116"/>
      <c r="B25" s="142"/>
      <c r="C25" s="116"/>
      <c r="E25" s="116"/>
      <c r="H25" s="116"/>
      <c r="I25" s="116"/>
      <c r="J25" s="116"/>
    </row>
    <row r="26" spans="1:10" ht="22.5" x14ac:dyDescent="0.25">
      <c r="A26" s="116"/>
      <c r="B26" s="116"/>
      <c r="E26" s="142" t="s">
        <v>670</v>
      </c>
      <c r="H26" s="116"/>
      <c r="I26" s="116"/>
      <c r="J26" s="116"/>
    </row>
    <row r="27" spans="1:10" ht="22.5" x14ac:dyDescent="0.25">
      <c r="A27" s="116"/>
      <c r="B27" s="142"/>
      <c r="C27" s="116"/>
      <c r="D27" s="116"/>
      <c r="E27" s="116"/>
      <c r="F27" s="116"/>
      <c r="G27" s="116"/>
      <c r="H27" s="116"/>
      <c r="I27" s="116"/>
      <c r="J27" s="116"/>
    </row>
    <row r="28" spans="1:10" x14ac:dyDescent="0.2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x14ac:dyDescent="0.25">
      <c r="A31" s="327" t="s">
        <v>1204</v>
      </c>
    </row>
    <row r="32" spans="1:10" x14ac:dyDescent="0.25">
      <c r="A32" s="327"/>
    </row>
    <row r="33" spans="1:16" x14ac:dyDescent="0.25">
      <c r="A33" s="501" t="s">
        <v>1297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</row>
    <row r="34" spans="1:16" ht="57" x14ac:dyDescent="0.25">
      <c r="A34" s="7" t="s">
        <v>1</v>
      </c>
      <c r="B34" s="7" t="s">
        <v>2</v>
      </c>
      <c r="C34" s="7" t="s">
        <v>3</v>
      </c>
      <c r="D34" s="7" t="s">
        <v>4</v>
      </c>
      <c r="E34" s="7" t="s">
        <v>5</v>
      </c>
      <c r="F34" s="8" t="s">
        <v>6</v>
      </c>
      <c r="G34" s="7" t="s">
        <v>7</v>
      </c>
      <c r="H34" s="7" t="s">
        <v>8</v>
      </c>
      <c r="I34" s="8" t="s">
        <v>9</v>
      </c>
      <c r="J34" s="8" t="s">
        <v>10</v>
      </c>
      <c r="K34" s="8" t="s">
        <v>11</v>
      </c>
      <c r="L34" s="8" t="s">
        <v>12</v>
      </c>
      <c r="M34" s="8" t="s">
        <v>19</v>
      </c>
      <c r="N34" s="8" t="s">
        <v>671</v>
      </c>
      <c r="O34" s="8" t="s">
        <v>672</v>
      </c>
      <c r="P34" s="8" t="s">
        <v>674</v>
      </c>
    </row>
    <row r="35" spans="1:16" ht="105" x14ac:dyDescent="0.25">
      <c r="A35" s="335">
        <v>1</v>
      </c>
      <c r="B35" s="336" t="s">
        <v>694</v>
      </c>
      <c r="C35" s="328" t="s">
        <v>695</v>
      </c>
      <c r="D35" s="337" t="str">
        <f>CONCATENATE('TRANSFERIDOS MAYO-AGO 2021'!D8," ",'TRANSFERIDOS MAYO-AGO 2021'!E8)</f>
        <v>SANCHEZ DE LA CRUZ</v>
      </c>
      <c r="E35" s="338" t="s">
        <v>698</v>
      </c>
      <c r="F35" s="328" t="s">
        <v>699</v>
      </c>
      <c r="G35" s="328" t="s">
        <v>55</v>
      </c>
      <c r="H35" s="339" t="s">
        <v>27</v>
      </c>
      <c r="I35" s="340">
        <v>4</v>
      </c>
      <c r="J35" s="340">
        <v>2.7</v>
      </c>
      <c r="K35" s="331" t="s">
        <v>700</v>
      </c>
      <c r="L35" s="341">
        <v>0.5</v>
      </c>
      <c r="M35" s="342">
        <v>182128</v>
      </c>
      <c r="N35" s="337" t="s">
        <v>1206</v>
      </c>
      <c r="O35" s="343" t="s">
        <v>673</v>
      </c>
      <c r="P35" s="344" t="s">
        <v>675</v>
      </c>
    </row>
    <row r="36" spans="1:16" ht="105" x14ac:dyDescent="0.25">
      <c r="A36" s="335">
        <v>2</v>
      </c>
      <c r="B36" s="336" t="s">
        <v>703</v>
      </c>
      <c r="C36" s="328" t="s">
        <v>704</v>
      </c>
      <c r="D36" s="337" t="str">
        <f>CONCATENATE('TRANSFERIDOS MAYO-AGO 2021'!D9," ",'TRANSFERIDOS MAYO-AGO 2021'!E9)</f>
        <v>MARÍA CONTRERAS</v>
      </c>
      <c r="E36" s="338" t="s">
        <v>707</v>
      </c>
      <c r="F36" s="328" t="s">
        <v>699</v>
      </c>
      <c r="G36" s="328" t="s">
        <v>55</v>
      </c>
      <c r="H36" s="339" t="s">
        <v>27</v>
      </c>
      <c r="I36" s="340">
        <v>4</v>
      </c>
      <c r="J36" s="340">
        <v>3</v>
      </c>
      <c r="K36" s="331" t="s">
        <v>700</v>
      </c>
      <c r="L36" s="341">
        <v>0.5</v>
      </c>
      <c r="M36" s="342">
        <v>159362</v>
      </c>
      <c r="N36" s="337" t="s">
        <v>1207</v>
      </c>
      <c r="O36" s="343" t="s">
        <v>673</v>
      </c>
      <c r="P36" s="344" t="s">
        <v>675</v>
      </c>
    </row>
    <row r="37" spans="1:16" ht="90" x14ac:dyDescent="0.25">
      <c r="A37" s="335">
        <v>3</v>
      </c>
      <c r="B37" s="345" t="s">
        <v>710</v>
      </c>
      <c r="C37" s="379" t="s">
        <v>711</v>
      </c>
      <c r="D37" s="337" t="str">
        <f>CONCATENATE('TRANSFERIDOS MAYO-AGO 2021'!D10," ",'TRANSFERIDOS MAYO-AGO 2021'!E10)</f>
        <v>ESTÉVEZ MORÁN</v>
      </c>
      <c r="E37" s="338" t="s">
        <v>714</v>
      </c>
      <c r="F37" s="328" t="s">
        <v>715</v>
      </c>
      <c r="G37" s="328" t="s">
        <v>26</v>
      </c>
      <c r="H37" s="339" t="s">
        <v>27</v>
      </c>
      <c r="I37" s="340">
        <v>2</v>
      </c>
      <c r="J37" s="340">
        <v>2.9</v>
      </c>
      <c r="K37" s="331" t="s">
        <v>700</v>
      </c>
      <c r="L37" s="341">
        <v>0.5</v>
      </c>
      <c r="M37" s="342">
        <v>22766</v>
      </c>
      <c r="N37" s="337" t="s">
        <v>1208</v>
      </c>
      <c r="O37" s="343" t="s">
        <v>673</v>
      </c>
      <c r="P37" s="344" t="s">
        <v>675</v>
      </c>
    </row>
    <row r="38" spans="1:16" ht="90" x14ac:dyDescent="0.25">
      <c r="A38" s="335">
        <v>4</v>
      </c>
      <c r="B38" s="336" t="s">
        <v>717</v>
      </c>
      <c r="C38" s="328" t="s">
        <v>718</v>
      </c>
      <c r="D38" s="337" t="str">
        <f>CONCATENATE('TRANSFERIDOS MAYO-AGO 2021'!D11," ",'TRANSFERIDOS MAYO-AGO 2021'!E11)</f>
        <v>RODRÍGUEZ ESPINAL</v>
      </c>
      <c r="E38" s="338" t="s">
        <v>721</v>
      </c>
      <c r="F38" s="328" t="s">
        <v>722</v>
      </c>
      <c r="G38" s="328" t="s">
        <v>34</v>
      </c>
      <c r="H38" s="339" t="s">
        <v>27</v>
      </c>
      <c r="I38" s="347">
        <v>2</v>
      </c>
      <c r="J38" s="340">
        <v>2.8</v>
      </c>
      <c r="K38" s="331" t="s">
        <v>700</v>
      </c>
      <c r="L38" s="341">
        <v>0.5</v>
      </c>
      <c r="M38" s="342">
        <v>68298</v>
      </c>
      <c r="N38" s="337" t="s">
        <v>1209</v>
      </c>
      <c r="O38" s="343" t="s">
        <v>673</v>
      </c>
      <c r="P38" s="344" t="s">
        <v>675</v>
      </c>
    </row>
    <row r="39" spans="1:16" ht="90" x14ac:dyDescent="0.25">
      <c r="A39" s="335">
        <v>5</v>
      </c>
      <c r="B39" s="336" t="s">
        <v>724</v>
      </c>
      <c r="C39" s="328" t="s">
        <v>725</v>
      </c>
      <c r="D39" s="337" t="str">
        <f>CONCATENATE('TRANSFERIDOS MAYO-AGO 2021'!D12," ",'TRANSFERIDOS MAYO-AGO 2021'!E12)</f>
        <v>BATISTA MINYETTY</v>
      </c>
      <c r="E39" s="338" t="s">
        <v>728</v>
      </c>
      <c r="F39" s="328" t="s">
        <v>151</v>
      </c>
      <c r="G39" s="328" t="s">
        <v>34</v>
      </c>
      <c r="H39" s="339" t="s">
        <v>27</v>
      </c>
      <c r="I39" s="340">
        <v>2</v>
      </c>
      <c r="J39" s="340">
        <v>2.6</v>
      </c>
      <c r="K39" s="331" t="s">
        <v>700</v>
      </c>
      <c r="L39" s="341">
        <v>0.5</v>
      </c>
      <c r="M39" s="342">
        <v>136596</v>
      </c>
      <c r="N39" s="337" t="s">
        <v>1210</v>
      </c>
      <c r="O39" s="343" t="s">
        <v>673</v>
      </c>
      <c r="P39" s="344" t="s">
        <v>675</v>
      </c>
    </row>
    <row r="40" spans="1:16" ht="90" x14ac:dyDescent="0.25">
      <c r="A40" s="335">
        <v>6</v>
      </c>
      <c r="B40" s="336" t="s">
        <v>730</v>
      </c>
      <c r="C40" s="328" t="s">
        <v>731</v>
      </c>
      <c r="D40" s="337" t="str">
        <f>CONCATENATE('TRANSFERIDOS MAYO-AGO 2021'!D13," ",'TRANSFERIDOS MAYO-AGO 2021'!E13)</f>
        <v>GUZMÁN SOLIS</v>
      </c>
      <c r="E40" s="338" t="s">
        <v>734</v>
      </c>
      <c r="F40" s="328" t="s">
        <v>722</v>
      </c>
      <c r="G40" s="328" t="s">
        <v>34</v>
      </c>
      <c r="H40" s="339" t="s">
        <v>27</v>
      </c>
      <c r="I40" s="331">
        <v>2.2000000000000002</v>
      </c>
      <c r="J40" s="331">
        <v>2.5</v>
      </c>
      <c r="K40" s="331" t="s">
        <v>700</v>
      </c>
      <c r="L40" s="341">
        <v>0.5</v>
      </c>
      <c r="M40" s="342">
        <v>22766</v>
      </c>
      <c r="N40" s="337" t="s">
        <v>1211</v>
      </c>
      <c r="O40" s="343" t="s">
        <v>673</v>
      </c>
      <c r="P40" s="344" t="s">
        <v>675</v>
      </c>
    </row>
    <row r="41" spans="1:16" ht="90" x14ac:dyDescent="0.25">
      <c r="A41" s="335">
        <v>7</v>
      </c>
      <c r="B41" s="336" t="s">
        <v>736</v>
      </c>
      <c r="C41" s="328" t="s">
        <v>737</v>
      </c>
      <c r="D41" s="337" t="str">
        <f>CONCATENATE('TRANSFERIDOS MAYO-AGO 2021'!D14," ",'TRANSFERIDOS MAYO-AGO 2021'!E14)</f>
        <v>CAPELLAN PAULINO</v>
      </c>
      <c r="E41" s="338" t="s">
        <v>740</v>
      </c>
      <c r="F41" s="328" t="s">
        <v>741</v>
      </c>
      <c r="G41" s="328" t="s">
        <v>34</v>
      </c>
      <c r="H41" s="339" t="s">
        <v>27</v>
      </c>
      <c r="I41" s="331">
        <v>2</v>
      </c>
      <c r="J41" s="331">
        <v>2.2999999999999998</v>
      </c>
      <c r="K41" s="331" t="s">
        <v>700</v>
      </c>
      <c r="L41" s="341">
        <v>0.5</v>
      </c>
      <c r="M41" s="342">
        <v>68298</v>
      </c>
      <c r="N41" s="337" t="s">
        <v>1212</v>
      </c>
      <c r="O41" s="343" t="s">
        <v>673</v>
      </c>
      <c r="P41" s="344" t="s">
        <v>675</v>
      </c>
    </row>
    <row r="42" spans="1:16" ht="90" x14ac:dyDescent="0.25">
      <c r="A42" s="335">
        <v>8</v>
      </c>
      <c r="B42" s="345" t="s">
        <v>743</v>
      </c>
      <c r="C42" s="379" t="s">
        <v>744</v>
      </c>
      <c r="D42" s="337" t="str">
        <f>CONCATENATE('TRANSFERIDOS MAYO-AGO 2021'!D15," ",'TRANSFERIDOS MAYO-AGO 2021'!E15)</f>
        <v>CASTILLO SOTO</v>
      </c>
      <c r="E42" s="338" t="s">
        <v>747</v>
      </c>
      <c r="F42" s="328" t="s">
        <v>151</v>
      </c>
      <c r="G42" s="328" t="s">
        <v>34</v>
      </c>
      <c r="H42" s="339" t="s">
        <v>27</v>
      </c>
      <c r="I42" s="331">
        <v>3.1</v>
      </c>
      <c r="J42" s="331">
        <v>2.8</v>
      </c>
      <c r="K42" s="331" t="s">
        <v>700</v>
      </c>
      <c r="L42" s="341">
        <v>0.5</v>
      </c>
      <c r="M42" s="342">
        <v>159362</v>
      </c>
      <c r="N42" s="337" t="s">
        <v>1213</v>
      </c>
      <c r="O42" s="343" t="s">
        <v>673</v>
      </c>
      <c r="P42" s="344" t="s">
        <v>675</v>
      </c>
    </row>
    <row r="43" spans="1:16" ht="90" x14ac:dyDescent="0.25">
      <c r="A43" s="335">
        <v>9</v>
      </c>
      <c r="B43" s="336" t="s">
        <v>749</v>
      </c>
      <c r="C43" s="328" t="s">
        <v>750</v>
      </c>
      <c r="D43" s="337" t="str">
        <f>CONCATENATE('TRANSFERIDOS MAYO-AGO 2021'!D16," ",'TRANSFERIDOS MAYO-AGO 2021'!E16)</f>
        <v>TAVÁREZ SANTOS</v>
      </c>
      <c r="E43" s="338" t="s">
        <v>753</v>
      </c>
      <c r="F43" s="328" t="s">
        <v>715</v>
      </c>
      <c r="G43" s="328" t="s">
        <v>26</v>
      </c>
      <c r="H43" s="339" t="s">
        <v>27</v>
      </c>
      <c r="I43" s="331">
        <v>3.3</v>
      </c>
      <c r="J43" s="331">
        <v>2.6</v>
      </c>
      <c r="K43" s="331" t="s">
        <v>700</v>
      </c>
      <c r="L43" s="341">
        <v>0.5</v>
      </c>
      <c r="M43" s="342">
        <v>45532</v>
      </c>
      <c r="N43" s="337" t="s">
        <v>1214</v>
      </c>
      <c r="O43" s="343" t="s">
        <v>673</v>
      </c>
      <c r="P43" s="344" t="s">
        <v>675</v>
      </c>
    </row>
    <row r="44" spans="1:16" ht="87" customHeight="1" x14ac:dyDescent="0.25">
      <c r="A44" s="335">
        <v>10</v>
      </c>
      <c r="B44" s="336" t="s">
        <v>754</v>
      </c>
      <c r="C44" s="328" t="s">
        <v>755</v>
      </c>
      <c r="D44" s="337" t="str">
        <f>CONCATENATE('TRANSFERIDOS MAYO-AGO 2021'!D17," ",'TRANSFERIDOS MAYO-AGO 2021'!E17)</f>
        <v>VIZCAINO SANTOS</v>
      </c>
      <c r="E44" s="338" t="s">
        <v>757</v>
      </c>
      <c r="F44" s="328" t="s">
        <v>138</v>
      </c>
      <c r="G44" s="328" t="s">
        <v>26</v>
      </c>
      <c r="H44" s="339" t="s">
        <v>27</v>
      </c>
      <c r="I44" s="331">
        <v>2.7</v>
      </c>
      <c r="J44" s="331">
        <v>3.5</v>
      </c>
      <c r="K44" s="331" t="s">
        <v>700</v>
      </c>
      <c r="L44" s="341">
        <v>0.5</v>
      </c>
      <c r="M44" s="342">
        <v>182128</v>
      </c>
      <c r="N44" s="337" t="s">
        <v>1215</v>
      </c>
      <c r="O44" s="343" t="s">
        <v>673</v>
      </c>
      <c r="P44" s="344" t="s">
        <v>675</v>
      </c>
    </row>
    <row r="45" spans="1:16" ht="90" x14ac:dyDescent="0.25">
      <c r="A45" s="335">
        <v>11</v>
      </c>
      <c r="B45" s="336" t="s">
        <v>759</v>
      </c>
      <c r="C45" s="328" t="s">
        <v>760</v>
      </c>
      <c r="D45" s="337" t="str">
        <f>CONCATENATE('TRANSFERIDOS MAYO-AGO 2021'!D18," ",'TRANSFERIDOS MAYO-AGO 2021'!E18)</f>
        <v>FERNÁNDEZ RODRÍGUEZ</v>
      </c>
      <c r="E45" s="338" t="s">
        <v>762</v>
      </c>
      <c r="F45" s="328" t="s">
        <v>763</v>
      </c>
      <c r="G45" s="328" t="s">
        <v>34</v>
      </c>
      <c r="H45" s="339" t="s">
        <v>27</v>
      </c>
      <c r="I45" s="331">
        <v>2</v>
      </c>
      <c r="J45" s="331">
        <v>2.5</v>
      </c>
      <c r="K45" s="331" t="s">
        <v>700</v>
      </c>
      <c r="L45" s="341">
        <v>0.5</v>
      </c>
      <c r="M45" s="342">
        <v>113830</v>
      </c>
      <c r="N45" s="337" t="s">
        <v>1216</v>
      </c>
      <c r="O45" s="343" t="s">
        <v>673</v>
      </c>
      <c r="P45" s="344" t="s">
        <v>675</v>
      </c>
    </row>
    <row r="46" spans="1:16" ht="90" x14ac:dyDescent="0.25">
      <c r="A46" s="335">
        <v>12</v>
      </c>
      <c r="B46" s="336" t="s">
        <v>764</v>
      </c>
      <c r="C46" s="328" t="s">
        <v>765</v>
      </c>
      <c r="D46" s="337" t="str">
        <f>CONCATENATE('TRANSFERIDOS MAYO-AGO 2021'!D19," ",'TRANSFERIDOS MAYO-AGO 2021'!E19)</f>
        <v>ABREU HIDALGO</v>
      </c>
      <c r="E46" s="338" t="s">
        <v>768</v>
      </c>
      <c r="F46" s="328" t="s">
        <v>769</v>
      </c>
      <c r="G46" s="328" t="s">
        <v>770</v>
      </c>
      <c r="H46" s="339" t="s">
        <v>27</v>
      </c>
      <c r="I46" s="331">
        <v>3</v>
      </c>
      <c r="J46" s="331">
        <v>2.6</v>
      </c>
      <c r="K46" s="331" t="s">
        <v>700</v>
      </c>
      <c r="L46" s="341">
        <v>0.5</v>
      </c>
      <c r="M46" s="342">
        <v>136596</v>
      </c>
      <c r="N46" s="337" t="s">
        <v>1217</v>
      </c>
      <c r="O46" s="343" t="s">
        <v>673</v>
      </c>
      <c r="P46" s="344" t="s">
        <v>675</v>
      </c>
    </row>
    <row r="47" spans="1:16" ht="90" x14ac:dyDescent="0.25">
      <c r="A47" s="335">
        <v>13</v>
      </c>
      <c r="B47" s="336" t="s">
        <v>771</v>
      </c>
      <c r="C47" s="328" t="s">
        <v>772</v>
      </c>
      <c r="D47" s="337" t="str">
        <f>CONCATENATE('TRANSFERIDOS MAYO-AGO 2021'!D20," ",'TRANSFERIDOS MAYO-AGO 2021'!E20)</f>
        <v>NÚÑEZ JAVIER</v>
      </c>
      <c r="E47" s="338" t="s">
        <v>775</v>
      </c>
      <c r="F47" s="328" t="s">
        <v>776</v>
      </c>
      <c r="G47" s="328" t="s">
        <v>770</v>
      </c>
      <c r="H47" s="339" t="s">
        <v>27</v>
      </c>
      <c r="I47" s="331">
        <v>2.7</v>
      </c>
      <c r="J47" s="331">
        <v>2.9</v>
      </c>
      <c r="K47" s="331" t="s">
        <v>700</v>
      </c>
      <c r="L47" s="348">
        <v>0.5</v>
      </c>
      <c r="M47" s="342">
        <v>45532</v>
      </c>
      <c r="N47" s="337" t="s">
        <v>1218</v>
      </c>
      <c r="O47" s="343" t="s">
        <v>673</v>
      </c>
      <c r="P47" s="344" t="s">
        <v>675</v>
      </c>
    </row>
    <row r="48" spans="1:16" ht="90" x14ac:dyDescent="0.25">
      <c r="A48" s="335">
        <v>14</v>
      </c>
      <c r="B48" s="336" t="s">
        <v>777</v>
      </c>
      <c r="C48" s="328" t="s">
        <v>778</v>
      </c>
      <c r="D48" s="337" t="str">
        <f>CONCATENATE('TRANSFERIDOS MAYO-AGO 2021'!D21," ",'TRANSFERIDOS MAYO-AGO 2021'!E21)</f>
        <v>FRÍAS RAMÍREZ</v>
      </c>
      <c r="E48" s="338" t="s">
        <v>781</v>
      </c>
      <c r="F48" s="328" t="s">
        <v>60</v>
      </c>
      <c r="G48" s="328" t="s">
        <v>26</v>
      </c>
      <c r="H48" s="339" t="s">
        <v>27</v>
      </c>
      <c r="I48" s="331">
        <v>2.1</v>
      </c>
      <c r="J48" s="331">
        <v>2.5</v>
      </c>
      <c r="K48" s="331" t="s">
        <v>700</v>
      </c>
      <c r="L48" s="341">
        <v>0.5</v>
      </c>
      <c r="M48" s="342">
        <v>136596</v>
      </c>
      <c r="N48" s="337" t="s">
        <v>1219</v>
      </c>
      <c r="O48" s="343" t="s">
        <v>673</v>
      </c>
      <c r="P48" s="344" t="s">
        <v>675</v>
      </c>
    </row>
    <row r="49" spans="1:16" ht="90" x14ac:dyDescent="0.25">
      <c r="A49" s="335">
        <v>15</v>
      </c>
      <c r="B49" s="336" t="s">
        <v>782</v>
      </c>
      <c r="C49" s="328" t="s">
        <v>783</v>
      </c>
      <c r="D49" s="337" t="str">
        <f>CONCATENATE('TRANSFERIDOS MAYO-AGO 2021'!D22," ",'TRANSFERIDOS MAYO-AGO 2021'!E22)</f>
        <v>MORALES JORGE</v>
      </c>
      <c r="E49" s="338" t="s">
        <v>786</v>
      </c>
      <c r="F49" s="328" t="s">
        <v>787</v>
      </c>
      <c r="G49" s="328" t="s">
        <v>26</v>
      </c>
      <c r="H49" s="339" t="s">
        <v>27</v>
      </c>
      <c r="I49" s="349" t="s">
        <v>788</v>
      </c>
      <c r="J49" s="329" t="s">
        <v>789</v>
      </c>
      <c r="K49" s="331" t="s">
        <v>700</v>
      </c>
      <c r="L49" s="341">
        <v>0.5</v>
      </c>
      <c r="M49" s="342">
        <v>136596</v>
      </c>
      <c r="N49" s="337" t="s">
        <v>1220</v>
      </c>
      <c r="O49" s="343" t="s">
        <v>673</v>
      </c>
      <c r="P49" s="344" t="s">
        <v>675</v>
      </c>
    </row>
    <row r="50" spans="1:16" ht="90" x14ac:dyDescent="0.25">
      <c r="A50" s="335">
        <v>16</v>
      </c>
      <c r="B50" s="336" t="s">
        <v>791</v>
      </c>
      <c r="C50" s="328" t="s">
        <v>792</v>
      </c>
      <c r="D50" s="337" t="str">
        <f>CONCATENATE('TRANSFERIDOS MAYO-AGO 2021'!D23," ",'TRANSFERIDOS MAYO-AGO 2021'!E23)</f>
        <v>GONZÁLEZ PEÑA</v>
      </c>
      <c r="E50" s="338" t="s">
        <v>795</v>
      </c>
      <c r="F50" s="328" t="s">
        <v>84</v>
      </c>
      <c r="G50" s="328" t="s">
        <v>34</v>
      </c>
      <c r="H50" s="339" t="s">
        <v>27</v>
      </c>
      <c r="I50" s="331">
        <v>2.1</v>
      </c>
      <c r="J50" s="331">
        <v>2.5</v>
      </c>
      <c r="K50" s="331" t="s">
        <v>700</v>
      </c>
      <c r="L50" s="341">
        <v>0.5</v>
      </c>
      <c r="M50" s="342">
        <v>45532</v>
      </c>
      <c r="N50" s="337" t="s">
        <v>1221</v>
      </c>
      <c r="O50" s="343" t="s">
        <v>673</v>
      </c>
      <c r="P50" s="344" t="s">
        <v>675</v>
      </c>
    </row>
    <row r="51" spans="1:16" ht="90" x14ac:dyDescent="0.25">
      <c r="A51" s="335">
        <v>17</v>
      </c>
      <c r="B51" s="336" t="s">
        <v>796</v>
      </c>
      <c r="C51" s="328" t="s">
        <v>797</v>
      </c>
      <c r="D51" s="337" t="str">
        <f>CONCATENATE('TRANSFERIDOS MAYO-AGO 2021'!D24," ",'TRANSFERIDOS MAYO-AGO 2021'!E24)</f>
        <v>ROSARIO GONZÁLEZ</v>
      </c>
      <c r="E51" s="338" t="s">
        <v>1312</v>
      </c>
      <c r="F51" s="328" t="s">
        <v>800</v>
      </c>
      <c r="G51" s="328" t="s">
        <v>34</v>
      </c>
      <c r="H51" s="339" t="s">
        <v>27</v>
      </c>
      <c r="I51" s="331">
        <v>0</v>
      </c>
      <c r="J51" s="331">
        <v>2.7</v>
      </c>
      <c r="K51" s="331" t="s">
        <v>700</v>
      </c>
      <c r="L51" s="341">
        <v>0.5</v>
      </c>
      <c r="M51" s="342">
        <v>45532</v>
      </c>
      <c r="N51" s="337" t="s">
        <v>1222</v>
      </c>
      <c r="O51" s="343" t="s">
        <v>673</v>
      </c>
      <c r="P51" s="344" t="s">
        <v>675</v>
      </c>
    </row>
    <row r="52" spans="1:16" ht="90" x14ac:dyDescent="0.25">
      <c r="A52" s="335">
        <v>18</v>
      </c>
      <c r="B52" s="345" t="s">
        <v>801</v>
      </c>
      <c r="C52" s="379" t="s">
        <v>802</v>
      </c>
      <c r="D52" s="337" t="str">
        <f>CONCATENATE('TRANSFERIDOS MAYO-AGO 2021'!D25," ",'TRANSFERIDOS MAYO-AGO 2021'!E25)</f>
        <v>MARTINEZ PEGUERO</v>
      </c>
      <c r="E52" s="338" t="s">
        <v>805</v>
      </c>
      <c r="F52" s="328" t="s">
        <v>151</v>
      </c>
      <c r="G52" s="328" t="s">
        <v>34</v>
      </c>
      <c r="H52" s="339" t="s">
        <v>27</v>
      </c>
      <c r="I52" s="330">
        <v>0</v>
      </c>
      <c r="J52" s="330">
        <v>2.9</v>
      </c>
      <c r="K52" s="331" t="s">
        <v>700</v>
      </c>
      <c r="L52" s="341">
        <v>0.5</v>
      </c>
      <c r="M52" s="342">
        <v>136596</v>
      </c>
      <c r="N52" s="337" t="s">
        <v>1223</v>
      </c>
      <c r="O52" s="343" t="s">
        <v>673</v>
      </c>
      <c r="P52" s="344" t="s">
        <v>675</v>
      </c>
    </row>
    <row r="53" spans="1:16" ht="90" x14ac:dyDescent="0.25">
      <c r="A53" s="335">
        <v>19</v>
      </c>
      <c r="B53" s="345" t="s">
        <v>806</v>
      </c>
      <c r="C53" s="379" t="s">
        <v>807</v>
      </c>
      <c r="D53" s="337" t="str">
        <f>CONCATENATE('TRANSFERIDOS MAYO-AGO 2021'!D26," ",'TRANSFERIDOS MAYO-AGO 2021'!E26)</f>
        <v>SUERO ALCANTARA</v>
      </c>
      <c r="E53" s="338" t="s">
        <v>810</v>
      </c>
      <c r="F53" s="328" t="s">
        <v>360</v>
      </c>
      <c r="G53" s="328" t="s">
        <v>34</v>
      </c>
      <c r="H53" s="339" t="s">
        <v>27</v>
      </c>
      <c r="I53" s="331">
        <v>2.2000000000000002</v>
      </c>
      <c r="J53" s="331">
        <v>2.9</v>
      </c>
      <c r="K53" s="331" t="s">
        <v>700</v>
      </c>
      <c r="L53" s="341">
        <v>0.5</v>
      </c>
      <c r="M53" s="342">
        <v>45532</v>
      </c>
      <c r="N53" s="337" t="s">
        <v>1224</v>
      </c>
      <c r="O53" s="343" t="s">
        <v>673</v>
      </c>
      <c r="P53" s="344" t="s">
        <v>675</v>
      </c>
    </row>
    <row r="54" spans="1:16" ht="90" x14ac:dyDescent="0.25">
      <c r="A54" s="335">
        <v>20</v>
      </c>
      <c r="B54" s="336" t="s">
        <v>812</v>
      </c>
      <c r="C54" s="328" t="s">
        <v>813</v>
      </c>
      <c r="D54" s="337" t="str">
        <f>CONCATENATE('TRANSFERIDOS MAYO-AGO 2021'!D27," ",'TRANSFERIDOS MAYO-AGO 2021'!E27)</f>
        <v>PÉREZ SUERO</v>
      </c>
      <c r="E54" s="338" t="s">
        <v>815</v>
      </c>
      <c r="F54" s="328" t="s">
        <v>360</v>
      </c>
      <c r="G54" s="328" t="s">
        <v>34</v>
      </c>
      <c r="H54" s="339" t="s">
        <v>27</v>
      </c>
      <c r="I54" s="350">
        <v>1.8</v>
      </c>
      <c r="J54" s="350">
        <v>2.5</v>
      </c>
      <c r="K54" s="331" t="s">
        <v>700</v>
      </c>
      <c r="L54" s="341">
        <v>0.5</v>
      </c>
      <c r="M54" s="342">
        <v>45532</v>
      </c>
      <c r="N54" s="337" t="s">
        <v>1225</v>
      </c>
      <c r="O54" s="343" t="s">
        <v>673</v>
      </c>
      <c r="P54" s="344" t="s">
        <v>675</v>
      </c>
    </row>
    <row r="55" spans="1:16" ht="90" x14ac:dyDescent="0.25">
      <c r="A55" s="335">
        <v>21</v>
      </c>
      <c r="B55" s="336" t="s">
        <v>816</v>
      </c>
      <c r="C55" s="328" t="s">
        <v>817</v>
      </c>
      <c r="D55" s="337" t="str">
        <f>CONCATENATE('TRANSFERIDOS MAYO-AGO 2021'!D28," ",'TRANSFERIDOS MAYO-AGO 2021'!E28)</f>
        <v>DÍAZ TERRERO</v>
      </c>
      <c r="E55" s="338" t="s">
        <v>820</v>
      </c>
      <c r="F55" s="328" t="s">
        <v>285</v>
      </c>
      <c r="G55" s="328" t="s">
        <v>770</v>
      </c>
      <c r="H55" s="339" t="s">
        <v>27</v>
      </c>
      <c r="I55" s="330">
        <v>0.2</v>
      </c>
      <c r="J55" s="330">
        <v>2.4</v>
      </c>
      <c r="K55" s="331" t="s">
        <v>700</v>
      </c>
      <c r="L55" s="341">
        <v>0.5</v>
      </c>
      <c r="M55" s="342">
        <v>91064</v>
      </c>
      <c r="N55" s="337" t="s">
        <v>1226</v>
      </c>
      <c r="O55" s="343" t="s">
        <v>673</v>
      </c>
      <c r="P55" s="344" t="s">
        <v>675</v>
      </c>
    </row>
    <row r="56" spans="1:16" ht="90" x14ac:dyDescent="0.25">
      <c r="A56" s="335">
        <v>22</v>
      </c>
      <c r="B56" s="336" t="s">
        <v>821</v>
      </c>
      <c r="C56" s="328" t="s">
        <v>822</v>
      </c>
      <c r="D56" s="337" t="str">
        <f>CONCATENATE('TRANSFERIDOS MAYO-AGO 2021'!D29," ",'TRANSFERIDOS MAYO-AGO 2021'!E29)</f>
        <v>PÉREZ CUEVAS</v>
      </c>
      <c r="E56" s="338" t="s">
        <v>824</v>
      </c>
      <c r="F56" s="328" t="s">
        <v>277</v>
      </c>
      <c r="G56" s="328" t="s">
        <v>770</v>
      </c>
      <c r="H56" s="339" t="s">
        <v>27</v>
      </c>
      <c r="I56" s="330">
        <v>0</v>
      </c>
      <c r="J56" s="330">
        <v>2.4</v>
      </c>
      <c r="K56" s="331" t="s">
        <v>825</v>
      </c>
      <c r="L56" s="341">
        <v>0.5</v>
      </c>
      <c r="M56" s="342">
        <v>113830</v>
      </c>
      <c r="N56" s="337" t="s">
        <v>1227</v>
      </c>
      <c r="O56" s="343" t="s">
        <v>673</v>
      </c>
      <c r="P56" s="344" t="s">
        <v>675</v>
      </c>
    </row>
    <row r="57" spans="1:16" ht="90" x14ac:dyDescent="0.25">
      <c r="A57" s="335">
        <v>23</v>
      </c>
      <c r="B57" s="331" t="s">
        <v>827</v>
      </c>
      <c r="C57" s="328" t="s">
        <v>828</v>
      </c>
      <c r="D57" s="337" t="str">
        <f>CONCATENATE('TRANSFERIDOS MAYO-AGO 2021'!D30," ",'TRANSFERIDOS MAYO-AGO 2021'!E30)</f>
        <v>NOVAS DÍAZ</v>
      </c>
      <c r="E57" s="338" t="s">
        <v>830</v>
      </c>
      <c r="F57" s="328" t="s">
        <v>831</v>
      </c>
      <c r="G57" s="328" t="s">
        <v>770</v>
      </c>
      <c r="H57" s="339" t="s">
        <v>27</v>
      </c>
      <c r="I57" s="330">
        <v>0</v>
      </c>
      <c r="J57" s="330">
        <v>2.8</v>
      </c>
      <c r="K57" s="331" t="s">
        <v>700</v>
      </c>
      <c r="L57" s="351">
        <v>0.5</v>
      </c>
      <c r="M57" s="342">
        <v>91064</v>
      </c>
      <c r="N57" s="337" t="s">
        <v>1228</v>
      </c>
      <c r="O57" s="343" t="s">
        <v>673</v>
      </c>
      <c r="P57" s="344" t="s">
        <v>675</v>
      </c>
    </row>
    <row r="58" spans="1:16" ht="90" x14ac:dyDescent="0.25">
      <c r="A58" s="335">
        <v>24</v>
      </c>
      <c r="B58" s="331" t="s">
        <v>832</v>
      </c>
      <c r="C58" s="328" t="s">
        <v>833</v>
      </c>
      <c r="D58" s="337" t="str">
        <f>CONCATENATE('TRANSFERIDOS MAYO-AGO 2021'!D31," ",'TRANSFERIDOS MAYO-AGO 2021'!E31)</f>
        <v>BELTRÉ DELGADILLO</v>
      </c>
      <c r="E58" s="338" t="s">
        <v>836</v>
      </c>
      <c r="F58" s="328" t="s">
        <v>151</v>
      </c>
      <c r="G58" s="328" t="s">
        <v>26</v>
      </c>
      <c r="H58" s="352" t="s">
        <v>27</v>
      </c>
      <c r="I58" s="331">
        <v>0</v>
      </c>
      <c r="J58" s="331">
        <v>2.6</v>
      </c>
      <c r="K58" s="331" t="s">
        <v>700</v>
      </c>
      <c r="L58" s="351">
        <v>0.5</v>
      </c>
      <c r="M58" s="342">
        <v>91064</v>
      </c>
      <c r="N58" s="337" t="s">
        <v>1229</v>
      </c>
      <c r="O58" s="343" t="s">
        <v>673</v>
      </c>
      <c r="P58" s="344" t="s">
        <v>675</v>
      </c>
    </row>
    <row r="59" spans="1:16" ht="90" x14ac:dyDescent="0.25">
      <c r="A59" s="335">
        <v>25</v>
      </c>
      <c r="B59" s="336" t="s">
        <v>837</v>
      </c>
      <c r="C59" s="328" t="s">
        <v>838</v>
      </c>
      <c r="D59" s="337" t="str">
        <f>CONCATENATE('TRANSFERIDOS MAYO-AGO 2021'!D32," ",'TRANSFERIDOS MAYO-AGO 2021'!E32)</f>
        <v>CALDERON GONZALEZ</v>
      </c>
      <c r="E59" s="338" t="s">
        <v>841</v>
      </c>
      <c r="F59" s="328" t="s">
        <v>151</v>
      </c>
      <c r="G59" s="328" t="s">
        <v>34</v>
      </c>
      <c r="H59" s="339" t="s">
        <v>27</v>
      </c>
      <c r="I59" s="330">
        <v>0</v>
      </c>
      <c r="J59" s="330">
        <v>2.6</v>
      </c>
      <c r="K59" s="331" t="s">
        <v>700</v>
      </c>
      <c r="L59" s="341">
        <v>0.5</v>
      </c>
      <c r="M59" s="342">
        <v>136596</v>
      </c>
      <c r="N59" s="337" t="s">
        <v>1230</v>
      </c>
      <c r="O59" s="343" t="s">
        <v>673</v>
      </c>
      <c r="P59" s="344" t="s">
        <v>675</v>
      </c>
    </row>
    <row r="60" spans="1:16" ht="90" x14ac:dyDescent="0.25">
      <c r="A60" s="335">
        <v>26</v>
      </c>
      <c r="B60" s="336" t="s">
        <v>842</v>
      </c>
      <c r="C60" s="328" t="s">
        <v>843</v>
      </c>
      <c r="D60" s="337" t="str">
        <f>CONCATENATE('TRANSFERIDOS MAYO-AGO 2021'!D33," ",'TRANSFERIDOS MAYO-AGO 2021'!E33)</f>
        <v>DÍAZ -</v>
      </c>
      <c r="E60" s="338" t="s">
        <v>844</v>
      </c>
      <c r="F60" s="328" t="s">
        <v>151</v>
      </c>
      <c r="G60" s="328" t="s">
        <v>34</v>
      </c>
      <c r="H60" s="339" t="s">
        <v>27</v>
      </c>
      <c r="I60" s="330">
        <v>4</v>
      </c>
      <c r="J60" s="330">
        <v>2.7</v>
      </c>
      <c r="K60" s="331" t="s">
        <v>825</v>
      </c>
      <c r="L60" s="341">
        <v>0.5</v>
      </c>
      <c r="M60" s="342">
        <v>113830</v>
      </c>
      <c r="N60" s="337" t="s">
        <v>1231</v>
      </c>
      <c r="O60" s="343" t="s">
        <v>673</v>
      </c>
      <c r="P60" s="344" t="s">
        <v>675</v>
      </c>
    </row>
    <row r="61" spans="1:16" ht="90" x14ac:dyDescent="0.25">
      <c r="A61" s="335">
        <v>27</v>
      </c>
      <c r="B61" s="336" t="s">
        <v>845</v>
      </c>
      <c r="C61" s="328" t="s">
        <v>846</v>
      </c>
      <c r="D61" s="337" t="str">
        <f>CONCATENATE('TRANSFERIDOS MAYO-AGO 2021'!D34," ",'TRANSFERIDOS MAYO-AGO 2021'!E34)</f>
        <v>BELTRÉ MATEO</v>
      </c>
      <c r="E61" s="338" t="s">
        <v>848</v>
      </c>
      <c r="F61" s="328" t="s">
        <v>151</v>
      </c>
      <c r="G61" s="328" t="s">
        <v>34</v>
      </c>
      <c r="H61" s="339" t="s">
        <v>27</v>
      </c>
      <c r="I61" s="330">
        <v>0</v>
      </c>
      <c r="J61" s="330">
        <v>2.7</v>
      </c>
      <c r="K61" s="331" t="s">
        <v>700</v>
      </c>
      <c r="L61" s="341">
        <v>0.5</v>
      </c>
      <c r="M61" s="342">
        <v>91064</v>
      </c>
      <c r="N61" s="337" t="s">
        <v>1232</v>
      </c>
      <c r="O61" s="343" t="s">
        <v>673</v>
      </c>
      <c r="P61" s="344" t="s">
        <v>675</v>
      </c>
    </row>
    <row r="62" spans="1:16" ht="90" x14ac:dyDescent="0.25">
      <c r="A62" s="335">
        <v>28</v>
      </c>
      <c r="B62" s="336" t="s">
        <v>849</v>
      </c>
      <c r="C62" s="328" t="s">
        <v>850</v>
      </c>
      <c r="D62" s="337" t="str">
        <f>CONCATENATE('TRANSFERIDOS MAYO-AGO 2021'!D35," ",'TRANSFERIDOS MAYO-AGO 2021'!E35)</f>
        <v>MATEO MATEO</v>
      </c>
      <c r="E62" s="338" t="s">
        <v>851</v>
      </c>
      <c r="F62" s="328" t="s">
        <v>151</v>
      </c>
      <c r="G62" s="328" t="s">
        <v>34</v>
      </c>
      <c r="H62" s="339" t="s">
        <v>27</v>
      </c>
      <c r="I62" s="331">
        <v>3.2</v>
      </c>
      <c r="J62" s="329">
        <v>3.1</v>
      </c>
      <c r="K62" s="331" t="s">
        <v>700</v>
      </c>
      <c r="L62" s="341">
        <v>0.5</v>
      </c>
      <c r="M62" s="342">
        <v>113830</v>
      </c>
      <c r="N62" s="337" t="s">
        <v>1233</v>
      </c>
      <c r="O62" s="343" t="s">
        <v>673</v>
      </c>
      <c r="P62" s="344" t="s">
        <v>675</v>
      </c>
    </row>
    <row r="63" spans="1:16" ht="90" x14ac:dyDescent="0.25">
      <c r="A63" s="335">
        <v>29</v>
      </c>
      <c r="B63" s="336" t="s">
        <v>852</v>
      </c>
      <c r="C63" s="328" t="s">
        <v>853</v>
      </c>
      <c r="D63" s="337" t="str">
        <f>CONCATENATE('TRANSFERIDOS MAYO-AGO 2021'!D36," ",'TRANSFERIDOS MAYO-AGO 2021'!E36)</f>
        <v>MARIÑEZ MATEO</v>
      </c>
      <c r="E63" s="338" t="s">
        <v>855</v>
      </c>
      <c r="F63" s="328" t="s">
        <v>151</v>
      </c>
      <c r="G63" s="328" t="s">
        <v>34</v>
      </c>
      <c r="H63" s="339" t="s">
        <v>27</v>
      </c>
      <c r="I63" s="331">
        <v>2.9</v>
      </c>
      <c r="J63" s="331">
        <v>2.9</v>
      </c>
      <c r="K63" s="331" t="s">
        <v>700</v>
      </c>
      <c r="L63" s="341">
        <v>0.5</v>
      </c>
      <c r="M63" s="342">
        <v>113830</v>
      </c>
      <c r="N63" s="337" t="s">
        <v>1234</v>
      </c>
      <c r="O63" s="343" t="s">
        <v>673</v>
      </c>
      <c r="P63" s="344" t="s">
        <v>675</v>
      </c>
    </row>
    <row r="64" spans="1:16" ht="90" x14ac:dyDescent="0.25">
      <c r="A64" s="335">
        <v>30</v>
      </c>
      <c r="B64" s="336" t="s">
        <v>856</v>
      </c>
      <c r="C64" s="328" t="s">
        <v>857</v>
      </c>
      <c r="D64" s="337" t="str">
        <f>CONCATENATE('TRANSFERIDOS MAYO-AGO 2021'!D37," ",'TRANSFERIDOS MAYO-AGO 2021'!E37)</f>
        <v>BAEZ SANCHEZ</v>
      </c>
      <c r="E64" s="338" t="s">
        <v>859</v>
      </c>
      <c r="F64" s="328" t="s">
        <v>151</v>
      </c>
      <c r="G64" s="328" t="s">
        <v>26</v>
      </c>
      <c r="H64" s="339" t="s">
        <v>27</v>
      </c>
      <c r="I64" s="350">
        <v>2.1</v>
      </c>
      <c r="J64" s="350">
        <v>2.2999999999999998</v>
      </c>
      <c r="K64" s="331" t="s">
        <v>700</v>
      </c>
      <c r="L64" s="341">
        <v>0.5</v>
      </c>
      <c r="M64" s="342">
        <v>136596</v>
      </c>
      <c r="N64" s="337" t="s">
        <v>1235</v>
      </c>
      <c r="O64" s="343" t="s">
        <v>673</v>
      </c>
      <c r="P64" s="344" t="s">
        <v>675</v>
      </c>
    </row>
    <row r="65" spans="1:16" ht="90" x14ac:dyDescent="0.25">
      <c r="A65" s="335">
        <v>31</v>
      </c>
      <c r="B65" s="345" t="s">
        <v>860</v>
      </c>
      <c r="C65" s="379" t="s">
        <v>861</v>
      </c>
      <c r="D65" s="337" t="str">
        <f>CONCATENATE('TRANSFERIDOS MAYO-AGO 2021'!D38," ",'TRANSFERIDOS MAYO-AGO 2021'!E38)</f>
        <v>ALBA ABREU</v>
      </c>
      <c r="E65" s="353" t="s">
        <v>863</v>
      </c>
      <c r="F65" s="345" t="s">
        <v>40</v>
      </c>
      <c r="G65" s="345" t="s">
        <v>26</v>
      </c>
      <c r="H65" s="339" t="s">
        <v>27</v>
      </c>
      <c r="I65" s="331">
        <v>1.3</v>
      </c>
      <c r="J65" s="331">
        <v>2.2999999999999998</v>
      </c>
      <c r="K65" s="331" t="s">
        <v>825</v>
      </c>
      <c r="L65" s="341">
        <v>0.5</v>
      </c>
      <c r="M65" s="342">
        <v>113830</v>
      </c>
      <c r="N65" s="337" t="s">
        <v>1236</v>
      </c>
      <c r="O65" s="343" t="s">
        <v>673</v>
      </c>
      <c r="P65" s="344" t="s">
        <v>675</v>
      </c>
    </row>
    <row r="66" spans="1:16" ht="90" x14ac:dyDescent="0.25">
      <c r="A66" s="335">
        <v>32</v>
      </c>
      <c r="B66" s="336" t="s">
        <v>865</v>
      </c>
      <c r="C66" s="328" t="s">
        <v>866</v>
      </c>
      <c r="D66" s="337" t="str">
        <f>CONCATENATE('TRANSFERIDOS MAYO-AGO 2021'!D39," ",'TRANSFERIDOS MAYO-AGO 2021'!E39)</f>
        <v>DE LEÓN ALMONTE</v>
      </c>
      <c r="E66" s="338" t="s">
        <v>869</v>
      </c>
      <c r="F66" s="328" t="s">
        <v>120</v>
      </c>
      <c r="G66" s="328" t="s">
        <v>26</v>
      </c>
      <c r="H66" s="339" t="s">
        <v>27</v>
      </c>
      <c r="I66" s="332">
        <v>2.4</v>
      </c>
      <c r="J66" s="332">
        <v>2.8</v>
      </c>
      <c r="K66" s="331" t="s">
        <v>700</v>
      </c>
      <c r="L66" s="341">
        <v>0.5</v>
      </c>
      <c r="M66" s="342">
        <v>68298</v>
      </c>
      <c r="N66" s="337" t="s">
        <v>1237</v>
      </c>
      <c r="O66" s="343" t="s">
        <v>673</v>
      </c>
      <c r="P66" s="344" t="s">
        <v>675</v>
      </c>
    </row>
    <row r="67" spans="1:16" ht="90" x14ac:dyDescent="0.25">
      <c r="A67" s="335">
        <v>33</v>
      </c>
      <c r="B67" s="336" t="s">
        <v>870</v>
      </c>
      <c r="C67" s="328" t="s">
        <v>871</v>
      </c>
      <c r="D67" s="337" t="str">
        <f>CONCATENATE('TRANSFERIDOS MAYO-AGO 2021'!D40," ",'TRANSFERIDOS MAYO-AGO 2021'!E40)</f>
        <v>ESTRELLA BETANCES</v>
      </c>
      <c r="E67" s="338" t="s">
        <v>874</v>
      </c>
      <c r="F67" s="328" t="s">
        <v>40</v>
      </c>
      <c r="G67" s="328" t="s">
        <v>34</v>
      </c>
      <c r="H67" s="339" t="s">
        <v>27</v>
      </c>
      <c r="I67" s="332">
        <v>4</v>
      </c>
      <c r="J67" s="332">
        <v>3</v>
      </c>
      <c r="K67" s="331" t="s">
        <v>700</v>
      </c>
      <c r="L67" s="341">
        <v>0.5</v>
      </c>
      <c r="M67" s="342">
        <v>113830</v>
      </c>
      <c r="N67" s="337" t="s">
        <v>1238</v>
      </c>
      <c r="O67" s="343" t="s">
        <v>673</v>
      </c>
      <c r="P67" s="344" t="s">
        <v>675</v>
      </c>
    </row>
    <row r="68" spans="1:16" ht="90" x14ac:dyDescent="0.25">
      <c r="A68" s="335">
        <v>34</v>
      </c>
      <c r="B68" s="354" t="s">
        <v>876</v>
      </c>
      <c r="C68" s="355" t="s">
        <v>877</v>
      </c>
      <c r="D68" s="337" t="str">
        <f>CONCATENATE('TRANSFERIDOS MAYO-AGO 2021'!D41," ",'TRANSFERIDOS MAYO-AGO 2021'!E41)</f>
        <v>JIMENEZ DE LA ROSA</v>
      </c>
      <c r="E68" s="356" t="s">
        <v>880</v>
      </c>
      <c r="F68" s="328" t="s">
        <v>787</v>
      </c>
      <c r="G68" s="328" t="s">
        <v>34</v>
      </c>
      <c r="H68" s="357" t="s">
        <v>27</v>
      </c>
      <c r="I68" s="350">
        <v>0</v>
      </c>
      <c r="J68" s="350">
        <v>2.7</v>
      </c>
      <c r="K68" s="331" t="s">
        <v>700</v>
      </c>
      <c r="L68" s="358">
        <v>0.5</v>
      </c>
      <c r="M68" s="342">
        <v>159362</v>
      </c>
      <c r="N68" s="337" t="s">
        <v>1239</v>
      </c>
      <c r="O68" s="343" t="s">
        <v>673</v>
      </c>
      <c r="P68" s="344" t="s">
        <v>675</v>
      </c>
    </row>
    <row r="69" spans="1:16" ht="90" x14ac:dyDescent="0.25">
      <c r="A69" s="335">
        <v>35</v>
      </c>
      <c r="B69" s="354" t="s">
        <v>881</v>
      </c>
      <c r="C69" s="355" t="s">
        <v>882</v>
      </c>
      <c r="D69" s="337" t="str">
        <f>CONCATENATE('TRANSFERIDOS MAYO-AGO 2021'!D42," ",'TRANSFERIDOS MAYO-AGO 2021'!E42)</f>
        <v>REINOSO ALMONTE</v>
      </c>
      <c r="E69" s="356" t="s">
        <v>884</v>
      </c>
      <c r="F69" s="328" t="s">
        <v>787</v>
      </c>
      <c r="G69" s="328" t="s">
        <v>34</v>
      </c>
      <c r="H69" s="339" t="s">
        <v>27</v>
      </c>
      <c r="I69" s="330">
        <v>3</v>
      </c>
      <c r="J69" s="330">
        <v>2.5</v>
      </c>
      <c r="K69" s="331" t="s">
        <v>700</v>
      </c>
      <c r="L69" s="358">
        <v>0.5</v>
      </c>
      <c r="M69" s="342">
        <v>159362</v>
      </c>
      <c r="N69" s="337" t="s">
        <v>1240</v>
      </c>
      <c r="O69" s="343" t="s">
        <v>673</v>
      </c>
      <c r="P69" s="344" t="s">
        <v>675</v>
      </c>
    </row>
    <row r="70" spans="1:16" ht="90" x14ac:dyDescent="0.25">
      <c r="A70" s="335">
        <v>36</v>
      </c>
      <c r="B70" s="354" t="s">
        <v>885</v>
      </c>
      <c r="C70" s="355" t="s">
        <v>886</v>
      </c>
      <c r="D70" s="337" t="str">
        <f>CONCATENATE('TRANSFERIDOS MAYO-AGO 2021'!D43," ",'TRANSFERIDOS MAYO-AGO 2021'!E43)</f>
        <v>DEL JESUS -</v>
      </c>
      <c r="E70" s="356" t="s">
        <v>888</v>
      </c>
      <c r="F70" s="346" t="s">
        <v>151</v>
      </c>
      <c r="G70" s="328" t="s">
        <v>34</v>
      </c>
      <c r="H70" s="339" t="s">
        <v>27</v>
      </c>
      <c r="I70" s="350">
        <v>1.3</v>
      </c>
      <c r="J70" s="350">
        <v>2.4</v>
      </c>
      <c r="K70" s="331" t="s">
        <v>825</v>
      </c>
      <c r="L70" s="358">
        <v>0.5</v>
      </c>
      <c r="M70" s="342">
        <v>204894</v>
      </c>
      <c r="N70" s="337" t="s">
        <v>1241</v>
      </c>
      <c r="O70" s="343" t="s">
        <v>673</v>
      </c>
      <c r="P70" s="344" t="s">
        <v>675</v>
      </c>
    </row>
    <row r="71" spans="1:16" ht="90" x14ac:dyDescent="0.25">
      <c r="A71" s="335">
        <v>37</v>
      </c>
      <c r="B71" s="359" t="s">
        <v>890</v>
      </c>
      <c r="C71" s="379" t="s">
        <v>891</v>
      </c>
      <c r="D71" s="337" t="str">
        <f>CONCATENATE('TRANSFERIDOS MAYO-AGO 2021'!D44," ",'TRANSFERIDOS MAYO-AGO 2021'!E44)</f>
        <v>PEREZ PEREZ</v>
      </c>
      <c r="E71" s="356" t="s">
        <v>893</v>
      </c>
      <c r="F71" s="346" t="s">
        <v>894</v>
      </c>
      <c r="G71" s="328" t="s">
        <v>26</v>
      </c>
      <c r="H71" s="339" t="s">
        <v>27</v>
      </c>
      <c r="I71" s="331" t="s">
        <v>895</v>
      </c>
      <c r="J71" s="331" t="s">
        <v>895</v>
      </c>
      <c r="K71" s="331" t="s">
        <v>700</v>
      </c>
      <c r="L71" s="358">
        <v>0.5</v>
      </c>
      <c r="M71" s="342">
        <v>182128</v>
      </c>
      <c r="N71" s="337" t="s">
        <v>1242</v>
      </c>
      <c r="O71" s="343" t="s">
        <v>673</v>
      </c>
      <c r="P71" s="344" t="s">
        <v>675</v>
      </c>
    </row>
    <row r="72" spans="1:16" ht="90" x14ac:dyDescent="0.25">
      <c r="A72" s="335">
        <v>38</v>
      </c>
      <c r="B72" s="345" t="s">
        <v>896</v>
      </c>
      <c r="C72" s="379" t="s">
        <v>897</v>
      </c>
      <c r="D72" s="337" t="str">
        <f>CONCATENATE('TRANSFERIDOS MAYO-AGO 2021'!D45," ",'TRANSFERIDOS MAYO-AGO 2021'!E45)</f>
        <v>ROSARIO BAEZ</v>
      </c>
      <c r="E72" s="356" t="s">
        <v>898</v>
      </c>
      <c r="F72" s="346" t="s">
        <v>151</v>
      </c>
      <c r="G72" s="357" t="s">
        <v>899</v>
      </c>
      <c r="H72" s="339" t="s">
        <v>27</v>
      </c>
      <c r="I72" s="330">
        <v>0</v>
      </c>
      <c r="J72" s="330">
        <v>2.9</v>
      </c>
      <c r="K72" s="331" t="s">
        <v>700</v>
      </c>
      <c r="L72" s="358">
        <v>0.5</v>
      </c>
      <c r="M72" s="342">
        <v>182137</v>
      </c>
      <c r="N72" s="337" t="s">
        <v>1243</v>
      </c>
      <c r="O72" s="343" t="s">
        <v>673</v>
      </c>
      <c r="P72" s="344" t="s">
        <v>675</v>
      </c>
    </row>
    <row r="73" spans="1:16" ht="90" x14ac:dyDescent="0.25">
      <c r="A73" s="335">
        <v>39</v>
      </c>
      <c r="B73" s="331" t="s">
        <v>900</v>
      </c>
      <c r="C73" s="328" t="s">
        <v>901</v>
      </c>
      <c r="D73" s="337" t="str">
        <f>CONCATENATE('TRANSFERIDOS MAYO-AGO 2021'!D46," ",'TRANSFERIDOS MAYO-AGO 2021'!E46)</f>
        <v>CIRIACO VILLEGAS</v>
      </c>
      <c r="E73" s="338" t="s">
        <v>904</v>
      </c>
      <c r="F73" s="328" t="s">
        <v>905</v>
      </c>
      <c r="G73" s="328" t="s">
        <v>770</v>
      </c>
      <c r="H73" s="360" t="s">
        <v>27</v>
      </c>
      <c r="I73" s="330">
        <v>0</v>
      </c>
      <c r="J73" s="330">
        <v>2.9</v>
      </c>
      <c r="K73" s="331" t="s">
        <v>700</v>
      </c>
      <c r="L73" s="341">
        <v>0.5</v>
      </c>
      <c r="M73" s="342">
        <v>68298</v>
      </c>
      <c r="N73" s="337" t="s">
        <v>1244</v>
      </c>
      <c r="O73" s="343" t="s">
        <v>673</v>
      </c>
      <c r="P73" s="344" t="s">
        <v>675</v>
      </c>
    </row>
    <row r="74" spans="1:16" ht="90" x14ac:dyDescent="0.25">
      <c r="A74" s="335">
        <v>40</v>
      </c>
      <c r="B74" s="336" t="s">
        <v>906</v>
      </c>
      <c r="C74" s="328" t="s">
        <v>907</v>
      </c>
      <c r="D74" s="337" t="str">
        <f>CONCATENATE('TRANSFERIDOS MAYO-AGO 2021'!D47," ",'TRANSFERIDOS MAYO-AGO 2021'!E47)</f>
        <v>ASMAR ARIAS</v>
      </c>
      <c r="E74" s="338" t="s">
        <v>910</v>
      </c>
      <c r="F74" s="328" t="s">
        <v>285</v>
      </c>
      <c r="G74" s="328" t="s">
        <v>26</v>
      </c>
      <c r="H74" s="339" t="s">
        <v>27</v>
      </c>
      <c r="I74" s="350">
        <v>4</v>
      </c>
      <c r="J74" s="350">
        <v>3.4</v>
      </c>
      <c r="K74" s="331" t="s">
        <v>700</v>
      </c>
      <c r="L74" s="341">
        <v>0.5</v>
      </c>
      <c r="M74" s="342">
        <v>136596</v>
      </c>
      <c r="N74" s="337" t="s">
        <v>1245</v>
      </c>
      <c r="O74" s="343" t="s">
        <v>673</v>
      </c>
      <c r="P74" s="344" t="s">
        <v>675</v>
      </c>
    </row>
    <row r="75" spans="1:16" ht="90" x14ac:dyDescent="0.25">
      <c r="A75" s="335">
        <v>41</v>
      </c>
      <c r="B75" s="361" t="s">
        <v>911</v>
      </c>
      <c r="C75" s="379" t="s">
        <v>912</v>
      </c>
      <c r="D75" s="337" t="str">
        <f>CONCATENATE('TRANSFERIDOS MAYO-AGO 2021'!D48," ",'TRANSFERIDOS MAYO-AGO 2021'!E48)</f>
        <v>MEJIA MACEO</v>
      </c>
      <c r="E75" s="362" t="s">
        <v>915</v>
      </c>
      <c r="F75" s="346" t="s">
        <v>151</v>
      </c>
      <c r="G75" s="328" t="s">
        <v>34</v>
      </c>
      <c r="H75" s="339" t="s">
        <v>27</v>
      </c>
      <c r="I75" s="332">
        <v>2.9</v>
      </c>
      <c r="J75" s="332">
        <v>2.4</v>
      </c>
      <c r="K75" s="332" t="s">
        <v>700</v>
      </c>
      <c r="L75" s="363">
        <v>0.5</v>
      </c>
      <c r="M75" s="342">
        <v>136596</v>
      </c>
      <c r="N75" s="337" t="s">
        <v>1246</v>
      </c>
      <c r="O75" s="343" t="s">
        <v>673</v>
      </c>
      <c r="P75" s="344" t="s">
        <v>675</v>
      </c>
    </row>
    <row r="76" spans="1:16" ht="90" x14ac:dyDescent="0.25">
      <c r="A76" s="335">
        <v>42</v>
      </c>
      <c r="B76" s="364" t="s">
        <v>916</v>
      </c>
      <c r="C76" s="365" t="s">
        <v>917</v>
      </c>
      <c r="D76" s="337" t="str">
        <f>CONCATENATE('TRANSFERIDOS MAYO-AGO 2021'!D49," ",'TRANSFERIDOS MAYO-AGO 2021'!E49)</f>
        <v>NORRIS BATISTA</v>
      </c>
      <c r="E76" s="362" t="s">
        <v>919</v>
      </c>
      <c r="F76" s="346" t="s">
        <v>151</v>
      </c>
      <c r="G76" s="328" t="s">
        <v>34</v>
      </c>
      <c r="H76" s="339" t="s">
        <v>27</v>
      </c>
      <c r="I76" s="350">
        <v>3</v>
      </c>
      <c r="J76" s="350">
        <v>3.6</v>
      </c>
      <c r="K76" s="332" t="s">
        <v>700</v>
      </c>
      <c r="L76" s="363">
        <v>0.5</v>
      </c>
      <c r="M76" s="342">
        <v>136596</v>
      </c>
      <c r="N76" s="337" t="s">
        <v>1247</v>
      </c>
      <c r="O76" s="343" t="s">
        <v>673</v>
      </c>
      <c r="P76" s="344" t="s">
        <v>675</v>
      </c>
    </row>
    <row r="77" spans="1:16" ht="90" x14ac:dyDescent="0.25">
      <c r="A77" s="335">
        <v>43</v>
      </c>
      <c r="B77" s="345" t="s">
        <v>920</v>
      </c>
      <c r="C77" s="379" t="s">
        <v>857</v>
      </c>
      <c r="D77" s="337" t="str">
        <f>CONCATENATE('TRANSFERIDOS MAYO-AGO 2021'!D50," ",'TRANSFERIDOS MAYO-AGO 2021'!E50)</f>
        <v>MACEO  GIRALDO</v>
      </c>
      <c r="E77" s="353" t="s">
        <v>923</v>
      </c>
      <c r="F77" s="345" t="s">
        <v>151</v>
      </c>
      <c r="G77" s="345" t="s">
        <v>34</v>
      </c>
      <c r="H77" s="339" t="s">
        <v>27</v>
      </c>
      <c r="I77" s="350">
        <v>2.4</v>
      </c>
      <c r="J77" s="350">
        <v>2.7</v>
      </c>
      <c r="K77" s="332" t="s">
        <v>700</v>
      </c>
      <c r="L77" s="363">
        <v>0.5</v>
      </c>
      <c r="M77" s="342">
        <v>136596</v>
      </c>
      <c r="N77" s="337" t="s">
        <v>1248</v>
      </c>
      <c r="O77" s="343" t="s">
        <v>673</v>
      </c>
      <c r="P77" s="344" t="s">
        <v>675</v>
      </c>
    </row>
    <row r="78" spans="1:16" ht="90" x14ac:dyDescent="0.25">
      <c r="A78" s="335">
        <v>44</v>
      </c>
      <c r="B78" s="329" t="s">
        <v>924</v>
      </c>
      <c r="C78" s="355" t="s">
        <v>925</v>
      </c>
      <c r="D78" s="337" t="str">
        <f>CONCATENATE('TRANSFERIDOS MAYO-AGO 2021'!D51," ",'TRANSFERIDOS MAYO-AGO 2021'!E51)</f>
        <v>SURIEL BAEZ</v>
      </c>
      <c r="E78" s="356" t="s">
        <v>927</v>
      </c>
      <c r="F78" s="346" t="s">
        <v>928</v>
      </c>
      <c r="G78" s="328" t="s">
        <v>34</v>
      </c>
      <c r="H78" s="339" t="s">
        <v>27</v>
      </c>
      <c r="I78" s="350">
        <v>3</v>
      </c>
      <c r="J78" s="350">
        <v>3.1</v>
      </c>
      <c r="K78" s="331" t="s">
        <v>700</v>
      </c>
      <c r="L78" s="349">
        <v>0.5</v>
      </c>
      <c r="M78" s="342">
        <v>159362</v>
      </c>
      <c r="N78" s="337" t="s">
        <v>1249</v>
      </c>
      <c r="O78" s="343" t="s">
        <v>673</v>
      </c>
      <c r="P78" s="344" t="s">
        <v>675</v>
      </c>
    </row>
    <row r="79" spans="1:16" ht="90" x14ac:dyDescent="0.25">
      <c r="A79" s="335">
        <v>45</v>
      </c>
      <c r="B79" s="329" t="s">
        <v>929</v>
      </c>
      <c r="C79" s="355" t="s">
        <v>930</v>
      </c>
      <c r="D79" s="337" t="str">
        <f>CONCATENATE('TRANSFERIDOS MAYO-AGO 2021'!D52," ",'TRANSFERIDOS MAYO-AGO 2021'!E52)</f>
        <v>PEGUERO ORTIZ</v>
      </c>
      <c r="E79" s="356" t="s">
        <v>932</v>
      </c>
      <c r="F79" s="328" t="s">
        <v>787</v>
      </c>
      <c r="G79" s="328" t="s">
        <v>34</v>
      </c>
      <c r="H79" s="339" t="s">
        <v>27</v>
      </c>
      <c r="I79" s="330">
        <v>2</v>
      </c>
      <c r="J79" s="330">
        <v>3</v>
      </c>
      <c r="K79" s="331" t="s">
        <v>700</v>
      </c>
      <c r="L79" s="349">
        <v>0.5</v>
      </c>
      <c r="M79" s="342">
        <v>159362</v>
      </c>
      <c r="N79" s="337" t="s">
        <v>1250</v>
      </c>
      <c r="O79" s="343" t="s">
        <v>673</v>
      </c>
      <c r="P79" s="344" t="s">
        <v>675</v>
      </c>
    </row>
    <row r="80" spans="1:16" ht="90" x14ac:dyDescent="0.25">
      <c r="A80" s="335">
        <v>46</v>
      </c>
      <c r="B80" s="329" t="s">
        <v>933</v>
      </c>
      <c r="C80" s="355" t="s">
        <v>934</v>
      </c>
      <c r="D80" s="337" t="str">
        <f>CONCATENATE('TRANSFERIDOS MAYO-AGO 2021'!D53," ",'TRANSFERIDOS MAYO-AGO 2021'!E53)</f>
        <v>JIMENEZ GONZALEZ</v>
      </c>
      <c r="E80" s="356" t="s">
        <v>935</v>
      </c>
      <c r="F80" s="328" t="s">
        <v>787</v>
      </c>
      <c r="G80" s="328" t="s">
        <v>34</v>
      </c>
      <c r="H80" s="339" t="s">
        <v>27</v>
      </c>
      <c r="I80" s="332">
        <v>1</v>
      </c>
      <c r="J80" s="332">
        <v>2.6</v>
      </c>
      <c r="K80" s="331" t="s">
        <v>825</v>
      </c>
      <c r="L80" s="349">
        <v>0.5</v>
      </c>
      <c r="M80" s="342">
        <v>159362</v>
      </c>
      <c r="N80" s="337" t="s">
        <v>1251</v>
      </c>
      <c r="O80" s="343" t="s">
        <v>673</v>
      </c>
      <c r="P80" s="344" t="s">
        <v>675</v>
      </c>
    </row>
    <row r="81" spans="1:16" ht="90" x14ac:dyDescent="0.25">
      <c r="A81" s="335">
        <v>47</v>
      </c>
      <c r="B81" s="331" t="s">
        <v>936</v>
      </c>
      <c r="C81" s="328" t="s">
        <v>937</v>
      </c>
      <c r="D81" s="337" t="str">
        <f>CONCATENATE('TRANSFERIDOS MAYO-AGO 2021'!D54," ",'TRANSFERIDOS MAYO-AGO 2021'!E54)</f>
        <v>ORTEGA LUGO</v>
      </c>
      <c r="E81" s="338" t="s">
        <v>940</v>
      </c>
      <c r="F81" s="328" t="s">
        <v>941</v>
      </c>
      <c r="G81" s="328" t="s">
        <v>26</v>
      </c>
      <c r="H81" s="339" t="s">
        <v>27</v>
      </c>
      <c r="I81" s="332">
        <v>3</v>
      </c>
      <c r="J81" s="332">
        <v>2.9</v>
      </c>
      <c r="K81" s="331" t="s">
        <v>700</v>
      </c>
      <c r="L81" s="351">
        <v>0.5</v>
      </c>
      <c r="M81" s="342">
        <v>113830</v>
      </c>
      <c r="N81" s="337" t="s">
        <v>1252</v>
      </c>
      <c r="O81" s="343" t="s">
        <v>673</v>
      </c>
      <c r="P81" s="344" t="s">
        <v>675</v>
      </c>
    </row>
    <row r="82" spans="1:16" ht="90" x14ac:dyDescent="0.25">
      <c r="A82" s="335">
        <v>48</v>
      </c>
      <c r="B82" s="329" t="s">
        <v>942</v>
      </c>
      <c r="C82" s="355" t="s">
        <v>943</v>
      </c>
      <c r="D82" s="337" t="str">
        <f>CONCATENATE('TRANSFERIDOS MAYO-AGO 2021'!D55," ",'TRANSFERIDOS MAYO-AGO 2021'!E55)</f>
        <v>HENRIQUEZ BAEZ</v>
      </c>
      <c r="E82" s="356" t="s">
        <v>945</v>
      </c>
      <c r="F82" s="346" t="s">
        <v>151</v>
      </c>
      <c r="G82" s="357" t="s">
        <v>899</v>
      </c>
      <c r="H82" s="357" t="s">
        <v>27</v>
      </c>
      <c r="I82" s="340">
        <v>0</v>
      </c>
      <c r="J82" s="331">
        <v>3.5</v>
      </c>
      <c r="K82" s="331" t="s">
        <v>700</v>
      </c>
      <c r="L82" s="349">
        <v>0.5</v>
      </c>
      <c r="M82" s="342">
        <v>182128</v>
      </c>
      <c r="N82" s="337" t="s">
        <v>1253</v>
      </c>
      <c r="O82" s="343" t="s">
        <v>673</v>
      </c>
      <c r="P82" s="344" t="s">
        <v>675</v>
      </c>
    </row>
    <row r="83" spans="1:16" ht="90" x14ac:dyDescent="0.25">
      <c r="A83" s="335">
        <v>49</v>
      </c>
      <c r="B83" s="329" t="s">
        <v>946</v>
      </c>
      <c r="C83" s="355" t="s">
        <v>947</v>
      </c>
      <c r="D83" s="337" t="str">
        <f>CONCATENATE('TRANSFERIDOS MAYO-AGO 2021'!D56," ",'TRANSFERIDOS MAYO-AGO 2021'!E56)</f>
        <v>BREA DIAZ</v>
      </c>
      <c r="E83" s="356" t="s">
        <v>950</v>
      </c>
      <c r="F83" s="346" t="s">
        <v>151</v>
      </c>
      <c r="G83" s="328" t="s">
        <v>34</v>
      </c>
      <c r="H83" s="357" t="s">
        <v>27</v>
      </c>
      <c r="I83" s="331">
        <v>0</v>
      </c>
      <c r="J83" s="331">
        <v>2.7</v>
      </c>
      <c r="K83" s="331" t="s">
        <v>700</v>
      </c>
      <c r="L83" s="349">
        <v>0.5</v>
      </c>
      <c r="M83" s="342">
        <v>159362</v>
      </c>
      <c r="N83" s="337" t="s">
        <v>1254</v>
      </c>
      <c r="O83" s="343" t="s">
        <v>673</v>
      </c>
      <c r="P83" s="344" t="s">
        <v>675</v>
      </c>
    </row>
    <row r="84" spans="1:16" ht="90" x14ac:dyDescent="0.25">
      <c r="A84" s="335">
        <v>50</v>
      </c>
      <c r="B84" s="329" t="s">
        <v>951</v>
      </c>
      <c r="C84" s="355" t="s">
        <v>952</v>
      </c>
      <c r="D84" s="337" t="str">
        <f>CONCATENATE('TRANSFERIDOS MAYO-AGO 2021'!D57," ",'TRANSFERIDOS MAYO-AGO 2021'!E57)</f>
        <v>SUERO GARCIA</v>
      </c>
      <c r="E84" s="356" t="s">
        <v>954</v>
      </c>
      <c r="F84" s="346" t="s">
        <v>151</v>
      </c>
      <c r="G84" s="328" t="s">
        <v>34</v>
      </c>
      <c r="H84" s="357" t="s">
        <v>27</v>
      </c>
      <c r="I84" s="331">
        <v>2.2000000000000002</v>
      </c>
      <c r="J84" s="329">
        <v>2.9</v>
      </c>
      <c r="K84" s="331" t="s">
        <v>700</v>
      </c>
      <c r="L84" s="349">
        <v>0.5</v>
      </c>
      <c r="M84" s="342">
        <v>159362</v>
      </c>
      <c r="N84" s="337" t="s">
        <v>1255</v>
      </c>
      <c r="O84" s="343" t="s">
        <v>673</v>
      </c>
      <c r="P84" s="344" t="s">
        <v>675</v>
      </c>
    </row>
    <row r="85" spans="1:16" ht="90" x14ac:dyDescent="0.25">
      <c r="A85" s="335">
        <v>51</v>
      </c>
      <c r="B85" s="345" t="s">
        <v>955</v>
      </c>
      <c r="C85" s="379" t="s">
        <v>956</v>
      </c>
      <c r="D85" s="337" t="str">
        <f>CONCATENATE('TRANSFERIDOS MAYO-AGO 2021'!D58," ",'TRANSFERIDOS MAYO-AGO 2021'!E58)</f>
        <v>SANCHEZ SOTO</v>
      </c>
      <c r="E85" s="353" t="s">
        <v>957</v>
      </c>
      <c r="F85" s="345" t="s">
        <v>151</v>
      </c>
      <c r="G85" s="345" t="s">
        <v>770</v>
      </c>
      <c r="H85" s="357" t="s">
        <v>27</v>
      </c>
      <c r="I85" s="331">
        <v>2.9</v>
      </c>
      <c r="J85" s="331">
        <v>2.5</v>
      </c>
      <c r="K85" s="331" t="s">
        <v>700</v>
      </c>
      <c r="L85" s="349">
        <v>0.5</v>
      </c>
      <c r="M85" s="342">
        <v>159362</v>
      </c>
      <c r="N85" s="337" t="s">
        <v>1256</v>
      </c>
      <c r="O85" s="343" t="s">
        <v>673</v>
      </c>
      <c r="P85" s="344" t="s">
        <v>675</v>
      </c>
    </row>
    <row r="86" spans="1:16" ht="90" x14ac:dyDescent="0.25">
      <c r="A86" s="335">
        <v>52</v>
      </c>
      <c r="B86" s="329" t="s">
        <v>958</v>
      </c>
      <c r="C86" s="355" t="s">
        <v>959</v>
      </c>
      <c r="D86" s="337" t="str">
        <f>CONCATENATE('TRANSFERIDOS MAYO-AGO 2021'!D59," ",'TRANSFERIDOS MAYO-AGO 2021'!E59)</f>
        <v>SOTO MONTILLA</v>
      </c>
      <c r="E86" s="356" t="s">
        <v>961</v>
      </c>
      <c r="F86" s="346" t="s">
        <v>151</v>
      </c>
      <c r="G86" s="328" t="s">
        <v>34</v>
      </c>
      <c r="H86" s="357" t="s">
        <v>27</v>
      </c>
      <c r="I86" s="331">
        <v>2.7</v>
      </c>
      <c r="J86" s="331">
        <v>2.8</v>
      </c>
      <c r="K86" s="331" t="s">
        <v>700</v>
      </c>
      <c r="L86" s="349">
        <v>0.5</v>
      </c>
      <c r="M86" s="342">
        <v>159362</v>
      </c>
      <c r="N86" s="337" t="s">
        <v>1257</v>
      </c>
      <c r="O86" s="343" t="s">
        <v>673</v>
      </c>
      <c r="P86" s="344" t="s">
        <v>675</v>
      </c>
    </row>
    <row r="87" spans="1:16" ht="90" x14ac:dyDescent="0.25">
      <c r="A87" s="335">
        <v>53</v>
      </c>
      <c r="B87" s="366" t="s">
        <v>962</v>
      </c>
      <c r="C87" s="355" t="s">
        <v>963</v>
      </c>
      <c r="D87" s="337" t="str">
        <f>CONCATENATE('TRANSFERIDOS MAYO-AGO 2021'!D60," ",'TRANSFERIDOS MAYO-AGO 2021'!E60)</f>
        <v>SUERO DIAZ</v>
      </c>
      <c r="E87" s="362" t="s">
        <v>964</v>
      </c>
      <c r="F87" s="367" t="s">
        <v>965</v>
      </c>
      <c r="G87" s="328" t="s">
        <v>34</v>
      </c>
      <c r="H87" s="360" t="s">
        <v>27</v>
      </c>
      <c r="I87" s="331">
        <v>2.2000000000000002</v>
      </c>
      <c r="J87" s="331">
        <v>2.9</v>
      </c>
      <c r="K87" s="332" t="s">
        <v>700</v>
      </c>
      <c r="L87" s="368">
        <v>0.5</v>
      </c>
      <c r="M87" s="342">
        <v>159362</v>
      </c>
      <c r="N87" s="337" t="s">
        <v>1258</v>
      </c>
      <c r="O87" s="343" t="s">
        <v>673</v>
      </c>
      <c r="P87" s="344" t="s">
        <v>675</v>
      </c>
    </row>
    <row r="88" spans="1:16" ht="90" x14ac:dyDescent="0.25">
      <c r="A88" s="335">
        <v>54</v>
      </c>
      <c r="B88" s="329" t="s">
        <v>966</v>
      </c>
      <c r="C88" s="355" t="s">
        <v>967</v>
      </c>
      <c r="D88" s="337" t="str">
        <f>CONCATENATE('TRANSFERIDOS MAYO-AGO 2021'!D61," ",'TRANSFERIDOS MAYO-AGO 2021'!E61)</f>
        <v>CAMILO JAVIER</v>
      </c>
      <c r="E88" s="356" t="s">
        <v>969</v>
      </c>
      <c r="F88" s="346" t="s">
        <v>699</v>
      </c>
      <c r="G88" s="328" t="s">
        <v>34</v>
      </c>
      <c r="H88" s="357" t="s">
        <v>27</v>
      </c>
      <c r="I88" s="331">
        <v>0</v>
      </c>
      <c r="J88" s="331">
        <v>2.6</v>
      </c>
      <c r="K88" s="331" t="s">
        <v>700</v>
      </c>
      <c r="L88" s="349">
        <v>0.5</v>
      </c>
      <c r="M88" s="342">
        <v>159362</v>
      </c>
      <c r="N88" s="337" t="s">
        <v>1259</v>
      </c>
      <c r="O88" s="343" t="s">
        <v>673</v>
      </c>
      <c r="P88" s="344" t="s">
        <v>675</v>
      </c>
    </row>
    <row r="89" spans="1:16" ht="90" x14ac:dyDescent="0.25">
      <c r="A89" s="335">
        <v>55</v>
      </c>
      <c r="B89" s="329" t="s">
        <v>970</v>
      </c>
      <c r="C89" s="355" t="s">
        <v>971</v>
      </c>
      <c r="D89" s="337" t="str">
        <f>CONCATENATE('TRANSFERIDOS MAYO-AGO 2021'!D62," ",'TRANSFERIDOS MAYO-AGO 2021'!E62)</f>
        <v>NAVARRO TORRES</v>
      </c>
      <c r="E89" s="356" t="s">
        <v>974</v>
      </c>
      <c r="F89" s="346" t="s">
        <v>95</v>
      </c>
      <c r="G89" s="328" t="s">
        <v>770</v>
      </c>
      <c r="H89" s="357" t="s">
        <v>27</v>
      </c>
      <c r="I89" s="330">
        <v>0</v>
      </c>
      <c r="J89" s="330">
        <v>2.9</v>
      </c>
      <c r="K89" s="331" t="s">
        <v>700</v>
      </c>
      <c r="L89" s="349">
        <v>0.5</v>
      </c>
      <c r="M89" s="342">
        <v>159362</v>
      </c>
      <c r="N89" s="337" t="s">
        <v>1260</v>
      </c>
      <c r="O89" s="343" t="s">
        <v>673</v>
      </c>
      <c r="P89" s="344" t="s">
        <v>675</v>
      </c>
    </row>
    <row r="90" spans="1:16" ht="90" x14ac:dyDescent="0.25">
      <c r="A90" s="335">
        <v>56</v>
      </c>
      <c r="B90" s="329" t="s">
        <v>975</v>
      </c>
      <c r="C90" s="355" t="s">
        <v>976</v>
      </c>
      <c r="D90" s="337" t="str">
        <f>CONCATENATE('TRANSFERIDOS MAYO-AGO 2021'!D63," ",'TRANSFERIDOS MAYO-AGO 2021'!E63)</f>
        <v>MEJIA VALENZUELA</v>
      </c>
      <c r="E90" s="356" t="s">
        <v>978</v>
      </c>
      <c r="F90" s="346" t="s">
        <v>979</v>
      </c>
      <c r="G90" s="328" t="s">
        <v>34</v>
      </c>
      <c r="H90" s="357" t="s">
        <v>27</v>
      </c>
      <c r="I90" s="350">
        <v>0</v>
      </c>
      <c r="J90" s="350">
        <v>2.8</v>
      </c>
      <c r="K90" s="331" t="s">
        <v>700</v>
      </c>
      <c r="L90" s="349">
        <v>0.5</v>
      </c>
      <c r="M90" s="342">
        <v>204894</v>
      </c>
      <c r="N90" s="337" t="s">
        <v>1261</v>
      </c>
      <c r="O90" s="343" t="s">
        <v>673</v>
      </c>
      <c r="P90" s="344" t="s">
        <v>675</v>
      </c>
    </row>
    <row r="91" spans="1:16" ht="90" x14ac:dyDescent="0.25">
      <c r="A91" s="335">
        <v>57</v>
      </c>
      <c r="B91" s="329" t="s">
        <v>980</v>
      </c>
      <c r="C91" s="355" t="s">
        <v>981</v>
      </c>
      <c r="D91" s="337" t="str">
        <f>CONCATENATE('TRANSFERIDOS MAYO-AGO 2021'!D64," ",'TRANSFERIDOS MAYO-AGO 2021'!E64)</f>
        <v>BELTRE MATEO</v>
      </c>
      <c r="E91" s="356" t="s">
        <v>983</v>
      </c>
      <c r="F91" s="346" t="s">
        <v>151</v>
      </c>
      <c r="G91" s="328" t="s">
        <v>34</v>
      </c>
      <c r="H91" s="357" t="s">
        <v>27</v>
      </c>
      <c r="I91" s="350">
        <v>2</v>
      </c>
      <c r="J91" s="350">
        <v>2.9</v>
      </c>
      <c r="K91" s="331" t="s">
        <v>700</v>
      </c>
      <c r="L91" s="349">
        <v>0.5</v>
      </c>
      <c r="M91" s="342">
        <v>159362</v>
      </c>
      <c r="N91" s="337" t="s">
        <v>1262</v>
      </c>
      <c r="O91" s="343" t="s">
        <v>673</v>
      </c>
      <c r="P91" s="344" t="s">
        <v>675</v>
      </c>
    </row>
    <row r="92" spans="1:16" ht="90" x14ac:dyDescent="0.25">
      <c r="A92" s="335">
        <v>58</v>
      </c>
      <c r="B92" s="329" t="s">
        <v>984</v>
      </c>
      <c r="C92" s="355" t="s">
        <v>985</v>
      </c>
      <c r="D92" s="337" t="str">
        <f>CONCATENATE('TRANSFERIDOS MAYO-AGO 2021'!D65," ",'TRANSFERIDOS MAYO-AGO 2021'!E65)</f>
        <v>DEL ORBE ALMANZAR</v>
      </c>
      <c r="E92" s="356" t="s">
        <v>988</v>
      </c>
      <c r="F92" s="328" t="s">
        <v>989</v>
      </c>
      <c r="G92" s="328" t="s">
        <v>34</v>
      </c>
      <c r="H92" s="357" t="s">
        <v>27</v>
      </c>
      <c r="I92" s="350">
        <v>0</v>
      </c>
      <c r="J92" s="350">
        <v>2.7</v>
      </c>
      <c r="K92" s="331" t="s">
        <v>700</v>
      </c>
      <c r="L92" s="349">
        <v>0.5</v>
      </c>
      <c r="M92" s="342">
        <v>182128</v>
      </c>
      <c r="N92" s="337" t="s">
        <v>1263</v>
      </c>
      <c r="O92" s="343" t="s">
        <v>673</v>
      </c>
      <c r="P92" s="344" t="s">
        <v>675</v>
      </c>
    </row>
    <row r="93" spans="1:16" ht="90" x14ac:dyDescent="0.25">
      <c r="A93" s="335">
        <v>59</v>
      </c>
      <c r="B93" s="366" t="s">
        <v>990</v>
      </c>
      <c r="C93" s="355" t="s">
        <v>991</v>
      </c>
      <c r="D93" s="337" t="str">
        <f>CONCATENATE('TRANSFERIDOS MAYO-AGO 2021'!D66," ",'TRANSFERIDOS MAYO-AGO 2021'!E66)</f>
        <v>GOMEZ ADAMES</v>
      </c>
      <c r="E93" s="362" t="s">
        <v>994</v>
      </c>
      <c r="F93" s="367" t="s">
        <v>995</v>
      </c>
      <c r="G93" s="328" t="s">
        <v>770</v>
      </c>
      <c r="H93" s="360" t="s">
        <v>27</v>
      </c>
      <c r="I93" s="330">
        <v>2.4</v>
      </c>
      <c r="J93" s="330">
        <v>2.8</v>
      </c>
      <c r="K93" s="332" t="s">
        <v>700</v>
      </c>
      <c r="L93" s="368">
        <v>0.5</v>
      </c>
      <c r="M93" s="342">
        <v>136596</v>
      </c>
      <c r="N93" s="337" t="s">
        <v>1264</v>
      </c>
      <c r="O93" s="343" t="s">
        <v>673</v>
      </c>
      <c r="P93" s="344" t="s">
        <v>675</v>
      </c>
    </row>
    <row r="94" spans="1:16" ht="90" x14ac:dyDescent="0.25">
      <c r="A94" s="335">
        <v>60</v>
      </c>
      <c r="B94" s="366" t="s">
        <v>996</v>
      </c>
      <c r="C94" s="355" t="s">
        <v>907</v>
      </c>
      <c r="D94" s="337" t="str">
        <f>CONCATENATE('TRANSFERIDOS MAYO-AGO 2021'!D67," ",'TRANSFERIDOS MAYO-AGO 2021'!E67)</f>
        <v>BELTRAN GARCIA</v>
      </c>
      <c r="E94" s="362" t="s">
        <v>998</v>
      </c>
      <c r="F94" s="328" t="s">
        <v>989</v>
      </c>
      <c r="G94" s="328" t="s">
        <v>34</v>
      </c>
      <c r="H94" s="360" t="s">
        <v>27</v>
      </c>
      <c r="I94" s="332">
        <v>3.3</v>
      </c>
      <c r="J94" s="333">
        <v>3.3</v>
      </c>
      <c r="K94" s="332" t="s">
        <v>700</v>
      </c>
      <c r="L94" s="368">
        <v>0.5</v>
      </c>
      <c r="M94" s="342">
        <v>136596</v>
      </c>
      <c r="N94" s="337" t="s">
        <v>1265</v>
      </c>
      <c r="O94" s="343" t="s">
        <v>673</v>
      </c>
      <c r="P94" s="344" t="s">
        <v>675</v>
      </c>
    </row>
    <row r="95" spans="1:16" ht="90" x14ac:dyDescent="0.25">
      <c r="A95" s="335">
        <v>61</v>
      </c>
      <c r="B95" s="329" t="s">
        <v>999</v>
      </c>
      <c r="C95" s="355" t="s">
        <v>1000</v>
      </c>
      <c r="D95" s="337" t="str">
        <f>CONCATENATE('TRANSFERIDOS MAYO-AGO 2021'!D68," ",'TRANSFERIDOS MAYO-AGO 2021'!E68)</f>
        <v>MARTINEZ CASTILLO</v>
      </c>
      <c r="E95" s="356" t="s">
        <v>1001</v>
      </c>
      <c r="F95" s="346" t="s">
        <v>89</v>
      </c>
      <c r="G95" s="328" t="s">
        <v>34</v>
      </c>
      <c r="H95" s="357" t="s">
        <v>27</v>
      </c>
      <c r="I95" s="330">
        <v>2.7</v>
      </c>
      <c r="J95" s="330">
        <v>2.8</v>
      </c>
      <c r="K95" s="331" t="s">
        <v>700</v>
      </c>
      <c r="L95" s="349">
        <v>0.5</v>
      </c>
      <c r="M95" s="342">
        <v>182128</v>
      </c>
      <c r="N95" s="337" t="s">
        <v>1266</v>
      </c>
      <c r="O95" s="343" t="s">
        <v>673</v>
      </c>
      <c r="P95" s="344" t="s">
        <v>675</v>
      </c>
    </row>
    <row r="96" spans="1:16" ht="90" x14ac:dyDescent="0.25">
      <c r="A96" s="335">
        <v>62</v>
      </c>
      <c r="B96" s="345" t="s">
        <v>1002</v>
      </c>
      <c r="C96" s="379" t="s">
        <v>1003</v>
      </c>
      <c r="D96" s="337" t="str">
        <f>CONCATENATE('TRANSFERIDOS MAYO-AGO 2021'!D69," ",'TRANSFERIDOS MAYO-AGO 2021'!E69)</f>
        <v>PEREZ JIMENEZ</v>
      </c>
      <c r="E96" s="369" t="s">
        <v>1004</v>
      </c>
      <c r="F96" s="346" t="s">
        <v>360</v>
      </c>
      <c r="G96" s="346" t="s">
        <v>26</v>
      </c>
      <c r="H96" s="357" t="s">
        <v>27</v>
      </c>
      <c r="I96" s="333">
        <v>1.6</v>
      </c>
      <c r="J96" s="333">
        <v>2.2000000000000002</v>
      </c>
      <c r="K96" s="331" t="s">
        <v>825</v>
      </c>
      <c r="L96" s="349">
        <v>0.5</v>
      </c>
      <c r="M96" s="342">
        <v>227660</v>
      </c>
      <c r="N96" s="337" t="s">
        <v>1267</v>
      </c>
      <c r="O96" s="343" t="s">
        <v>673</v>
      </c>
      <c r="P96" s="344" t="s">
        <v>675</v>
      </c>
    </row>
    <row r="97" spans="1:16" ht="90" x14ac:dyDescent="0.25">
      <c r="A97" s="335">
        <v>63</v>
      </c>
      <c r="B97" s="329" t="s">
        <v>1005</v>
      </c>
      <c r="C97" s="355" t="s">
        <v>1006</v>
      </c>
      <c r="D97" s="337" t="str">
        <f>CONCATENATE('TRANSFERIDOS MAYO-AGO 2021'!D70," ",'TRANSFERIDOS MAYO-AGO 2021'!E70)</f>
        <v>MANE CRUZ</v>
      </c>
      <c r="E97" s="356" t="s">
        <v>1009</v>
      </c>
      <c r="F97" s="346" t="s">
        <v>89</v>
      </c>
      <c r="G97" s="357" t="s">
        <v>90</v>
      </c>
      <c r="H97" s="357" t="s">
        <v>27</v>
      </c>
      <c r="I97" s="330">
        <v>4</v>
      </c>
      <c r="J97" s="330">
        <v>3</v>
      </c>
      <c r="K97" s="331" t="s">
        <v>700</v>
      </c>
      <c r="L97" s="349">
        <v>0.5</v>
      </c>
      <c r="M97" s="342">
        <v>182128</v>
      </c>
      <c r="N97" s="337" t="s">
        <v>1268</v>
      </c>
      <c r="O97" s="343" t="s">
        <v>673</v>
      </c>
      <c r="P97" s="344" t="s">
        <v>675</v>
      </c>
    </row>
    <row r="98" spans="1:16" ht="90" x14ac:dyDescent="0.25">
      <c r="A98" s="335">
        <v>64</v>
      </c>
      <c r="B98" s="329" t="s">
        <v>1010</v>
      </c>
      <c r="C98" s="355" t="s">
        <v>1011</v>
      </c>
      <c r="D98" s="337" t="str">
        <f>CONCATENATE('TRANSFERIDOS MAYO-AGO 2021'!D71," ",'TRANSFERIDOS MAYO-AGO 2021'!E71)</f>
        <v>SANCHEZ MARTINEZ</v>
      </c>
      <c r="E98" s="356" t="s">
        <v>1012</v>
      </c>
      <c r="F98" s="346" t="s">
        <v>659</v>
      </c>
      <c r="G98" s="328" t="s">
        <v>34</v>
      </c>
      <c r="H98" s="357" t="s">
        <v>27</v>
      </c>
      <c r="I98" s="332">
        <v>0</v>
      </c>
      <c r="J98" s="332">
        <v>2.9</v>
      </c>
      <c r="K98" s="331" t="s">
        <v>700</v>
      </c>
      <c r="L98" s="349">
        <v>0.5</v>
      </c>
      <c r="M98" s="342">
        <v>182128</v>
      </c>
      <c r="N98" s="337" t="s">
        <v>1269</v>
      </c>
      <c r="O98" s="343" t="s">
        <v>673</v>
      </c>
      <c r="P98" s="344" t="s">
        <v>675</v>
      </c>
    </row>
    <row r="99" spans="1:16" ht="90" x14ac:dyDescent="0.25">
      <c r="A99" s="335">
        <v>65</v>
      </c>
      <c r="B99" s="329" t="s">
        <v>1013</v>
      </c>
      <c r="C99" s="355" t="s">
        <v>1014</v>
      </c>
      <c r="D99" s="337" t="str">
        <f>CONCATENATE('TRANSFERIDOS MAYO-AGO 2021'!D72," ",'TRANSFERIDOS MAYO-AGO 2021'!E72)</f>
        <v>FLORES FABIAN</v>
      </c>
      <c r="E99" s="356" t="s">
        <v>1017</v>
      </c>
      <c r="F99" s="346" t="s">
        <v>565</v>
      </c>
      <c r="G99" s="328" t="s">
        <v>26</v>
      </c>
      <c r="H99" s="357" t="s">
        <v>27</v>
      </c>
      <c r="I99" s="332">
        <v>4</v>
      </c>
      <c r="J99" s="332">
        <v>2.6</v>
      </c>
      <c r="K99" s="331" t="s">
        <v>700</v>
      </c>
      <c r="L99" s="349">
        <v>0.5</v>
      </c>
      <c r="M99" s="342">
        <v>182128</v>
      </c>
      <c r="N99" s="337" t="s">
        <v>1270</v>
      </c>
      <c r="O99" s="343" t="s">
        <v>673</v>
      </c>
      <c r="P99" s="344" t="s">
        <v>675</v>
      </c>
    </row>
    <row r="100" spans="1:16" ht="90" x14ac:dyDescent="0.25">
      <c r="A100" s="335">
        <v>66</v>
      </c>
      <c r="B100" s="329" t="s">
        <v>1018</v>
      </c>
      <c r="C100" s="355" t="s">
        <v>1019</v>
      </c>
      <c r="D100" s="337" t="str">
        <f>CONCATENATE('TRANSFERIDOS MAYO-AGO 2021'!D73," ",'TRANSFERIDOS MAYO-AGO 2021'!E73)</f>
        <v>CABA BERNARD</v>
      </c>
      <c r="E100" s="356" t="s">
        <v>1009</v>
      </c>
      <c r="F100" s="346" t="s">
        <v>138</v>
      </c>
      <c r="G100" s="328" t="s">
        <v>34</v>
      </c>
      <c r="H100" s="357" t="s">
        <v>27</v>
      </c>
      <c r="I100" s="330">
        <v>0</v>
      </c>
      <c r="J100" s="330">
        <v>3.8</v>
      </c>
      <c r="K100" s="331" t="s">
        <v>700</v>
      </c>
      <c r="L100" s="349">
        <v>0.5</v>
      </c>
      <c r="M100" s="342">
        <v>182128</v>
      </c>
      <c r="N100" s="337" t="s">
        <v>1271</v>
      </c>
      <c r="O100" s="343" t="s">
        <v>673</v>
      </c>
      <c r="P100" s="344" t="s">
        <v>675</v>
      </c>
    </row>
    <row r="101" spans="1:16" ht="90" x14ac:dyDescent="0.25">
      <c r="A101" s="335">
        <v>67</v>
      </c>
      <c r="B101" s="329" t="s">
        <v>1022</v>
      </c>
      <c r="C101" s="355" t="s">
        <v>1023</v>
      </c>
      <c r="D101" s="337" t="str">
        <f>CONCATENATE('TRANSFERIDOS MAYO-AGO 2021'!D74," ",'TRANSFERIDOS MAYO-AGO 2021'!E74)</f>
        <v>REYNOSO HERNANDEZ</v>
      </c>
      <c r="E101" s="356" t="s">
        <v>1026</v>
      </c>
      <c r="F101" s="346" t="s">
        <v>138</v>
      </c>
      <c r="G101" s="328" t="s">
        <v>34</v>
      </c>
      <c r="H101" s="357" t="s">
        <v>27</v>
      </c>
      <c r="I101" s="330">
        <v>0</v>
      </c>
      <c r="J101" s="330">
        <v>3.7</v>
      </c>
      <c r="K101" s="331" t="s">
        <v>700</v>
      </c>
      <c r="L101" s="349">
        <v>0.5</v>
      </c>
      <c r="M101" s="342">
        <v>182128</v>
      </c>
      <c r="N101" s="337" t="s">
        <v>1272</v>
      </c>
      <c r="O101" s="343" t="s">
        <v>673</v>
      </c>
      <c r="P101" s="344" t="s">
        <v>675</v>
      </c>
    </row>
    <row r="102" spans="1:16" ht="90" x14ac:dyDescent="0.25">
      <c r="A102" s="335">
        <v>68</v>
      </c>
      <c r="B102" s="345" t="s">
        <v>1027</v>
      </c>
      <c r="C102" s="379" t="s">
        <v>1028</v>
      </c>
      <c r="D102" s="337" t="str">
        <f>CONCATENATE('TRANSFERIDOS MAYO-AGO 2021'!D75," ",'TRANSFERIDOS MAYO-AGO 2021'!E75)</f>
        <v>TAVAREZ TORRES</v>
      </c>
      <c r="E102" s="353" t="s">
        <v>1030</v>
      </c>
      <c r="F102" s="345" t="s">
        <v>208</v>
      </c>
      <c r="G102" s="345" t="s">
        <v>34</v>
      </c>
      <c r="H102" s="357" t="s">
        <v>27</v>
      </c>
      <c r="I102" s="331">
        <v>3.6</v>
      </c>
      <c r="J102" s="331">
        <v>3.4</v>
      </c>
      <c r="K102" s="331" t="s">
        <v>700</v>
      </c>
      <c r="L102" s="349">
        <v>0.5</v>
      </c>
      <c r="M102" s="342">
        <v>227660</v>
      </c>
      <c r="N102" s="337" t="s">
        <v>1273</v>
      </c>
      <c r="O102" s="343" t="s">
        <v>673</v>
      </c>
      <c r="P102" s="344" t="s">
        <v>675</v>
      </c>
    </row>
    <row r="103" spans="1:16" ht="90" x14ac:dyDescent="0.25">
      <c r="A103" s="335">
        <v>69</v>
      </c>
      <c r="B103" s="329" t="s">
        <v>1031</v>
      </c>
      <c r="C103" s="355" t="s">
        <v>1032</v>
      </c>
      <c r="D103" s="337" t="str">
        <f>CONCATENATE('TRANSFERIDOS MAYO-AGO 2021'!D76," ",'TRANSFERIDOS MAYO-AGO 2021'!E76)</f>
        <v>VASQUEZ PAULINO</v>
      </c>
      <c r="E103" s="356" t="s">
        <v>1034</v>
      </c>
      <c r="F103" s="346" t="s">
        <v>208</v>
      </c>
      <c r="G103" s="328" t="s">
        <v>34</v>
      </c>
      <c r="H103" s="357" t="s">
        <v>27</v>
      </c>
      <c r="I103" s="330">
        <v>2</v>
      </c>
      <c r="J103" s="330">
        <v>2.5</v>
      </c>
      <c r="K103" s="331" t="s">
        <v>700</v>
      </c>
      <c r="L103" s="349">
        <v>0.5</v>
      </c>
      <c r="M103" s="342">
        <v>182128</v>
      </c>
      <c r="N103" s="337" t="s">
        <v>1274</v>
      </c>
      <c r="O103" s="343" t="s">
        <v>673</v>
      </c>
      <c r="P103" s="344" t="s">
        <v>675</v>
      </c>
    </row>
    <row r="104" spans="1:16" ht="90" x14ac:dyDescent="0.25">
      <c r="A104" s="335">
        <v>70</v>
      </c>
      <c r="B104" s="345" t="s">
        <v>1035</v>
      </c>
      <c r="C104" s="378" t="s">
        <v>1036</v>
      </c>
      <c r="D104" s="337" t="str">
        <f>CONCATENATE('TRANSFERIDOS MAYO-AGO 2021'!D77," ",'TRANSFERIDOS MAYO-AGO 2021'!E77)</f>
        <v>GARCIA  BUENO</v>
      </c>
      <c r="E104" s="356" t="s">
        <v>1039</v>
      </c>
      <c r="F104" s="346" t="s">
        <v>208</v>
      </c>
      <c r="G104" s="369" t="s">
        <v>1040</v>
      </c>
      <c r="H104" s="357" t="s">
        <v>27</v>
      </c>
      <c r="I104" s="332">
        <v>0</v>
      </c>
      <c r="J104" s="332">
        <v>2.8</v>
      </c>
      <c r="K104" s="331" t="s">
        <v>700</v>
      </c>
      <c r="L104" s="349">
        <v>0.5</v>
      </c>
      <c r="M104" s="342">
        <v>250426</v>
      </c>
      <c r="N104" s="337" t="s">
        <v>1275</v>
      </c>
      <c r="O104" s="343" t="s">
        <v>673</v>
      </c>
      <c r="P104" s="344" t="s">
        <v>675</v>
      </c>
    </row>
    <row r="105" spans="1:16" ht="90" x14ac:dyDescent="0.25">
      <c r="A105" s="335">
        <v>71</v>
      </c>
      <c r="B105" s="329" t="s">
        <v>1041</v>
      </c>
      <c r="C105" s="355" t="s">
        <v>1042</v>
      </c>
      <c r="D105" s="337" t="str">
        <f>CONCATENATE('TRANSFERIDOS MAYO-AGO 2021'!D78," ",'TRANSFERIDOS MAYO-AGO 2021'!E78)</f>
        <v>SUAREZ DE JESUS</v>
      </c>
      <c r="E105" s="356" t="s">
        <v>1045</v>
      </c>
      <c r="F105" s="346" t="s">
        <v>638</v>
      </c>
      <c r="G105" s="328" t="s">
        <v>34</v>
      </c>
      <c r="H105" s="357" t="s">
        <v>27</v>
      </c>
      <c r="I105" s="330">
        <v>0</v>
      </c>
      <c r="J105" s="330">
        <v>3.8</v>
      </c>
      <c r="K105" s="331" t="s">
        <v>700</v>
      </c>
      <c r="L105" s="349">
        <v>0.5</v>
      </c>
      <c r="M105" s="342">
        <v>182128</v>
      </c>
      <c r="N105" s="337" t="s">
        <v>1276</v>
      </c>
      <c r="O105" s="343" t="s">
        <v>673</v>
      </c>
      <c r="P105" s="344" t="s">
        <v>675</v>
      </c>
    </row>
    <row r="106" spans="1:16" ht="90" x14ac:dyDescent="0.25">
      <c r="A106" s="335">
        <v>72</v>
      </c>
      <c r="B106" s="345" t="s">
        <v>1046</v>
      </c>
      <c r="C106" s="378" t="s">
        <v>1047</v>
      </c>
      <c r="D106" s="337" t="str">
        <f>CONCATENATE('TRANSFERIDOS MAYO-AGO 2021'!D79," ",'TRANSFERIDOS MAYO-AGO 2021'!E79)</f>
        <v>AMEZQUITA -</v>
      </c>
      <c r="E106" s="356" t="s">
        <v>1049</v>
      </c>
      <c r="F106" s="346" t="s">
        <v>79</v>
      </c>
      <c r="G106" s="357" t="s">
        <v>90</v>
      </c>
      <c r="H106" s="357" t="s">
        <v>27</v>
      </c>
      <c r="I106" s="330">
        <v>3.1</v>
      </c>
      <c r="J106" s="330">
        <v>2.8</v>
      </c>
      <c r="K106" s="331" t="s">
        <v>700</v>
      </c>
      <c r="L106" s="349">
        <v>0.5</v>
      </c>
      <c r="M106" s="342">
        <v>250426</v>
      </c>
      <c r="N106" s="337" t="s">
        <v>1277</v>
      </c>
      <c r="O106" s="343" t="s">
        <v>673</v>
      </c>
      <c r="P106" s="344" t="s">
        <v>675</v>
      </c>
    </row>
    <row r="107" spans="1:16" ht="90" x14ac:dyDescent="0.25">
      <c r="A107" s="335">
        <v>73</v>
      </c>
      <c r="B107" s="329" t="s">
        <v>1050</v>
      </c>
      <c r="C107" s="355" t="s">
        <v>1051</v>
      </c>
      <c r="D107" s="337" t="str">
        <f>CONCATENATE('TRANSFERIDOS MAYO-AGO 2021'!D80," ",'TRANSFERIDOS MAYO-AGO 2021'!E80)</f>
        <v>MONTERO MARTINEZ</v>
      </c>
      <c r="E107" s="356" t="s">
        <v>1053</v>
      </c>
      <c r="F107" s="346" t="s">
        <v>360</v>
      </c>
      <c r="G107" s="328" t="s">
        <v>34</v>
      </c>
      <c r="H107" s="357" t="s">
        <v>27</v>
      </c>
      <c r="I107" s="330">
        <v>2.8</v>
      </c>
      <c r="J107" s="330">
        <v>2.5</v>
      </c>
      <c r="K107" s="331" t="s">
        <v>700</v>
      </c>
      <c r="L107" s="349">
        <v>0.5</v>
      </c>
      <c r="M107" s="342">
        <v>204894</v>
      </c>
      <c r="N107" s="337" t="s">
        <v>1278</v>
      </c>
      <c r="O107" s="343" t="s">
        <v>673</v>
      </c>
      <c r="P107" s="344" t="s">
        <v>675</v>
      </c>
    </row>
    <row r="108" spans="1:16" ht="90" x14ac:dyDescent="0.25">
      <c r="A108" s="335">
        <v>74</v>
      </c>
      <c r="B108" s="345" t="s">
        <v>1054</v>
      </c>
      <c r="C108" s="378" t="s">
        <v>1055</v>
      </c>
      <c r="D108" s="337" t="str">
        <f>CONCATENATE('TRANSFERIDOS MAYO-AGO 2021'!D81," ",'TRANSFERIDOS MAYO-AGO 2021'!E81)</f>
        <v>FELIPE  MARTE</v>
      </c>
      <c r="E108" s="356" t="s">
        <v>1058</v>
      </c>
      <c r="F108" s="346" t="s">
        <v>208</v>
      </c>
      <c r="G108" s="328" t="s">
        <v>34</v>
      </c>
      <c r="H108" s="357" t="s">
        <v>27</v>
      </c>
      <c r="I108" s="330">
        <v>1.6</v>
      </c>
      <c r="J108" s="330">
        <v>2.5</v>
      </c>
      <c r="K108" s="331" t="s">
        <v>825</v>
      </c>
      <c r="L108" s="349">
        <v>0.5</v>
      </c>
      <c r="M108" s="342">
        <v>250426</v>
      </c>
      <c r="N108" s="337" t="s">
        <v>1279</v>
      </c>
      <c r="O108" s="343" t="s">
        <v>673</v>
      </c>
      <c r="P108" s="344" t="s">
        <v>675</v>
      </c>
    </row>
    <row r="109" spans="1:16" ht="90" x14ac:dyDescent="0.25">
      <c r="A109" s="335">
        <v>75</v>
      </c>
      <c r="B109" s="345" t="s">
        <v>1059</v>
      </c>
      <c r="C109" s="379" t="s">
        <v>1060</v>
      </c>
      <c r="D109" s="337" t="str">
        <f>CONCATENATE('TRANSFERIDOS MAYO-AGO 2021'!D82," ",'TRANSFERIDOS MAYO-AGO 2021'!E82)</f>
        <v>LORA RODRIGUEZ</v>
      </c>
      <c r="E109" s="353" t="s">
        <v>1063</v>
      </c>
      <c r="F109" s="345" t="s">
        <v>1064</v>
      </c>
      <c r="G109" s="345" t="s">
        <v>34</v>
      </c>
      <c r="H109" s="357" t="s">
        <v>27</v>
      </c>
      <c r="I109" s="331" t="s">
        <v>788</v>
      </c>
      <c r="J109" s="331">
        <v>2.2000000000000002</v>
      </c>
      <c r="K109" s="331" t="s">
        <v>700</v>
      </c>
      <c r="L109" s="349">
        <v>0.5</v>
      </c>
      <c r="M109" s="342">
        <v>250426</v>
      </c>
      <c r="N109" s="337" t="s">
        <v>1280</v>
      </c>
      <c r="O109" s="343" t="s">
        <v>673</v>
      </c>
      <c r="P109" s="344" t="s">
        <v>675</v>
      </c>
    </row>
    <row r="110" spans="1:16" ht="90" x14ac:dyDescent="0.25">
      <c r="A110" s="335">
        <v>76</v>
      </c>
      <c r="B110" s="329" t="s">
        <v>1065</v>
      </c>
      <c r="C110" s="355" t="s">
        <v>1066</v>
      </c>
      <c r="D110" s="337" t="str">
        <f>CONCATENATE('TRANSFERIDOS MAYO-AGO 2021'!D83," ",'TRANSFERIDOS MAYO-AGO 2021'!E83)</f>
        <v>JORGE ESPINAL</v>
      </c>
      <c r="E110" s="356" t="s">
        <v>1067</v>
      </c>
      <c r="F110" s="328" t="s">
        <v>989</v>
      </c>
      <c r="G110" s="328" t="s">
        <v>34</v>
      </c>
      <c r="H110" s="357" t="s">
        <v>27</v>
      </c>
      <c r="I110" s="331">
        <v>1.9</v>
      </c>
      <c r="J110" s="340">
        <v>2</v>
      </c>
      <c r="K110" s="331" t="s">
        <v>825</v>
      </c>
      <c r="L110" s="349">
        <v>0.5</v>
      </c>
      <c r="M110" s="342">
        <v>273192</v>
      </c>
      <c r="N110" s="337" t="s">
        <v>1281</v>
      </c>
      <c r="O110" s="343" t="s">
        <v>673</v>
      </c>
      <c r="P110" s="344" t="s">
        <v>675</v>
      </c>
    </row>
    <row r="111" spans="1:16" ht="90" x14ac:dyDescent="0.25">
      <c r="A111" s="335">
        <v>77</v>
      </c>
      <c r="B111" s="345" t="s">
        <v>1068</v>
      </c>
      <c r="C111" s="378" t="s">
        <v>1069</v>
      </c>
      <c r="D111" s="337" t="str">
        <f>CONCATENATE('TRANSFERIDOS MAYO-AGO 2021'!D84," ",'TRANSFERIDOS MAYO-AGO 2021'!E84)</f>
        <v>JIMENEZ GIL</v>
      </c>
      <c r="E111" s="356" t="s">
        <v>1071</v>
      </c>
      <c r="F111" s="346" t="s">
        <v>138</v>
      </c>
      <c r="G111" s="328" t="s">
        <v>34</v>
      </c>
      <c r="H111" s="357" t="s">
        <v>27</v>
      </c>
      <c r="I111" s="340">
        <v>3</v>
      </c>
      <c r="J111" s="340">
        <v>3</v>
      </c>
      <c r="K111" s="331" t="s">
        <v>700</v>
      </c>
      <c r="L111" s="349">
        <v>0.5</v>
      </c>
      <c r="M111" s="342">
        <v>273192</v>
      </c>
      <c r="N111" s="337" t="s">
        <v>1282</v>
      </c>
      <c r="O111" s="343" t="s">
        <v>673</v>
      </c>
      <c r="P111" s="344" t="s">
        <v>675</v>
      </c>
    </row>
    <row r="112" spans="1:16" ht="90" x14ac:dyDescent="0.25">
      <c r="A112" s="335">
        <v>78</v>
      </c>
      <c r="B112" s="345" t="s">
        <v>1072</v>
      </c>
      <c r="C112" s="378" t="s">
        <v>1073</v>
      </c>
      <c r="D112" s="337" t="str">
        <f>CONCATENATE('TRANSFERIDOS MAYO-AGO 2021'!D85," ",'TRANSFERIDOS MAYO-AGO 2021'!E85)</f>
        <v>BREA  LLUBERES</v>
      </c>
      <c r="E112" s="356" t="s">
        <v>1076</v>
      </c>
      <c r="F112" s="346" t="s">
        <v>565</v>
      </c>
      <c r="G112" s="328" t="s">
        <v>34</v>
      </c>
      <c r="H112" s="357" t="s">
        <v>27</v>
      </c>
      <c r="I112" s="331">
        <v>2.8</v>
      </c>
      <c r="J112" s="331">
        <v>2.8</v>
      </c>
      <c r="K112" s="331" t="s">
        <v>700</v>
      </c>
      <c r="L112" s="349">
        <v>0.5</v>
      </c>
      <c r="M112" s="342">
        <v>250426</v>
      </c>
      <c r="N112" s="337" t="s">
        <v>1283</v>
      </c>
      <c r="O112" s="343" t="s">
        <v>673</v>
      </c>
      <c r="P112" s="344" t="s">
        <v>675</v>
      </c>
    </row>
    <row r="113" spans="1:16" ht="90" x14ac:dyDescent="0.25">
      <c r="A113" s="335">
        <v>79</v>
      </c>
      <c r="B113" s="345" t="s">
        <v>1077</v>
      </c>
      <c r="C113" s="378" t="s">
        <v>1078</v>
      </c>
      <c r="D113" s="337" t="str">
        <f>CONCATENATE('TRANSFERIDOS MAYO-AGO 2021'!D86," ",'TRANSFERIDOS MAYO-AGO 2021'!E86)</f>
        <v>GUZMAN  CURIEL</v>
      </c>
      <c r="E113" s="371" t="s">
        <v>1081</v>
      </c>
      <c r="F113" s="370" t="s">
        <v>138</v>
      </c>
      <c r="G113" s="370" t="s">
        <v>34</v>
      </c>
      <c r="H113" s="357" t="s">
        <v>27</v>
      </c>
      <c r="I113" s="331">
        <v>3.5</v>
      </c>
      <c r="J113" s="331">
        <v>3.4</v>
      </c>
      <c r="K113" s="331" t="s">
        <v>700</v>
      </c>
      <c r="L113" s="349">
        <v>0.5</v>
      </c>
      <c r="M113" s="342">
        <v>250426</v>
      </c>
      <c r="N113" s="337" t="s">
        <v>1284</v>
      </c>
      <c r="O113" s="343" t="s">
        <v>673</v>
      </c>
      <c r="P113" s="344" t="s">
        <v>675</v>
      </c>
    </row>
    <row r="114" spans="1:16" ht="90" x14ac:dyDescent="0.25">
      <c r="A114" s="335">
        <v>80</v>
      </c>
      <c r="B114" s="345" t="s">
        <v>1082</v>
      </c>
      <c r="C114" s="370" t="s">
        <v>1083</v>
      </c>
      <c r="D114" s="337" t="str">
        <f>CONCATENATE('TRANSFERIDOS MAYO-AGO 2021'!D87," ",'TRANSFERIDOS MAYO-AGO 2021'!E87)</f>
        <v>HERRERA  SANTANA</v>
      </c>
      <c r="E114" s="356" t="s">
        <v>1086</v>
      </c>
      <c r="F114" s="346" t="s">
        <v>151</v>
      </c>
      <c r="G114" s="328" t="s">
        <v>34</v>
      </c>
      <c r="H114" s="357" t="s">
        <v>27</v>
      </c>
      <c r="I114" s="330">
        <v>3.2</v>
      </c>
      <c r="J114" s="330">
        <v>2.7</v>
      </c>
      <c r="K114" s="331" t="s">
        <v>700</v>
      </c>
      <c r="L114" s="349">
        <v>0.5</v>
      </c>
      <c r="M114" s="342">
        <v>250426</v>
      </c>
      <c r="N114" s="337" t="s">
        <v>1285</v>
      </c>
      <c r="O114" s="343" t="s">
        <v>673</v>
      </c>
      <c r="P114" s="344" t="s">
        <v>675</v>
      </c>
    </row>
    <row r="115" spans="1:16" ht="90" x14ac:dyDescent="0.25">
      <c r="A115" s="335">
        <v>81</v>
      </c>
      <c r="B115" s="345" t="s">
        <v>1087</v>
      </c>
      <c r="C115" s="370" t="s">
        <v>1088</v>
      </c>
      <c r="D115" s="337" t="str">
        <f>CONCATENATE('TRANSFERIDOS MAYO-AGO 2021'!D88," ",'TRANSFERIDOS MAYO-AGO 2021'!E88)</f>
        <v>BAKER  TIRADO</v>
      </c>
      <c r="E115" s="356" t="s">
        <v>1091</v>
      </c>
      <c r="F115" s="328" t="s">
        <v>989</v>
      </c>
      <c r="G115" s="328" t="s">
        <v>26</v>
      </c>
      <c r="H115" s="357" t="s">
        <v>27</v>
      </c>
      <c r="I115" s="332">
        <v>3</v>
      </c>
      <c r="J115" s="332">
        <v>2.7</v>
      </c>
      <c r="K115" s="331" t="s">
        <v>700</v>
      </c>
      <c r="L115" s="349">
        <v>0.5</v>
      </c>
      <c r="M115" s="342">
        <v>250426</v>
      </c>
      <c r="N115" s="337" t="s">
        <v>1286</v>
      </c>
      <c r="O115" s="343" t="s">
        <v>673</v>
      </c>
      <c r="P115" s="344" t="s">
        <v>675</v>
      </c>
    </row>
    <row r="116" spans="1:16" ht="90" x14ac:dyDescent="0.25">
      <c r="A116" s="335">
        <v>82</v>
      </c>
      <c r="B116" s="345" t="s">
        <v>1092</v>
      </c>
      <c r="C116" s="370" t="s">
        <v>1093</v>
      </c>
      <c r="D116" s="337" t="str">
        <f>CONCATENATE('TRANSFERIDOS MAYO-AGO 2021'!D89," ",'TRANSFERIDOS MAYO-AGO 2021'!E89)</f>
        <v>BLANC BLANC</v>
      </c>
      <c r="E116" s="356" t="s">
        <v>1095</v>
      </c>
      <c r="F116" s="346" t="s">
        <v>95</v>
      </c>
      <c r="G116" s="328" t="s">
        <v>26</v>
      </c>
      <c r="H116" s="357" t="s">
        <v>27</v>
      </c>
      <c r="I116" s="330">
        <v>3.6</v>
      </c>
      <c r="J116" s="330">
        <v>3.3</v>
      </c>
      <c r="K116" s="331" t="s">
        <v>700</v>
      </c>
      <c r="L116" s="349">
        <v>0.5</v>
      </c>
      <c r="M116" s="342">
        <v>250426</v>
      </c>
      <c r="N116" s="337" t="s">
        <v>1287</v>
      </c>
      <c r="O116" s="343" t="s">
        <v>673</v>
      </c>
      <c r="P116" s="344" t="s">
        <v>675</v>
      </c>
    </row>
    <row r="117" spans="1:16" ht="90" x14ac:dyDescent="0.25">
      <c r="A117" s="335">
        <v>83</v>
      </c>
      <c r="B117" s="345" t="s">
        <v>1096</v>
      </c>
      <c r="C117" s="370" t="s">
        <v>1097</v>
      </c>
      <c r="D117" s="337" t="str">
        <f>CONCATENATE('TRANSFERIDOS MAYO-AGO 2021'!D90," ",'TRANSFERIDOS MAYO-AGO 2021'!E90)</f>
        <v>DURAN  ROSA</v>
      </c>
      <c r="E117" s="356" t="s">
        <v>1100</v>
      </c>
      <c r="F117" s="346" t="s">
        <v>763</v>
      </c>
      <c r="G117" s="328" t="s">
        <v>26</v>
      </c>
      <c r="H117" s="357" t="s">
        <v>27</v>
      </c>
      <c r="I117" s="330">
        <v>0</v>
      </c>
      <c r="J117" s="330">
        <v>2.9</v>
      </c>
      <c r="K117" s="331" t="s">
        <v>700</v>
      </c>
      <c r="L117" s="349">
        <v>0.5</v>
      </c>
      <c r="M117" s="342">
        <v>250426</v>
      </c>
      <c r="N117" s="337" t="s">
        <v>1288</v>
      </c>
      <c r="O117" s="343" t="s">
        <v>673</v>
      </c>
      <c r="P117" s="344" t="s">
        <v>675</v>
      </c>
    </row>
    <row r="118" spans="1:16" ht="90" x14ac:dyDescent="0.25">
      <c r="A118" s="335">
        <v>84</v>
      </c>
      <c r="B118" s="345" t="s">
        <v>1101</v>
      </c>
      <c r="C118" s="370" t="s">
        <v>1102</v>
      </c>
      <c r="D118" s="337" t="str">
        <f>CONCATENATE('TRANSFERIDOS MAYO-AGO 2021'!D91," ",'TRANSFERIDOS MAYO-AGO 2021'!E91)</f>
        <v>GENAO  TEJADA</v>
      </c>
      <c r="E118" s="356" t="s">
        <v>1105</v>
      </c>
      <c r="F118" s="346" t="s">
        <v>95</v>
      </c>
      <c r="G118" s="328" t="s">
        <v>34</v>
      </c>
      <c r="H118" s="357" t="s">
        <v>27</v>
      </c>
      <c r="I118" s="350">
        <v>0</v>
      </c>
      <c r="J118" s="350">
        <v>1.8</v>
      </c>
      <c r="K118" s="331" t="s">
        <v>825</v>
      </c>
      <c r="L118" s="349">
        <v>0.5</v>
      </c>
      <c r="M118" s="342">
        <v>250426</v>
      </c>
      <c r="N118" s="337" t="s">
        <v>1289</v>
      </c>
      <c r="O118" s="343" t="s">
        <v>673</v>
      </c>
      <c r="P118" s="344" t="s">
        <v>675</v>
      </c>
    </row>
    <row r="119" spans="1:16" ht="90" x14ac:dyDescent="0.25">
      <c r="A119" s="335">
        <v>85</v>
      </c>
      <c r="B119" s="345" t="s">
        <v>1106</v>
      </c>
      <c r="C119" s="370" t="s">
        <v>1107</v>
      </c>
      <c r="D119" s="337" t="str">
        <f>CONCATENATE('TRANSFERIDOS MAYO-AGO 2021'!D92," ",'TRANSFERIDOS MAYO-AGO 2021'!E92)</f>
        <v>PINEDA  ARIAS</v>
      </c>
      <c r="E119" s="356" t="s">
        <v>1109</v>
      </c>
      <c r="F119" s="346" t="s">
        <v>151</v>
      </c>
      <c r="G119" s="328" t="s">
        <v>34</v>
      </c>
      <c r="H119" s="357" t="s">
        <v>27</v>
      </c>
      <c r="I119" s="330">
        <v>0</v>
      </c>
      <c r="J119" s="330">
        <v>2.7</v>
      </c>
      <c r="K119" s="331" t="s">
        <v>700</v>
      </c>
      <c r="L119" s="349">
        <v>0.5</v>
      </c>
      <c r="M119" s="342">
        <v>250426</v>
      </c>
      <c r="N119" s="337" t="s">
        <v>1290</v>
      </c>
      <c r="O119" s="343" t="s">
        <v>673</v>
      </c>
      <c r="P119" s="344" t="s">
        <v>675</v>
      </c>
    </row>
    <row r="120" spans="1:16" ht="90" x14ac:dyDescent="0.25">
      <c r="A120" s="335">
        <v>86</v>
      </c>
      <c r="B120" s="345" t="s">
        <v>85</v>
      </c>
      <c r="C120" s="370" t="s">
        <v>1110</v>
      </c>
      <c r="D120" s="372" t="str">
        <f>CONCATENATE('TRANSFERIDOS MAYO-AGO 2021'!D93," ",'TRANSFERIDOS MAYO-AGO 2021'!E93)</f>
        <v>MINAYA  CRISOSTOMO</v>
      </c>
      <c r="E120" s="338" t="s">
        <v>88</v>
      </c>
      <c r="F120" s="346" t="s">
        <v>89</v>
      </c>
      <c r="G120" s="357" t="s">
        <v>90</v>
      </c>
      <c r="H120" s="357" t="s">
        <v>27</v>
      </c>
      <c r="I120" s="332">
        <v>3.7</v>
      </c>
      <c r="J120" s="332">
        <v>3.2</v>
      </c>
      <c r="K120" s="331" t="s">
        <v>700</v>
      </c>
      <c r="L120" s="349">
        <v>0.5</v>
      </c>
      <c r="M120" s="342">
        <v>0</v>
      </c>
      <c r="N120" s="337" t="s">
        <v>1291</v>
      </c>
      <c r="O120" s="343" t="s">
        <v>673</v>
      </c>
      <c r="P120" s="344" t="s">
        <v>675</v>
      </c>
    </row>
    <row r="121" spans="1:16" ht="90" x14ac:dyDescent="0.25">
      <c r="A121" s="335">
        <v>87</v>
      </c>
      <c r="B121" s="345" t="s">
        <v>1114</v>
      </c>
      <c r="C121" s="370" t="s">
        <v>1115</v>
      </c>
      <c r="D121" s="337" t="str">
        <f>CONCATENATE('TRANSFERIDOS MAYO-AGO 2021'!D94," ",'TRANSFERIDOS MAYO-AGO 2021'!E94)</f>
        <v>SURIEL  VASQUEZ</v>
      </c>
      <c r="E121" s="356" t="s">
        <v>1117</v>
      </c>
      <c r="F121" s="346" t="s">
        <v>95</v>
      </c>
      <c r="G121" s="328" t="s">
        <v>34</v>
      </c>
      <c r="H121" s="357" t="s">
        <v>27</v>
      </c>
      <c r="I121" s="330">
        <v>0</v>
      </c>
      <c r="J121" s="330">
        <v>3</v>
      </c>
      <c r="K121" s="331" t="s">
        <v>700</v>
      </c>
      <c r="L121" s="349">
        <v>0.5</v>
      </c>
      <c r="M121" s="342">
        <v>250426</v>
      </c>
      <c r="N121" s="337" t="s">
        <v>1292</v>
      </c>
      <c r="O121" s="343" t="s">
        <v>673</v>
      </c>
      <c r="P121" s="344" t="s">
        <v>675</v>
      </c>
    </row>
    <row r="122" spans="1:16" ht="90" x14ac:dyDescent="0.25">
      <c r="A122" s="335">
        <v>88</v>
      </c>
      <c r="B122" s="345" t="s">
        <v>1118</v>
      </c>
      <c r="C122" s="370" t="s">
        <v>1119</v>
      </c>
      <c r="D122" s="337" t="str">
        <f>CONCATENATE('TRANSFERIDOS MAYO-AGO 2021'!D95," ",'TRANSFERIDOS MAYO-AGO 2021'!E95)</f>
        <v>LOPEZ RODRIGUEZ</v>
      </c>
      <c r="E122" s="356" t="s">
        <v>1121</v>
      </c>
      <c r="F122" s="346" t="s">
        <v>769</v>
      </c>
      <c r="G122" s="357" t="s">
        <v>90</v>
      </c>
      <c r="H122" s="357" t="s">
        <v>27</v>
      </c>
      <c r="I122" s="330">
        <v>3.7</v>
      </c>
      <c r="J122" s="330">
        <v>3.7</v>
      </c>
      <c r="K122" s="331" t="s">
        <v>700</v>
      </c>
      <c r="L122" s="349">
        <v>0.5</v>
      </c>
      <c r="M122" s="342">
        <v>250426</v>
      </c>
      <c r="N122" s="337" t="s">
        <v>1293</v>
      </c>
      <c r="O122" s="343" t="s">
        <v>673</v>
      </c>
      <c r="P122" s="344" t="s">
        <v>675</v>
      </c>
    </row>
    <row r="123" spans="1:16" ht="90" x14ac:dyDescent="0.25">
      <c r="A123" s="335">
        <v>89</v>
      </c>
      <c r="B123" s="329" t="s">
        <v>1122</v>
      </c>
      <c r="C123" s="355" t="s">
        <v>1123</v>
      </c>
      <c r="D123" s="337" t="str">
        <f>CONCATENATE('TRANSFERIDOS MAYO-AGO 2021'!D96," ",'TRANSFERIDOS MAYO-AGO 2021'!E96)</f>
        <v>PAULINO LIZ</v>
      </c>
      <c r="E123" s="356" t="s">
        <v>1125</v>
      </c>
      <c r="F123" s="346" t="s">
        <v>40</v>
      </c>
      <c r="G123" s="357" t="s">
        <v>90</v>
      </c>
      <c r="H123" s="357" t="s">
        <v>27</v>
      </c>
      <c r="I123" s="330">
        <v>4</v>
      </c>
      <c r="J123" s="330">
        <v>3.7</v>
      </c>
      <c r="K123" s="331" t="s">
        <v>700</v>
      </c>
      <c r="L123" s="349">
        <v>0.5</v>
      </c>
      <c r="M123" s="342">
        <v>250426</v>
      </c>
      <c r="N123" s="337" t="s">
        <v>1294</v>
      </c>
      <c r="O123" s="343" t="s">
        <v>673</v>
      </c>
      <c r="P123" s="344" t="s">
        <v>675</v>
      </c>
    </row>
    <row r="124" spans="1:16" ht="90" x14ac:dyDescent="0.25">
      <c r="A124" s="335">
        <v>90</v>
      </c>
      <c r="B124" s="345" t="s">
        <v>1126</v>
      </c>
      <c r="C124" s="370" t="s">
        <v>1127</v>
      </c>
      <c r="D124" s="337" t="str">
        <f>CONCATENATE('TRANSFERIDOS MAYO-AGO 2021'!D97," ",'TRANSFERIDOS MAYO-AGO 2021'!E97)</f>
        <v>MARTINEZ  ABAD</v>
      </c>
      <c r="E124" s="356" t="s">
        <v>1130</v>
      </c>
      <c r="F124" s="346" t="s">
        <v>1131</v>
      </c>
      <c r="G124" s="328" t="s">
        <v>34</v>
      </c>
      <c r="H124" s="357" t="s">
        <v>27</v>
      </c>
      <c r="I124" s="330">
        <v>3</v>
      </c>
      <c r="J124" s="330">
        <v>2.7</v>
      </c>
      <c r="K124" s="331" t="s">
        <v>700</v>
      </c>
      <c r="L124" s="349">
        <v>0.5</v>
      </c>
      <c r="M124" s="342">
        <v>250426</v>
      </c>
      <c r="N124" s="337" t="s">
        <v>1295</v>
      </c>
      <c r="O124" s="343" t="s">
        <v>673</v>
      </c>
      <c r="P124" s="344" t="s">
        <v>675</v>
      </c>
    </row>
    <row r="125" spans="1:16" ht="90" x14ac:dyDescent="0.25">
      <c r="A125" s="335">
        <v>91</v>
      </c>
      <c r="B125" s="345" t="s">
        <v>1132</v>
      </c>
      <c r="C125" s="370" t="s">
        <v>1133</v>
      </c>
      <c r="D125" s="337" t="str">
        <f>CONCATENATE('TRANSFERIDOS MAYO-AGO 2021'!D98," ",'TRANSFERIDOS MAYO-AGO 2021'!E98)</f>
        <v>DIAZ TEJADA</v>
      </c>
      <c r="E125" s="356" t="s">
        <v>1134</v>
      </c>
      <c r="F125" s="346" t="s">
        <v>151</v>
      </c>
      <c r="G125" s="328" t="s">
        <v>34</v>
      </c>
      <c r="H125" s="357" t="s">
        <v>27</v>
      </c>
      <c r="I125" s="330">
        <v>3.3</v>
      </c>
      <c r="J125" s="330">
        <v>3.1</v>
      </c>
      <c r="K125" s="331" t="s">
        <v>700</v>
      </c>
      <c r="L125" s="349">
        <v>0.5</v>
      </c>
      <c r="M125" s="342">
        <v>273192</v>
      </c>
      <c r="N125" s="337" t="s">
        <v>1296</v>
      </c>
      <c r="O125" s="343" t="s">
        <v>673</v>
      </c>
      <c r="P125" s="344" t="s">
        <v>675</v>
      </c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501" t="s">
        <v>1298</v>
      </c>
      <c r="B128" s="501"/>
      <c r="C128" s="501"/>
      <c r="D128" s="501"/>
      <c r="E128" s="501"/>
      <c r="F128" s="501"/>
      <c r="G128" s="501"/>
      <c r="H128" s="501"/>
      <c r="I128" s="501"/>
      <c r="J128" s="501"/>
      <c r="K128" s="501"/>
      <c r="L128" s="501"/>
      <c r="M128" s="501"/>
      <c r="N128" s="148"/>
      <c r="O128" s="1"/>
      <c r="P128" s="1"/>
    </row>
    <row r="129" spans="1:17" ht="57" x14ac:dyDescent="0.25">
      <c r="A129" s="376" t="s">
        <v>1</v>
      </c>
      <c r="B129" s="376" t="s">
        <v>2</v>
      </c>
      <c r="C129" s="376" t="s">
        <v>3</v>
      </c>
      <c r="D129" s="376" t="s">
        <v>4</v>
      </c>
      <c r="E129" s="376" t="s">
        <v>5</v>
      </c>
      <c r="F129" s="377" t="s">
        <v>6</v>
      </c>
      <c r="G129" s="376" t="s">
        <v>7</v>
      </c>
      <c r="H129" s="376" t="s">
        <v>8</v>
      </c>
      <c r="I129" s="377" t="s">
        <v>9</v>
      </c>
      <c r="J129" s="377" t="s">
        <v>10</v>
      </c>
      <c r="K129" s="377" t="s">
        <v>11</v>
      </c>
      <c r="L129" s="377" t="s">
        <v>12</v>
      </c>
      <c r="M129" s="377" t="s">
        <v>19</v>
      </c>
      <c r="N129" s="9" t="s">
        <v>671</v>
      </c>
      <c r="O129" s="377" t="s">
        <v>672</v>
      </c>
      <c r="P129" s="377" t="s">
        <v>674</v>
      </c>
    </row>
    <row r="130" spans="1:17" ht="105" x14ac:dyDescent="0.25">
      <c r="A130" s="329">
        <v>1</v>
      </c>
      <c r="B130" s="332" t="s">
        <v>1137</v>
      </c>
      <c r="C130" s="334" t="s">
        <v>1138</v>
      </c>
      <c r="D130" s="372" t="str">
        <f>CONCATENATE('TRANSFERIDOS MAYO-AGO 2021'!D106, " ",'TRANSFERIDOS MAYO-AGO 2021'!E106)</f>
        <v>JAVIER RAMOS</v>
      </c>
      <c r="E130" s="334" t="s">
        <v>1140</v>
      </c>
      <c r="F130" s="334" t="s">
        <v>699</v>
      </c>
      <c r="G130" s="334" t="s">
        <v>55</v>
      </c>
      <c r="H130" s="357" t="s">
        <v>27</v>
      </c>
      <c r="I130" s="373">
        <v>3</v>
      </c>
      <c r="J130" s="373">
        <v>2.9</v>
      </c>
      <c r="K130" s="332" t="s">
        <v>700</v>
      </c>
      <c r="L130" s="332">
        <v>100</v>
      </c>
      <c r="M130" s="374">
        <v>136664.01</v>
      </c>
      <c r="N130" s="372" t="s">
        <v>1296</v>
      </c>
      <c r="O130" s="375" t="s">
        <v>673</v>
      </c>
      <c r="P130" s="367" t="s">
        <v>675</v>
      </c>
      <c r="Q130" s="98"/>
    </row>
    <row r="131" spans="1:17" ht="90" x14ac:dyDescent="0.25">
      <c r="A131" s="329">
        <v>2</v>
      </c>
      <c r="B131" s="332" t="s">
        <v>1141</v>
      </c>
      <c r="C131" s="334" t="s">
        <v>1142</v>
      </c>
      <c r="D131" s="372" t="str">
        <f>CONCATENATE('TRANSFERIDOS MAYO-AGO 2021'!D107, " ",'TRANSFERIDOS MAYO-AGO 2021'!E107)</f>
        <v>FAJARDO PAYANO</v>
      </c>
      <c r="E131" s="334" t="s">
        <v>1145</v>
      </c>
      <c r="F131" s="334" t="s">
        <v>60</v>
      </c>
      <c r="G131" s="334" t="s">
        <v>34</v>
      </c>
      <c r="H131" s="357" t="s">
        <v>27</v>
      </c>
      <c r="I131" s="373">
        <v>0</v>
      </c>
      <c r="J131" s="373">
        <v>2.8</v>
      </c>
      <c r="K131" s="332" t="s">
        <v>700</v>
      </c>
      <c r="L131" s="332">
        <v>100</v>
      </c>
      <c r="M131" s="374">
        <v>136664.01</v>
      </c>
      <c r="N131" s="372" t="s">
        <v>1299</v>
      </c>
      <c r="O131" s="375" t="s">
        <v>673</v>
      </c>
      <c r="P131" s="367" t="s">
        <v>675</v>
      </c>
      <c r="Q131" s="98"/>
    </row>
    <row r="132" spans="1:17" ht="105" x14ac:dyDescent="0.25">
      <c r="A132" s="329">
        <v>3</v>
      </c>
      <c r="B132" s="332" t="s">
        <v>1146</v>
      </c>
      <c r="C132" s="334" t="s">
        <v>1147</v>
      </c>
      <c r="D132" s="372" t="str">
        <f>CONCATENATE('TRANSFERIDOS MAYO-AGO 2021'!D108, " ",'TRANSFERIDOS MAYO-AGO 2021'!E108)</f>
        <v>JAVIER RAMOS</v>
      </c>
      <c r="E132" s="334" t="s">
        <v>1148</v>
      </c>
      <c r="F132" s="334" t="s">
        <v>1149</v>
      </c>
      <c r="G132" s="334" t="s">
        <v>55</v>
      </c>
      <c r="H132" s="357" t="s">
        <v>27</v>
      </c>
      <c r="I132" s="373">
        <v>2</v>
      </c>
      <c r="J132" s="373">
        <v>3</v>
      </c>
      <c r="K132" s="332" t="s">
        <v>700</v>
      </c>
      <c r="L132" s="332">
        <v>100</v>
      </c>
      <c r="M132" s="342">
        <v>45554.67</v>
      </c>
      <c r="N132" s="372" t="s">
        <v>1300</v>
      </c>
      <c r="O132" s="375" t="s">
        <v>673</v>
      </c>
      <c r="P132" s="367" t="s">
        <v>675</v>
      </c>
      <c r="Q132" s="98"/>
    </row>
    <row r="133" spans="1:17" ht="90" x14ac:dyDescent="0.25">
      <c r="A133" s="329">
        <v>4</v>
      </c>
      <c r="B133" s="332" t="s">
        <v>1150</v>
      </c>
      <c r="C133" s="334" t="s">
        <v>1151</v>
      </c>
      <c r="D133" s="372" t="str">
        <f>CONCATENATE('TRANSFERIDOS MAYO-AGO 2021'!D109, " ",'TRANSFERIDOS MAYO-AGO 2021'!E109)</f>
        <v>ROJAS GOMEZ</v>
      </c>
      <c r="E133" s="334" t="s">
        <v>1153</v>
      </c>
      <c r="F133" s="334" t="s">
        <v>565</v>
      </c>
      <c r="G133" s="334" t="s">
        <v>34</v>
      </c>
      <c r="H133" s="357" t="s">
        <v>27</v>
      </c>
      <c r="I133" s="332">
        <v>0</v>
      </c>
      <c r="J133" s="332">
        <v>2.6</v>
      </c>
      <c r="K133" s="332" t="s">
        <v>700</v>
      </c>
      <c r="L133" s="332">
        <v>100</v>
      </c>
      <c r="M133" s="342">
        <v>45554.67</v>
      </c>
      <c r="N133" s="372" t="s">
        <v>1301</v>
      </c>
      <c r="O133" s="375" t="s">
        <v>673</v>
      </c>
      <c r="P133" s="367" t="s">
        <v>675</v>
      </c>
      <c r="Q133" s="98"/>
    </row>
    <row r="134" spans="1:17" ht="90" x14ac:dyDescent="0.25">
      <c r="A134" s="329">
        <v>5</v>
      </c>
      <c r="B134" s="332" t="s">
        <v>1154</v>
      </c>
      <c r="C134" s="334" t="s">
        <v>1155</v>
      </c>
      <c r="D134" s="372" t="str">
        <f>CONCATENATE('TRANSFERIDOS MAYO-AGO 2021'!D110, " ",'TRANSFERIDOS MAYO-AGO 2021'!E110)</f>
        <v>DURAN PORTORREAL</v>
      </c>
      <c r="E134" s="334" t="s">
        <v>1158</v>
      </c>
      <c r="F134" s="334" t="s">
        <v>60</v>
      </c>
      <c r="G134" s="334" t="s">
        <v>26</v>
      </c>
      <c r="H134" s="357" t="s">
        <v>27</v>
      </c>
      <c r="I134" s="373">
        <v>2.2999999999999998</v>
      </c>
      <c r="J134" s="373">
        <v>2.6</v>
      </c>
      <c r="K134" s="332" t="s">
        <v>700</v>
      </c>
      <c r="L134" s="332">
        <v>100</v>
      </c>
      <c r="M134" s="374">
        <v>136664.01</v>
      </c>
      <c r="N134" s="372" t="s">
        <v>1302</v>
      </c>
      <c r="O134" s="375" t="s">
        <v>673</v>
      </c>
      <c r="P134" s="367" t="s">
        <v>675</v>
      </c>
      <c r="Q134" s="98"/>
    </row>
    <row r="135" spans="1:17" ht="90" x14ac:dyDescent="0.25">
      <c r="A135" s="329">
        <v>6</v>
      </c>
      <c r="B135" s="332" t="s">
        <v>1159</v>
      </c>
      <c r="C135" s="334" t="s">
        <v>1160</v>
      </c>
      <c r="D135" s="372" t="str">
        <f>CONCATENATE('TRANSFERIDOS MAYO-AGO 2021'!D111, " ",'TRANSFERIDOS MAYO-AGO 2021'!E111)</f>
        <v>TAVERAS RAMOS</v>
      </c>
      <c r="E135" s="334" t="s">
        <v>1162</v>
      </c>
      <c r="F135" s="334" t="s">
        <v>763</v>
      </c>
      <c r="G135" s="334" t="s">
        <v>34</v>
      </c>
      <c r="H135" s="357" t="s">
        <v>27</v>
      </c>
      <c r="I135" s="373">
        <v>3.1</v>
      </c>
      <c r="J135" s="373">
        <v>3.2</v>
      </c>
      <c r="K135" s="332" t="s">
        <v>700</v>
      </c>
      <c r="L135" s="332">
        <v>100</v>
      </c>
      <c r="M135" s="374">
        <v>136664.01</v>
      </c>
      <c r="N135" s="372" t="s">
        <v>1303</v>
      </c>
      <c r="O135" s="375" t="s">
        <v>673</v>
      </c>
      <c r="P135" s="367" t="s">
        <v>675</v>
      </c>
      <c r="Q135" s="98"/>
    </row>
    <row r="136" spans="1:17" ht="90" x14ac:dyDescent="0.25">
      <c r="A136" s="329">
        <v>7</v>
      </c>
      <c r="B136" s="331" t="s">
        <v>1163</v>
      </c>
      <c r="C136" s="328" t="s">
        <v>1164</v>
      </c>
      <c r="D136" s="372" t="str">
        <f>CONCATENATE('TRANSFERIDOS MAYO-AGO 2021'!D112, " ",'TRANSFERIDOS MAYO-AGO 2021'!E112)</f>
        <v>JIMÉNEZ SOLER</v>
      </c>
      <c r="E136" s="331" t="s">
        <v>1167</v>
      </c>
      <c r="F136" s="328" t="s">
        <v>1168</v>
      </c>
      <c r="G136" s="334" t="s">
        <v>34</v>
      </c>
      <c r="H136" s="357" t="s">
        <v>27</v>
      </c>
      <c r="I136" s="373">
        <v>2.8</v>
      </c>
      <c r="J136" s="373">
        <v>2.9</v>
      </c>
      <c r="K136" s="331" t="s">
        <v>700</v>
      </c>
      <c r="L136" s="332">
        <v>100</v>
      </c>
      <c r="M136" s="342">
        <v>91066.66</v>
      </c>
      <c r="N136" s="372" t="s">
        <v>1304</v>
      </c>
      <c r="O136" s="375" t="s">
        <v>673</v>
      </c>
      <c r="P136" s="367" t="s">
        <v>675</v>
      </c>
      <c r="Q136" s="98"/>
    </row>
    <row r="137" spans="1:17" ht="90" x14ac:dyDescent="0.25">
      <c r="A137" s="329">
        <v>8</v>
      </c>
      <c r="B137" s="332" t="s">
        <v>1169</v>
      </c>
      <c r="C137" s="334" t="s">
        <v>1170</v>
      </c>
      <c r="D137" s="372" t="str">
        <f>CONCATENATE('TRANSFERIDOS MAYO-AGO 2021'!D113, " ",'TRANSFERIDOS MAYO-AGO 2021'!E113)</f>
        <v>MORA PEREZ</v>
      </c>
      <c r="E137" s="334" t="s">
        <v>1172</v>
      </c>
      <c r="F137" s="334" t="s">
        <v>763</v>
      </c>
      <c r="G137" s="334" t="s">
        <v>34</v>
      </c>
      <c r="H137" s="357" t="s">
        <v>27</v>
      </c>
      <c r="I137" s="373">
        <v>2.9</v>
      </c>
      <c r="J137" s="373">
        <v>3.1</v>
      </c>
      <c r="K137" s="332" t="s">
        <v>700</v>
      </c>
      <c r="L137" s="332">
        <v>100</v>
      </c>
      <c r="M137" s="342">
        <v>91109.34</v>
      </c>
      <c r="N137" s="372" t="s">
        <v>1305</v>
      </c>
      <c r="O137" s="375" t="s">
        <v>673</v>
      </c>
      <c r="P137" s="367" t="s">
        <v>675</v>
      </c>
      <c r="Q137" s="98"/>
    </row>
    <row r="138" spans="1:17" ht="90" x14ac:dyDescent="0.25">
      <c r="A138" s="329">
        <v>9</v>
      </c>
      <c r="B138" s="331" t="s">
        <v>1173</v>
      </c>
      <c r="C138" s="328" t="s">
        <v>1174</v>
      </c>
      <c r="D138" s="372" t="str">
        <f>CONCATENATE('TRANSFERIDOS MAYO-AGO 2021'!D114, " ",'TRANSFERIDOS MAYO-AGO 2021'!E114)</f>
        <v>MATOS MANCEBO</v>
      </c>
      <c r="E138" s="331" t="s">
        <v>1177</v>
      </c>
      <c r="F138" s="328" t="s">
        <v>277</v>
      </c>
      <c r="G138" s="334" t="s">
        <v>34</v>
      </c>
      <c r="H138" s="357" t="s">
        <v>27</v>
      </c>
      <c r="I138" s="350">
        <v>1.5</v>
      </c>
      <c r="J138" s="350">
        <v>2.7</v>
      </c>
      <c r="K138" s="331" t="s">
        <v>1178</v>
      </c>
      <c r="L138" s="332">
        <v>100</v>
      </c>
      <c r="M138" s="342">
        <v>45533.33</v>
      </c>
      <c r="N138" s="372" t="s">
        <v>1306</v>
      </c>
      <c r="O138" s="375" t="s">
        <v>673</v>
      </c>
      <c r="P138" s="367" t="s">
        <v>675</v>
      </c>
      <c r="Q138" s="98"/>
    </row>
    <row r="139" spans="1:17" ht="90" x14ac:dyDescent="0.25">
      <c r="A139" s="329">
        <v>10</v>
      </c>
      <c r="B139" s="331" t="s">
        <v>1179</v>
      </c>
      <c r="C139" s="328" t="s">
        <v>1180</v>
      </c>
      <c r="D139" s="372" t="str">
        <f>CONCATENATE('TRANSFERIDOS MAYO-AGO 2021'!D115, " ",'TRANSFERIDOS MAYO-AGO 2021'!E115)</f>
        <v>RODRÍGUEZ CORTORREAL</v>
      </c>
      <c r="E139" s="331" t="s">
        <v>1182</v>
      </c>
      <c r="F139" s="328" t="s">
        <v>1183</v>
      </c>
      <c r="G139" s="334" t="s">
        <v>34</v>
      </c>
      <c r="H139" s="357" t="s">
        <v>27</v>
      </c>
      <c r="I139" s="373">
        <v>2</v>
      </c>
      <c r="J139" s="373">
        <v>3.1</v>
      </c>
      <c r="K139" s="331" t="s">
        <v>700</v>
      </c>
      <c r="L139" s="332">
        <v>100</v>
      </c>
      <c r="M139" s="342">
        <v>136599.99</v>
      </c>
      <c r="N139" s="372" t="s">
        <v>1307</v>
      </c>
      <c r="O139" s="375" t="s">
        <v>673</v>
      </c>
      <c r="P139" s="367" t="s">
        <v>675</v>
      </c>
      <c r="Q139" s="98"/>
    </row>
    <row r="140" spans="1:17" ht="90" x14ac:dyDescent="0.25">
      <c r="A140" s="329">
        <v>11</v>
      </c>
      <c r="B140" s="331" t="s">
        <v>1184</v>
      </c>
      <c r="C140" s="328" t="s">
        <v>1185</v>
      </c>
      <c r="D140" s="372" t="str">
        <f>CONCATENATE('TRANSFERIDOS MAYO-AGO 2021'!D116, " ",'TRANSFERIDOS MAYO-AGO 2021'!E116)</f>
        <v>FAJARDO PAYANO</v>
      </c>
      <c r="E140" s="331" t="s">
        <v>1186</v>
      </c>
      <c r="F140" s="328" t="s">
        <v>1187</v>
      </c>
      <c r="G140" s="334" t="s">
        <v>26</v>
      </c>
      <c r="H140" s="357" t="s">
        <v>27</v>
      </c>
      <c r="I140" s="373">
        <v>0</v>
      </c>
      <c r="J140" s="373">
        <v>3</v>
      </c>
      <c r="K140" s="331" t="s">
        <v>700</v>
      </c>
      <c r="L140" s="332">
        <v>100</v>
      </c>
      <c r="M140" s="342">
        <v>136599.99</v>
      </c>
      <c r="N140" s="372" t="s">
        <v>1308</v>
      </c>
      <c r="O140" s="375" t="s">
        <v>673</v>
      </c>
      <c r="P140" s="367" t="s">
        <v>675</v>
      </c>
      <c r="Q140" s="98"/>
    </row>
    <row r="141" spans="1:17" ht="90" x14ac:dyDescent="0.25">
      <c r="A141" s="329">
        <v>12</v>
      </c>
      <c r="B141" s="331" t="s">
        <v>1189</v>
      </c>
      <c r="C141" s="328" t="s">
        <v>1180</v>
      </c>
      <c r="D141" s="372" t="str">
        <f>CONCATENATE('TRANSFERIDOS MAYO-AGO 2021'!D117, " ",'TRANSFERIDOS MAYO-AGO 2021'!E117)</f>
        <v>MONTERO ROSARIO</v>
      </c>
      <c r="E141" s="331" t="s">
        <v>1190</v>
      </c>
      <c r="F141" s="328" t="s">
        <v>1191</v>
      </c>
      <c r="G141" s="334" t="s">
        <v>34</v>
      </c>
      <c r="H141" s="357" t="s">
        <v>27</v>
      </c>
      <c r="I141" s="332">
        <v>0</v>
      </c>
      <c r="J141" s="332">
        <v>2.8</v>
      </c>
      <c r="K141" s="331" t="s">
        <v>700</v>
      </c>
      <c r="L141" s="332">
        <v>100</v>
      </c>
      <c r="M141" s="342">
        <v>91066.66</v>
      </c>
      <c r="N141" s="372" t="s">
        <v>1309</v>
      </c>
      <c r="O141" s="375" t="s">
        <v>673</v>
      </c>
      <c r="P141" s="367" t="s">
        <v>675</v>
      </c>
      <c r="Q141" s="98"/>
    </row>
    <row r="142" spans="1:17" ht="90" x14ac:dyDescent="0.25">
      <c r="A142" s="329">
        <v>13</v>
      </c>
      <c r="B142" s="331" t="s">
        <v>1192</v>
      </c>
      <c r="C142" s="328" t="s">
        <v>1193</v>
      </c>
      <c r="D142" s="372" t="str">
        <f>CONCATENATE('TRANSFERIDOS MAYO-AGO 2021'!D118, " ",'TRANSFERIDOS MAYO-AGO 2021'!E118)</f>
        <v>MONTERO DE OLEO</v>
      </c>
      <c r="E142" s="331" t="s">
        <v>1195</v>
      </c>
      <c r="F142" s="328" t="s">
        <v>1191</v>
      </c>
      <c r="G142" s="334" t="s">
        <v>34</v>
      </c>
      <c r="H142" s="357" t="s">
        <v>27</v>
      </c>
      <c r="I142" s="373">
        <v>2</v>
      </c>
      <c r="J142" s="373">
        <v>2.7</v>
      </c>
      <c r="K142" s="331" t="s">
        <v>700</v>
      </c>
      <c r="L142" s="332">
        <v>100</v>
      </c>
      <c r="M142" s="342">
        <v>91066.66</v>
      </c>
      <c r="N142" s="372" t="s">
        <v>1310</v>
      </c>
      <c r="O142" s="375" t="s">
        <v>673</v>
      </c>
      <c r="P142" s="367" t="s">
        <v>675</v>
      </c>
      <c r="Q142" s="98"/>
    </row>
    <row r="143" spans="1:17" ht="90" x14ac:dyDescent="0.25">
      <c r="A143" s="329">
        <v>14</v>
      </c>
      <c r="B143" s="331" t="s">
        <v>1196</v>
      </c>
      <c r="C143" s="328" t="s">
        <v>1197</v>
      </c>
      <c r="D143" s="372" t="str">
        <f>CONCATENATE('TRANSFERIDOS MAYO-AGO 2021'!D119, " ",'TRANSFERIDOS MAYO-AGO 2021'!E119)</f>
        <v>GARCIA DEL CARMEN</v>
      </c>
      <c r="E143" s="331" t="s">
        <v>1199</v>
      </c>
      <c r="F143" s="328" t="s">
        <v>989</v>
      </c>
      <c r="G143" s="334" t="s">
        <v>34</v>
      </c>
      <c r="H143" s="357" t="s">
        <v>27</v>
      </c>
      <c r="I143" s="332">
        <v>0</v>
      </c>
      <c r="J143" s="332">
        <v>2.7</v>
      </c>
      <c r="K143" s="331" t="s">
        <v>700</v>
      </c>
      <c r="L143" s="332">
        <v>100</v>
      </c>
      <c r="M143" s="342">
        <v>273199.98</v>
      </c>
      <c r="N143" s="372" t="s">
        <v>1311</v>
      </c>
      <c r="O143" s="375" t="s">
        <v>673</v>
      </c>
      <c r="P143" s="367" t="s">
        <v>675</v>
      </c>
      <c r="Q143" s="98"/>
    </row>
  </sheetData>
  <mergeCells count="2">
    <mergeCell ref="A33:M33"/>
    <mergeCell ref="A128:M128"/>
  </mergeCells>
  <conditionalFormatting sqref="I36:J38 I40:J56 I99:J125 I59:J97">
    <cfRule type="cellIs" dxfId="27" priority="8" operator="lessThan">
      <formula>2</formula>
    </cfRule>
  </conditionalFormatting>
  <conditionalFormatting sqref="J110">
    <cfRule type="cellIs" dxfId="26" priority="7" operator="lessThan">
      <formula>2</formula>
    </cfRule>
  </conditionalFormatting>
  <conditionalFormatting sqref="I35:J35">
    <cfRule type="cellIs" dxfId="25" priority="6" operator="lessThan">
      <formula>2</formula>
    </cfRule>
  </conditionalFormatting>
  <conditionalFormatting sqref="I39:J39">
    <cfRule type="cellIs" dxfId="24" priority="5" operator="lessThan">
      <formula>2</formula>
    </cfRule>
  </conditionalFormatting>
  <conditionalFormatting sqref="I57:J58">
    <cfRule type="cellIs" dxfId="23" priority="4" operator="lessThan">
      <formula>2</formula>
    </cfRule>
  </conditionalFormatting>
  <conditionalFormatting sqref="I98:J98">
    <cfRule type="cellIs" dxfId="22" priority="3" operator="lessThan">
      <formula>2</formula>
    </cfRule>
  </conditionalFormatting>
  <conditionalFormatting sqref="I130:J142">
    <cfRule type="cellIs" dxfId="21" priority="2" operator="lessThan">
      <formula>2</formula>
    </cfRule>
  </conditionalFormatting>
  <conditionalFormatting sqref="I143:J143">
    <cfRule type="cellIs" dxfId="20" priority="1" operator="lessThan">
      <formula>2</formula>
    </cfRule>
  </conditionalFormatting>
  <pageMargins left="0.7" right="0.7" top="0.75" bottom="0.75" header="0.3" footer="0.3"/>
  <pageSetup orientation="landscape" r:id="rId1"/>
  <headerFooter differentFirst="1">
    <oddHeader xml:space="preserve">&amp;LPROGRAMA DE BECAS MINISTERIO DE AGRICULTURA-UNIVERSIDAD ISA 2019-2023                  
</oddHeader>
    <oddFooter>&amp;C&amp;A</oddFooter>
  </headerFooter>
  <rowBreaks count="1" manualBreakCount="1">
    <brk id="3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Y219"/>
  <sheetViews>
    <sheetView showGridLines="0" topLeftCell="A199" zoomScaleNormal="100" workbookViewId="0">
      <selection activeCell="C220" sqref="C220"/>
    </sheetView>
  </sheetViews>
  <sheetFormatPr baseColWidth="10" defaultRowHeight="15" x14ac:dyDescent="0.25"/>
  <cols>
    <col min="1" max="1" width="6.140625" customWidth="1"/>
    <col min="2" max="2" width="12.5703125" customWidth="1"/>
    <col min="3" max="3" width="15.85546875" customWidth="1"/>
    <col min="4" max="4" width="9.7109375" customWidth="1"/>
    <col min="5" max="5" width="13.28515625" style="116" customWidth="1"/>
    <col min="6" max="6" width="14.28515625" customWidth="1"/>
    <col min="7" max="7" width="10.5703125" customWidth="1"/>
    <col min="8" max="8" width="11" customWidth="1"/>
    <col min="9" max="9" width="7.42578125" style="116" customWidth="1"/>
    <col min="10" max="10" width="7.28515625" style="116" customWidth="1"/>
    <col min="11" max="11" width="11" customWidth="1"/>
    <col min="12" max="12" width="10.42578125" customWidth="1"/>
    <col min="13" max="13" width="10.42578125" hidden="1" customWidth="1"/>
    <col min="14" max="14" width="5.85546875" hidden="1" customWidth="1"/>
    <col min="15" max="15" width="13.42578125" hidden="1" customWidth="1"/>
    <col min="16" max="17" width="12.5703125" hidden="1" customWidth="1"/>
    <col min="18" max="18" width="14.140625" hidden="1" customWidth="1"/>
    <col min="19" max="19" width="14.28515625" customWidth="1"/>
    <col min="20" max="20" width="16" hidden="1" customWidth="1"/>
    <col min="21" max="22" width="11.42578125" customWidth="1"/>
    <col min="23" max="23" width="14" customWidth="1"/>
    <col min="24" max="24" width="27" customWidth="1"/>
    <col min="25" max="25" width="19.28515625" customWidth="1"/>
  </cols>
  <sheetData>
    <row r="9" spans="2:2" ht="15.75" x14ac:dyDescent="0.25">
      <c r="B9" s="140" t="s">
        <v>666</v>
      </c>
    </row>
    <row r="10" spans="2:2" ht="15.75" x14ac:dyDescent="0.25">
      <c r="B10" s="140"/>
    </row>
    <row r="11" spans="2:2" ht="15.75" x14ac:dyDescent="0.25">
      <c r="B11" s="140"/>
    </row>
    <row r="12" spans="2:2" ht="15.75" x14ac:dyDescent="0.25">
      <c r="B12" s="140"/>
    </row>
    <row r="13" spans="2:2" ht="15.75" x14ac:dyDescent="0.25">
      <c r="B13" s="140"/>
    </row>
    <row r="14" spans="2:2" ht="15.75" x14ac:dyDescent="0.25">
      <c r="B14" s="140"/>
    </row>
    <row r="15" spans="2:2" ht="15.75" x14ac:dyDescent="0.25">
      <c r="B15" s="140"/>
    </row>
    <row r="16" spans="2:2" ht="15.75" x14ac:dyDescent="0.25">
      <c r="B16" s="140"/>
    </row>
    <row r="17" spans="2:4" ht="15.75" x14ac:dyDescent="0.25">
      <c r="B17" s="141"/>
    </row>
    <row r="18" spans="2:4" ht="15.75" x14ac:dyDescent="0.25">
      <c r="B18" s="140"/>
    </row>
    <row r="19" spans="2:4" ht="15.75" x14ac:dyDescent="0.25">
      <c r="B19" s="140"/>
    </row>
    <row r="20" spans="2:4" ht="22.5" x14ac:dyDescent="0.25">
      <c r="D20" s="142" t="s">
        <v>667</v>
      </c>
    </row>
    <row r="21" spans="2:4" ht="22.5" x14ac:dyDescent="0.25">
      <c r="B21" s="142"/>
    </row>
    <row r="22" spans="2:4" ht="22.5" x14ac:dyDescent="0.25">
      <c r="D22" s="142" t="s">
        <v>668</v>
      </c>
    </row>
    <row r="23" spans="2:4" ht="22.5" x14ac:dyDescent="0.25">
      <c r="B23" s="142"/>
      <c r="D23" s="142" t="s">
        <v>669</v>
      </c>
    </row>
    <row r="24" spans="2:4" ht="22.5" x14ac:dyDescent="0.25">
      <c r="B24" s="142"/>
    </row>
    <row r="25" spans="2:4" ht="22.5" x14ac:dyDescent="0.25">
      <c r="B25" s="142"/>
    </row>
    <row r="26" spans="2:4" ht="22.5" x14ac:dyDescent="0.25">
      <c r="B26" s="142"/>
    </row>
    <row r="27" spans="2:4" ht="22.5" x14ac:dyDescent="0.25">
      <c r="D27" s="142" t="s">
        <v>670</v>
      </c>
    </row>
    <row r="28" spans="2:4" ht="22.5" x14ac:dyDescent="0.25">
      <c r="B28" s="142"/>
    </row>
    <row r="29" spans="2:4" ht="22.5" x14ac:dyDescent="0.25">
      <c r="D29" s="142"/>
    </row>
    <row r="48" spans="1:24" x14ac:dyDescent="0.25">
      <c r="A48" s="1"/>
      <c r="B48" s="1"/>
      <c r="C48" s="1"/>
      <c r="D48" s="1"/>
      <c r="E48" s="2"/>
      <c r="F48" s="1"/>
      <c r="G48" s="1"/>
      <c r="H48" s="1"/>
      <c r="I48" s="2"/>
      <c r="J48" s="2"/>
      <c r="K48" s="1"/>
      <c r="L48" s="1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5" ht="15" customHeight="1" x14ac:dyDescent="0.25">
      <c r="A49" s="504" t="s">
        <v>0</v>
      </c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506"/>
      <c r="U49" s="1"/>
      <c r="V49" s="1"/>
      <c r="W49" s="1"/>
      <c r="X49" s="1"/>
    </row>
    <row r="50" spans="1:25" ht="16.5" customHeight="1" x14ac:dyDescent="0.25">
      <c r="A50" s="507" t="s">
        <v>658</v>
      </c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9"/>
      <c r="U50" s="1"/>
      <c r="V50" s="1"/>
      <c r="W50" s="1"/>
      <c r="X50" s="1"/>
    </row>
    <row r="51" spans="1:25" ht="5.25" customHeigh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  <c r="U51" s="6"/>
      <c r="V51" s="143"/>
      <c r="W51" s="1"/>
      <c r="X51" s="1"/>
    </row>
    <row r="52" spans="1:25" ht="60.75" customHeight="1" x14ac:dyDescent="0.25">
      <c r="A52" s="7" t="s">
        <v>1</v>
      </c>
      <c r="B52" s="7" t="s">
        <v>2</v>
      </c>
      <c r="C52" s="7" t="s">
        <v>3</v>
      </c>
      <c r="D52" s="7" t="s">
        <v>4</v>
      </c>
      <c r="E52" s="7" t="s">
        <v>5</v>
      </c>
      <c r="F52" s="8" t="s">
        <v>6</v>
      </c>
      <c r="G52" s="7" t="s">
        <v>7</v>
      </c>
      <c r="H52" s="7" t="s">
        <v>8</v>
      </c>
      <c r="I52" s="8" t="s">
        <v>9</v>
      </c>
      <c r="J52" s="8" t="s">
        <v>10</v>
      </c>
      <c r="K52" s="8" t="s">
        <v>11</v>
      </c>
      <c r="L52" s="8" t="s">
        <v>12</v>
      </c>
      <c r="M52" s="8" t="s">
        <v>13</v>
      </c>
      <c r="N52" s="8" t="s">
        <v>14</v>
      </c>
      <c r="O52" s="8" t="s">
        <v>15</v>
      </c>
      <c r="P52" s="8" t="s">
        <v>16</v>
      </c>
      <c r="Q52" s="8" t="s">
        <v>17</v>
      </c>
      <c r="R52" s="8" t="s">
        <v>18</v>
      </c>
      <c r="S52" s="8" t="s">
        <v>19</v>
      </c>
      <c r="T52" s="8" t="s">
        <v>20</v>
      </c>
      <c r="U52" s="9" t="s">
        <v>671</v>
      </c>
      <c r="V52" s="8" t="s">
        <v>672</v>
      </c>
      <c r="W52" s="8" t="s">
        <v>674</v>
      </c>
      <c r="X52" s="138"/>
    </row>
    <row r="53" spans="1:25" ht="60.75" x14ac:dyDescent="0.25">
      <c r="A53" s="10">
        <v>1</v>
      </c>
      <c r="B53" s="11" t="s">
        <v>21</v>
      </c>
      <c r="C53" s="12" t="s">
        <v>22</v>
      </c>
      <c r="D53" s="12" t="s">
        <v>23</v>
      </c>
      <c r="E53" s="13" t="s">
        <v>24</v>
      </c>
      <c r="F53" s="12" t="s">
        <v>660</v>
      </c>
      <c r="G53" s="14" t="s">
        <v>26</v>
      </c>
      <c r="H53" s="15" t="s">
        <v>27</v>
      </c>
      <c r="I53" s="16">
        <v>1</v>
      </c>
      <c r="J53" s="13">
        <v>2</v>
      </c>
      <c r="K53" s="17" t="s">
        <v>28</v>
      </c>
      <c r="L53" s="18">
        <v>1</v>
      </c>
      <c r="M53" s="19">
        <v>45533.34</v>
      </c>
      <c r="N53" s="19">
        <v>0</v>
      </c>
      <c r="O53" s="19">
        <v>0</v>
      </c>
      <c r="P53" s="20">
        <f t="shared" ref="P53:P116" si="0">M53</f>
        <v>45533.34</v>
      </c>
      <c r="Q53" s="20">
        <f>N53+P53</f>
        <v>45533.34</v>
      </c>
      <c r="R53" s="20">
        <f>O53+Q53</f>
        <v>45533.34</v>
      </c>
      <c r="S53" s="19">
        <v>683000</v>
      </c>
      <c r="T53" s="21">
        <f>S53-R53</f>
        <v>637466.66</v>
      </c>
      <c r="U53" s="145">
        <v>43466</v>
      </c>
      <c r="V53" s="144" t="s">
        <v>673</v>
      </c>
      <c r="W53" s="34" t="s">
        <v>675</v>
      </c>
      <c r="X53" s="131"/>
    </row>
    <row r="54" spans="1:25" ht="60.75" x14ac:dyDescent="0.25">
      <c r="A54" s="10">
        <v>2</v>
      </c>
      <c r="B54" s="17" t="s">
        <v>29</v>
      </c>
      <c r="C54" s="12" t="s">
        <v>30</v>
      </c>
      <c r="D54" s="12" t="s">
        <v>31</v>
      </c>
      <c r="E54" s="13" t="s">
        <v>32</v>
      </c>
      <c r="F54" s="12" t="s">
        <v>33</v>
      </c>
      <c r="G54" s="24" t="s">
        <v>34</v>
      </c>
      <c r="H54" s="15" t="s">
        <v>27</v>
      </c>
      <c r="I54" s="25">
        <v>2.2999999999999998</v>
      </c>
      <c r="J54" s="25">
        <v>2.4</v>
      </c>
      <c r="K54" s="26" t="s">
        <v>35</v>
      </c>
      <c r="L54" s="27">
        <v>1</v>
      </c>
      <c r="M54" s="19">
        <v>136600.01999999999</v>
      </c>
      <c r="N54" s="28">
        <v>136600.01999999999</v>
      </c>
      <c r="O54" s="29">
        <v>91066.68</v>
      </c>
      <c r="P54" s="20">
        <f t="shared" si="0"/>
        <v>136600.01999999999</v>
      </c>
      <c r="Q54" s="20">
        <f t="shared" ref="Q54:R85" si="1">N54+P54</f>
        <v>273200.03999999998</v>
      </c>
      <c r="R54" s="20">
        <f t="shared" si="1"/>
        <v>364266.72</v>
      </c>
      <c r="S54" s="19">
        <v>683000</v>
      </c>
      <c r="T54" s="21">
        <f t="shared" ref="T54:T117" si="2">S54-R54</f>
        <v>318733.28000000003</v>
      </c>
      <c r="U54" s="145">
        <v>43466</v>
      </c>
      <c r="V54" s="144" t="s">
        <v>673</v>
      </c>
      <c r="W54" s="34" t="s">
        <v>675</v>
      </c>
      <c r="X54" s="131"/>
      <c r="Y54" s="30">
        <f>X54*S53</f>
        <v>0</v>
      </c>
    </row>
    <row r="55" spans="1:25" ht="60.75" x14ac:dyDescent="0.25">
      <c r="A55" s="10">
        <v>3</v>
      </c>
      <c r="B55" s="11" t="s">
        <v>36</v>
      </c>
      <c r="C55" s="31" t="s">
        <v>37</v>
      </c>
      <c r="D55" s="31" t="s">
        <v>38</v>
      </c>
      <c r="E55" s="11" t="s">
        <v>39</v>
      </c>
      <c r="F55" s="31" t="s">
        <v>40</v>
      </c>
      <c r="G55" s="24" t="s">
        <v>34</v>
      </c>
      <c r="H55" s="15" t="s">
        <v>27</v>
      </c>
      <c r="I55" s="25">
        <v>2.4</v>
      </c>
      <c r="J55" s="25">
        <v>2.7</v>
      </c>
      <c r="K55" s="11" t="s">
        <v>35</v>
      </c>
      <c r="L55" s="27">
        <v>1</v>
      </c>
      <c r="M55" s="19">
        <v>0</v>
      </c>
      <c r="N55" s="33">
        <v>91066.68</v>
      </c>
      <c r="O55" s="29">
        <v>45533.34</v>
      </c>
      <c r="P55" s="20">
        <f t="shared" si="0"/>
        <v>0</v>
      </c>
      <c r="Q55" s="20">
        <f t="shared" si="1"/>
        <v>91066.68</v>
      </c>
      <c r="R55" s="20">
        <f t="shared" si="1"/>
        <v>136600.01999999999</v>
      </c>
      <c r="S55" s="21">
        <v>683000</v>
      </c>
      <c r="T55" s="21">
        <f t="shared" si="2"/>
        <v>546399.98</v>
      </c>
      <c r="U55" s="145">
        <v>43466</v>
      </c>
      <c r="V55" s="144" t="s">
        <v>673</v>
      </c>
      <c r="W55" s="34" t="s">
        <v>675</v>
      </c>
      <c r="X55" s="131"/>
    </row>
    <row r="56" spans="1:25" ht="60.75" x14ac:dyDescent="0.25">
      <c r="A56" s="10">
        <v>4</v>
      </c>
      <c r="B56" s="17" t="s">
        <v>41</v>
      </c>
      <c r="C56" s="12" t="s">
        <v>42</v>
      </c>
      <c r="D56" s="12" t="s">
        <v>43</v>
      </c>
      <c r="E56" s="13" t="s">
        <v>44</v>
      </c>
      <c r="F56" s="12" t="s">
        <v>45</v>
      </c>
      <c r="G56" s="24" t="s">
        <v>34</v>
      </c>
      <c r="H56" s="15" t="s">
        <v>27</v>
      </c>
      <c r="I56" s="25">
        <v>4</v>
      </c>
      <c r="J56" s="25">
        <v>3.1</v>
      </c>
      <c r="K56" s="11" t="s">
        <v>35</v>
      </c>
      <c r="L56" s="27">
        <v>1</v>
      </c>
      <c r="M56" s="19">
        <v>91066.68</v>
      </c>
      <c r="N56" s="19">
        <v>91066.68</v>
      </c>
      <c r="O56" s="29">
        <v>91066.68</v>
      </c>
      <c r="P56" s="20">
        <f t="shared" si="0"/>
        <v>91066.68</v>
      </c>
      <c r="Q56" s="20">
        <f t="shared" si="1"/>
        <v>182133.36</v>
      </c>
      <c r="R56" s="20">
        <f t="shared" si="1"/>
        <v>273200.03999999998</v>
      </c>
      <c r="S56" s="19">
        <v>683000</v>
      </c>
      <c r="T56" s="21">
        <f t="shared" si="2"/>
        <v>409799.96</v>
      </c>
      <c r="U56" s="145">
        <v>43466</v>
      </c>
      <c r="V56" s="144" t="s">
        <v>673</v>
      </c>
      <c r="W56" s="34" t="s">
        <v>675</v>
      </c>
      <c r="X56" s="1"/>
    </row>
    <row r="57" spans="1:25" ht="60.75" x14ac:dyDescent="0.25">
      <c r="A57" s="10">
        <v>5</v>
      </c>
      <c r="B57" s="13" t="s">
        <v>46</v>
      </c>
      <c r="C57" s="12" t="s">
        <v>47</v>
      </c>
      <c r="D57" s="12" t="s">
        <v>48</v>
      </c>
      <c r="E57" s="13" t="s">
        <v>49</v>
      </c>
      <c r="F57" s="12" t="s">
        <v>659</v>
      </c>
      <c r="G57" s="24" t="s">
        <v>34</v>
      </c>
      <c r="H57" s="15" t="s">
        <v>27</v>
      </c>
      <c r="I57" s="25">
        <v>1.8</v>
      </c>
      <c r="J57" s="25">
        <v>2.5</v>
      </c>
      <c r="K57" s="11" t="s">
        <v>28</v>
      </c>
      <c r="L57" s="27">
        <v>1</v>
      </c>
      <c r="M57" s="19">
        <v>136600.01999999999</v>
      </c>
      <c r="N57" s="28">
        <v>136600.01999999999</v>
      </c>
      <c r="O57" s="29">
        <v>91066.68</v>
      </c>
      <c r="P57" s="20">
        <f t="shared" si="0"/>
        <v>136600.01999999999</v>
      </c>
      <c r="Q57" s="20">
        <f t="shared" si="1"/>
        <v>273200.03999999998</v>
      </c>
      <c r="R57" s="20">
        <f t="shared" si="1"/>
        <v>364266.72</v>
      </c>
      <c r="S57" s="19">
        <v>683000</v>
      </c>
      <c r="T57" s="21">
        <f t="shared" si="2"/>
        <v>318733.28000000003</v>
      </c>
      <c r="U57" s="145">
        <v>43466</v>
      </c>
      <c r="V57" s="144" t="s">
        <v>673</v>
      </c>
      <c r="W57" s="34" t="s">
        <v>675</v>
      </c>
      <c r="X57" s="132"/>
    </row>
    <row r="58" spans="1:25" ht="26.25" customHeight="1" x14ac:dyDescent="0.25">
      <c r="A58" s="10">
        <v>6</v>
      </c>
      <c r="B58" s="17" t="s">
        <v>50</v>
      </c>
      <c r="C58" s="31" t="s">
        <v>51</v>
      </c>
      <c r="D58" s="31" t="s">
        <v>52</v>
      </c>
      <c r="E58" s="11" t="s">
        <v>53</v>
      </c>
      <c r="F58" s="31" t="s">
        <v>54</v>
      </c>
      <c r="G58" s="14" t="s">
        <v>55</v>
      </c>
      <c r="H58" s="15" t="s">
        <v>27</v>
      </c>
      <c r="I58" s="25">
        <v>3.6</v>
      </c>
      <c r="J58" s="25">
        <v>3.5</v>
      </c>
      <c r="K58" s="11" t="s">
        <v>35</v>
      </c>
      <c r="L58" s="27">
        <v>1</v>
      </c>
      <c r="M58" s="19">
        <v>0</v>
      </c>
      <c r="N58" s="28">
        <v>0</v>
      </c>
      <c r="O58" s="19">
        <v>0</v>
      </c>
      <c r="P58" s="20">
        <f t="shared" si="0"/>
        <v>0</v>
      </c>
      <c r="Q58" s="20">
        <f t="shared" si="1"/>
        <v>0</v>
      </c>
      <c r="R58" s="20">
        <f t="shared" si="1"/>
        <v>0</v>
      </c>
      <c r="S58" s="19">
        <v>683000</v>
      </c>
      <c r="T58" s="21">
        <f t="shared" si="2"/>
        <v>683000</v>
      </c>
      <c r="U58" s="145">
        <v>43466</v>
      </c>
      <c r="V58" s="144" t="s">
        <v>673</v>
      </c>
      <c r="W58" s="34" t="s">
        <v>675</v>
      </c>
      <c r="X58" s="133"/>
    </row>
    <row r="59" spans="1:25" ht="60.75" x14ac:dyDescent="0.25">
      <c r="A59" s="10">
        <v>7</v>
      </c>
      <c r="B59" s="17" t="s">
        <v>56</v>
      </c>
      <c r="C59" s="35" t="s">
        <v>57</v>
      </c>
      <c r="D59" s="35" t="s">
        <v>58</v>
      </c>
      <c r="E59" s="17" t="s">
        <v>59</v>
      </c>
      <c r="F59" s="35" t="s">
        <v>60</v>
      </c>
      <c r="G59" s="24" t="s">
        <v>34</v>
      </c>
      <c r="H59" s="15" t="s">
        <v>27</v>
      </c>
      <c r="I59" s="25">
        <v>3.6</v>
      </c>
      <c r="J59" s="25">
        <v>2.7</v>
      </c>
      <c r="K59" s="11" t="s">
        <v>35</v>
      </c>
      <c r="L59" s="27">
        <v>1</v>
      </c>
      <c r="M59" s="19">
        <v>136600.01999999999</v>
      </c>
      <c r="N59" s="28">
        <v>136600.01999999999</v>
      </c>
      <c r="O59" s="29">
        <v>91066.68</v>
      </c>
      <c r="P59" s="20">
        <f t="shared" si="0"/>
        <v>136600.01999999999</v>
      </c>
      <c r="Q59" s="20">
        <f t="shared" si="1"/>
        <v>273200.03999999998</v>
      </c>
      <c r="R59" s="20">
        <f t="shared" si="1"/>
        <v>364266.72</v>
      </c>
      <c r="S59" s="19">
        <v>683000</v>
      </c>
      <c r="T59" s="21">
        <f t="shared" si="2"/>
        <v>318733.28000000003</v>
      </c>
      <c r="U59" s="145">
        <v>43466</v>
      </c>
      <c r="V59" s="144" t="s">
        <v>673</v>
      </c>
      <c r="W59" s="34" t="s">
        <v>675</v>
      </c>
      <c r="X59" s="139"/>
    </row>
    <row r="60" spans="1:25" ht="20.25" customHeight="1" x14ac:dyDescent="0.25">
      <c r="A60" s="10">
        <v>8</v>
      </c>
      <c r="B60" s="36" t="s">
        <v>61</v>
      </c>
      <c r="C60" s="35" t="s">
        <v>62</v>
      </c>
      <c r="D60" s="35" t="s">
        <v>63</v>
      </c>
      <c r="E60" s="37" t="s">
        <v>64</v>
      </c>
      <c r="F60" s="38" t="s">
        <v>40</v>
      </c>
      <c r="G60" s="14" t="s">
        <v>26</v>
      </c>
      <c r="H60" s="15" t="s">
        <v>27</v>
      </c>
      <c r="I60" s="25">
        <v>4</v>
      </c>
      <c r="J60" s="25">
        <v>3.7</v>
      </c>
      <c r="K60" s="26" t="s">
        <v>35</v>
      </c>
      <c r="L60" s="39">
        <v>1</v>
      </c>
      <c r="M60" s="19">
        <f>45533.34*2</f>
        <v>91066.68</v>
      </c>
      <c r="N60" s="28">
        <v>136600.01999999999</v>
      </c>
      <c r="O60" s="29">
        <v>91066.68</v>
      </c>
      <c r="P60" s="19">
        <f t="shared" si="0"/>
        <v>91066.68</v>
      </c>
      <c r="Q60" s="20">
        <f t="shared" si="1"/>
        <v>227666.69999999998</v>
      </c>
      <c r="R60" s="20">
        <f t="shared" si="1"/>
        <v>318733.38</v>
      </c>
      <c r="S60" s="19">
        <v>500866.7</v>
      </c>
      <c r="T60" s="21">
        <f t="shared" si="2"/>
        <v>182133.32</v>
      </c>
      <c r="U60" s="145">
        <v>43466</v>
      </c>
      <c r="V60" s="144" t="s">
        <v>673</v>
      </c>
      <c r="W60" s="34" t="s">
        <v>675</v>
      </c>
      <c r="X60" s="134"/>
      <c r="Y60" s="30"/>
    </row>
    <row r="61" spans="1:25" ht="60.75" x14ac:dyDescent="0.25">
      <c r="A61" s="10">
        <v>9</v>
      </c>
      <c r="B61" s="17" t="s">
        <v>65</v>
      </c>
      <c r="C61" s="12" t="s">
        <v>66</v>
      </c>
      <c r="D61" s="12" t="s">
        <v>67</v>
      </c>
      <c r="E61" s="13" t="s">
        <v>68</v>
      </c>
      <c r="F61" s="12" t="s">
        <v>69</v>
      </c>
      <c r="G61" s="14" t="s">
        <v>26</v>
      </c>
      <c r="H61" s="15" t="s">
        <v>27</v>
      </c>
      <c r="I61" s="40">
        <v>0</v>
      </c>
      <c r="J61" s="40">
        <v>3.7</v>
      </c>
      <c r="K61" s="26" t="s">
        <v>35</v>
      </c>
      <c r="L61" s="27">
        <v>1</v>
      </c>
      <c r="M61" s="19">
        <v>136600.01999999999</v>
      </c>
      <c r="N61" s="19">
        <v>45533.34</v>
      </c>
      <c r="O61" s="29">
        <v>45533.34</v>
      </c>
      <c r="P61" s="19">
        <f t="shared" si="0"/>
        <v>136600.01999999999</v>
      </c>
      <c r="Q61" s="20">
        <f t="shared" si="1"/>
        <v>182133.36</v>
      </c>
      <c r="R61" s="20">
        <f t="shared" si="1"/>
        <v>227666.69999999998</v>
      </c>
      <c r="S61" s="19">
        <v>683000</v>
      </c>
      <c r="T61" s="21">
        <f t="shared" si="2"/>
        <v>455333.30000000005</v>
      </c>
      <c r="U61" s="145">
        <v>43466</v>
      </c>
      <c r="V61" s="144" t="s">
        <v>673</v>
      </c>
      <c r="W61" s="34" t="s">
        <v>675</v>
      </c>
      <c r="X61" s="135"/>
    </row>
    <row r="62" spans="1:25" ht="60.75" x14ac:dyDescent="0.25">
      <c r="A62" s="10">
        <v>10</v>
      </c>
      <c r="B62" s="17" t="s">
        <v>70</v>
      </c>
      <c r="C62" s="35" t="s">
        <v>71</v>
      </c>
      <c r="D62" s="35" t="s">
        <v>72</v>
      </c>
      <c r="E62" s="17" t="s">
        <v>73</v>
      </c>
      <c r="F62" s="35" t="s">
        <v>74</v>
      </c>
      <c r="G62" s="14" t="s">
        <v>26</v>
      </c>
      <c r="H62" s="15" t="s">
        <v>27</v>
      </c>
      <c r="I62" s="25">
        <v>1.7</v>
      </c>
      <c r="J62" s="25">
        <v>2.5</v>
      </c>
      <c r="K62" s="26" t="s">
        <v>35</v>
      </c>
      <c r="L62" s="27">
        <v>1</v>
      </c>
      <c r="M62" s="19">
        <v>136600.01999999999</v>
      </c>
      <c r="N62" s="28">
        <v>136600.01999999999</v>
      </c>
      <c r="O62" s="29">
        <v>45533.34</v>
      </c>
      <c r="P62" s="19">
        <f t="shared" si="0"/>
        <v>136600.01999999999</v>
      </c>
      <c r="Q62" s="20">
        <f t="shared" si="1"/>
        <v>273200.03999999998</v>
      </c>
      <c r="R62" s="20">
        <f t="shared" si="1"/>
        <v>318733.38</v>
      </c>
      <c r="S62" s="19">
        <v>683000</v>
      </c>
      <c r="T62" s="21">
        <f t="shared" si="2"/>
        <v>364266.62</v>
      </c>
      <c r="U62" s="145">
        <v>43466</v>
      </c>
      <c r="V62" s="144" t="s">
        <v>673</v>
      </c>
      <c r="W62" s="34" t="s">
        <v>675</v>
      </c>
      <c r="X62" s="136"/>
    </row>
    <row r="63" spans="1:25" ht="22.5" customHeight="1" x14ac:dyDescent="0.25">
      <c r="A63" s="10">
        <v>11</v>
      </c>
      <c r="B63" s="17" t="s">
        <v>75</v>
      </c>
      <c r="C63" s="35" t="s">
        <v>76</v>
      </c>
      <c r="D63" s="35" t="s">
        <v>77</v>
      </c>
      <c r="E63" s="17" t="s">
        <v>78</v>
      </c>
      <c r="F63" s="35" t="s">
        <v>79</v>
      </c>
      <c r="G63" s="24" t="s">
        <v>34</v>
      </c>
      <c r="H63" s="15" t="s">
        <v>27</v>
      </c>
      <c r="I63" s="25">
        <v>3.1</v>
      </c>
      <c r="J63" s="25">
        <v>3.2</v>
      </c>
      <c r="K63" s="26" t="s">
        <v>35</v>
      </c>
      <c r="L63" s="27">
        <v>1</v>
      </c>
      <c r="M63" s="19">
        <v>136600.01999999999</v>
      </c>
      <c r="N63" s="28">
        <v>136600.01999999999</v>
      </c>
      <c r="O63" s="29">
        <v>91066.68</v>
      </c>
      <c r="P63" s="19">
        <f t="shared" si="0"/>
        <v>136600.01999999999</v>
      </c>
      <c r="Q63" s="20">
        <f t="shared" si="1"/>
        <v>273200.03999999998</v>
      </c>
      <c r="R63" s="20">
        <f t="shared" si="1"/>
        <v>364266.72</v>
      </c>
      <c r="S63" s="19">
        <v>683000</v>
      </c>
      <c r="T63" s="21">
        <f t="shared" si="2"/>
        <v>318733.28000000003</v>
      </c>
      <c r="U63" s="145">
        <v>43466</v>
      </c>
      <c r="V63" s="144" t="s">
        <v>673</v>
      </c>
      <c r="W63" s="34" t="s">
        <v>675</v>
      </c>
      <c r="X63" s="137"/>
    </row>
    <row r="64" spans="1:25" ht="60.75" x14ac:dyDescent="0.25">
      <c r="A64" s="10">
        <v>12</v>
      </c>
      <c r="B64" s="17" t="s">
        <v>80</v>
      </c>
      <c r="C64" s="35" t="s">
        <v>81</v>
      </c>
      <c r="D64" s="35" t="s">
        <v>82</v>
      </c>
      <c r="E64" s="17" t="s">
        <v>83</v>
      </c>
      <c r="F64" s="35" t="s">
        <v>84</v>
      </c>
      <c r="G64" s="24" t="s">
        <v>34</v>
      </c>
      <c r="H64" s="15" t="s">
        <v>27</v>
      </c>
      <c r="I64" s="25">
        <v>3.3</v>
      </c>
      <c r="J64" s="25">
        <v>3.4</v>
      </c>
      <c r="K64" s="26" t="s">
        <v>35</v>
      </c>
      <c r="L64" s="27">
        <v>1</v>
      </c>
      <c r="M64" s="19">
        <v>136600.01999999999</v>
      </c>
      <c r="N64" s="28">
        <v>136600.01999999999</v>
      </c>
      <c r="O64" s="29">
        <v>91066.68</v>
      </c>
      <c r="P64" s="20">
        <f t="shared" si="0"/>
        <v>136600.01999999999</v>
      </c>
      <c r="Q64" s="20">
        <f t="shared" si="1"/>
        <v>273200.03999999998</v>
      </c>
      <c r="R64" s="20">
        <f t="shared" si="1"/>
        <v>364266.72</v>
      </c>
      <c r="S64" s="19">
        <v>683000</v>
      </c>
      <c r="T64" s="21">
        <f t="shared" si="2"/>
        <v>318733.28000000003</v>
      </c>
      <c r="U64" s="145">
        <v>43466</v>
      </c>
      <c r="V64" s="144" t="s">
        <v>673</v>
      </c>
      <c r="W64" s="34" t="s">
        <v>675</v>
      </c>
      <c r="X64" s="135"/>
    </row>
    <row r="65" spans="1:24" ht="60.75" x14ac:dyDescent="0.25">
      <c r="A65" s="10">
        <v>13</v>
      </c>
      <c r="B65" s="41" t="s">
        <v>85</v>
      </c>
      <c r="C65" s="42" t="s">
        <v>86</v>
      </c>
      <c r="D65" s="42" t="s">
        <v>87</v>
      </c>
      <c r="E65" s="41" t="s">
        <v>88</v>
      </c>
      <c r="F65" s="42" t="s">
        <v>89</v>
      </c>
      <c r="G65" s="43" t="s">
        <v>90</v>
      </c>
      <c r="H65" s="44" t="s">
        <v>27</v>
      </c>
      <c r="I65" s="25">
        <v>3.7</v>
      </c>
      <c r="J65" s="25">
        <v>3.2</v>
      </c>
      <c r="K65" s="45" t="s">
        <v>35</v>
      </c>
      <c r="L65" s="46">
        <v>1</v>
      </c>
      <c r="M65" s="47">
        <v>136600.01999999999</v>
      </c>
      <c r="N65" s="28">
        <v>136600.01999999999</v>
      </c>
      <c r="O65" s="29">
        <v>91066.68</v>
      </c>
      <c r="P65" s="47">
        <f t="shared" si="0"/>
        <v>136600.01999999999</v>
      </c>
      <c r="Q65" s="47">
        <f t="shared" si="1"/>
        <v>273200.03999999998</v>
      </c>
      <c r="R65" s="20">
        <f t="shared" si="1"/>
        <v>364266.72</v>
      </c>
      <c r="S65" s="47">
        <v>455333.33</v>
      </c>
      <c r="T65" s="21">
        <f t="shared" si="2"/>
        <v>91066.610000000044</v>
      </c>
      <c r="U65" s="145">
        <v>43466</v>
      </c>
      <c r="V65" s="144" t="s">
        <v>673</v>
      </c>
      <c r="W65" s="34" t="s">
        <v>675</v>
      </c>
      <c r="X65" s="1"/>
    </row>
    <row r="66" spans="1:24" ht="60.75" x14ac:dyDescent="0.25">
      <c r="A66" s="10">
        <v>14</v>
      </c>
      <c r="B66" s="36" t="s">
        <v>91</v>
      </c>
      <c r="C66" s="35" t="s">
        <v>92</v>
      </c>
      <c r="D66" s="35" t="s">
        <v>93</v>
      </c>
      <c r="E66" s="37" t="s">
        <v>94</v>
      </c>
      <c r="F66" s="35" t="s">
        <v>95</v>
      </c>
      <c r="G66" s="48" t="s">
        <v>90</v>
      </c>
      <c r="H66" s="15" t="s">
        <v>27</v>
      </c>
      <c r="I66" s="25">
        <v>4</v>
      </c>
      <c r="J66" s="25">
        <v>3.5</v>
      </c>
      <c r="K66" s="26" t="s">
        <v>35</v>
      </c>
      <c r="L66" s="39">
        <v>1</v>
      </c>
      <c r="M66" s="19">
        <v>136600.01999999999</v>
      </c>
      <c r="N66" s="28">
        <v>136600.01999999999</v>
      </c>
      <c r="O66" s="29">
        <v>91066.68</v>
      </c>
      <c r="P66" s="20">
        <f t="shared" si="0"/>
        <v>136600.01999999999</v>
      </c>
      <c r="Q66" s="20">
        <f t="shared" si="1"/>
        <v>273200.03999999998</v>
      </c>
      <c r="R66" s="20">
        <f t="shared" si="1"/>
        <v>364266.72</v>
      </c>
      <c r="S66" s="19">
        <v>500866.7</v>
      </c>
      <c r="T66" s="21">
        <f t="shared" si="2"/>
        <v>136599.98000000004</v>
      </c>
      <c r="U66" s="145">
        <v>43466</v>
      </c>
      <c r="V66" s="144" t="s">
        <v>673</v>
      </c>
      <c r="W66" s="34" t="s">
        <v>675</v>
      </c>
      <c r="X66" s="1"/>
    </row>
    <row r="67" spans="1:24" ht="60.75" x14ac:dyDescent="0.25">
      <c r="A67" s="10">
        <v>15</v>
      </c>
      <c r="B67" s="36" t="s">
        <v>96</v>
      </c>
      <c r="C67" s="35" t="s">
        <v>97</v>
      </c>
      <c r="D67" s="35" t="s">
        <v>98</v>
      </c>
      <c r="E67" s="37" t="s">
        <v>99</v>
      </c>
      <c r="F67" s="35" t="s">
        <v>25</v>
      </c>
      <c r="G67" s="48" t="s">
        <v>90</v>
      </c>
      <c r="H67" s="15" t="s">
        <v>27</v>
      </c>
      <c r="I67" s="25">
        <v>3.3</v>
      </c>
      <c r="J67" s="25">
        <v>2.7</v>
      </c>
      <c r="K67" s="26" t="s">
        <v>35</v>
      </c>
      <c r="L67" s="39">
        <v>1</v>
      </c>
      <c r="M67" s="19">
        <v>136600.01999999999</v>
      </c>
      <c r="N67" s="28">
        <v>136600.01999999999</v>
      </c>
      <c r="O67" s="29">
        <v>91066.68</v>
      </c>
      <c r="P67" s="20">
        <f t="shared" si="0"/>
        <v>136600.01999999999</v>
      </c>
      <c r="Q67" s="20">
        <f t="shared" si="1"/>
        <v>273200.03999999998</v>
      </c>
      <c r="R67" s="20">
        <f t="shared" si="1"/>
        <v>364266.72</v>
      </c>
      <c r="S67" s="19">
        <v>637466.67000000004</v>
      </c>
      <c r="T67" s="21">
        <f t="shared" si="2"/>
        <v>273199.95000000007</v>
      </c>
      <c r="U67" s="145">
        <v>43466</v>
      </c>
      <c r="V67" s="144" t="s">
        <v>673</v>
      </c>
      <c r="W67" s="34" t="s">
        <v>675</v>
      </c>
      <c r="X67" s="49"/>
    </row>
    <row r="68" spans="1:24" ht="60.75" x14ac:dyDescent="0.25">
      <c r="A68" s="10">
        <v>16</v>
      </c>
      <c r="B68" s="17" t="s">
        <v>100</v>
      </c>
      <c r="C68" s="31" t="s">
        <v>101</v>
      </c>
      <c r="D68" s="31" t="s">
        <v>102</v>
      </c>
      <c r="E68" s="32" t="s">
        <v>103</v>
      </c>
      <c r="F68" s="35" t="s">
        <v>40</v>
      </c>
      <c r="G68" s="24" t="s">
        <v>34</v>
      </c>
      <c r="H68" s="15" t="s">
        <v>27</v>
      </c>
      <c r="I68" s="25">
        <v>3.5</v>
      </c>
      <c r="J68" s="25">
        <v>3.1</v>
      </c>
      <c r="K68" s="26" t="s">
        <v>35</v>
      </c>
      <c r="L68" s="27">
        <v>1</v>
      </c>
      <c r="M68" s="19">
        <v>45533.34</v>
      </c>
      <c r="N68" s="28">
        <v>91066.68</v>
      </c>
      <c r="O68" s="50">
        <v>0</v>
      </c>
      <c r="P68" s="20">
        <f t="shared" si="0"/>
        <v>45533.34</v>
      </c>
      <c r="Q68" s="20">
        <f t="shared" si="1"/>
        <v>136600.01999999999</v>
      </c>
      <c r="R68" s="20">
        <f t="shared" si="1"/>
        <v>136600.01999999999</v>
      </c>
      <c r="S68" s="19">
        <v>683000</v>
      </c>
      <c r="T68" s="21">
        <f t="shared" si="2"/>
        <v>546399.98</v>
      </c>
      <c r="U68" s="145">
        <v>43466</v>
      </c>
      <c r="V68" s="144" t="s">
        <v>673</v>
      </c>
      <c r="W68" s="34" t="s">
        <v>675</v>
      </c>
      <c r="X68" s="49"/>
    </row>
    <row r="69" spans="1:24" ht="60.75" x14ac:dyDescent="0.25">
      <c r="A69" s="10">
        <v>17</v>
      </c>
      <c r="B69" s="17" t="s">
        <v>104</v>
      </c>
      <c r="C69" s="35" t="s">
        <v>105</v>
      </c>
      <c r="D69" s="35" t="s">
        <v>106</v>
      </c>
      <c r="E69" s="17" t="s">
        <v>107</v>
      </c>
      <c r="F69" s="35" t="s">
        <v>25</v>
      </c>
      <c r="G69" s="14" t="s">
        <v>26</v>
      </c>
      <c r="H69" s="15" t="s">
        <v>27</v>
      </c>
      <c r="I69" s="25">
        <v>0</v>
      </c>
      <c r="J69" s="25">
        <v>2</v>
      </c>
      <c r="K69" s="26" t="s">
        <v>35</v>
      </c>
      <c r="L69" s="27">
        <v>1</v>
      </c>
      <c r="M69" s="19">
        <v>136600.01999999999</v>
      </c>
      <c r="N69" s="28">
        <v>136600.01999999999</v>
      </c>
      <c r="O69" s="29">
        <v>45533.34</v>
      </c>
      <c r="P69" s="20">
        <f t="shared" si="0"/>
        <v>136600.01999999999</v>
      </c>
      <c r="Q69" s="20">
        <f t="shared" si="1"/>
        <v>273200.03999999998</v>
      </c>
      <c r="R69" s="20">
        <f t="shared" si="1"/>
        <v>318733.38</v>
      </c>
      <c r="S69" s="19">
        <v>683000</v>
      </c>
      <c r="T69" s="21">
        <f t="shared" si="2"/>
        <v>364266.62</v>
      </c>
      <c r="U69" s="145">
        <v>43466</v>
      </c>
      <c r="V69" s="144" t="s">
        <v>673</v>
      </c>
      <c r="W69" s="34" t="s">
        <v>675</v>
      </c>
      <c r="X69" s="49"/>
    </row>
    <row r="70" spans="1:24" ht="60.75" x14ac:dyDescent="0.25">
      <c r="A70" s="10">
        <v>18</v>
      </c>
      <c r="B70" s="17" t="s">
        <v>108</v>
      </c>
      <c r="C70" s="12" t="s">
        <v>109</v>
      </c>
      <c r="D70" s="12" t="s">
        <v>110</v>
      </c>
      <c r="E70" s="23" t="s">
        <v>111</v>
      </c>
      <c r="F70" s="12" t="s">
        <v>40</v>
      </c>
      <c r="G70" s="14" t="s">
        <v>26</v>
      </c>
      <c r="H70" s="15" t="s">
        <v>27</v>
      </c>
      <c r="I70" s="51">
        <v>4</v>
      </c>
      <c r="J70" s="51">
        <v>3.9</v>
      </c>
      <c r="K70" s="26" t="s">
        <v>35</v>
      </c>
      <c r="L70" s="27">
        <v>1</v>
      </c>
      <c r="M70" s="19">
        <v>136600.01999999999</v>
      </c>
      <c r="N70" s="28">
        <v>136600.01999999999</v>
      </c>
      <c r="O70" s="29">
        <v>91066.68</v>
      </c>
      <c r="P70" s="20">
        <f t="shared" si="0"/>
        <v>136600.01999999999</v>
      </c>
      <c r="Q70" s="20">
        <f t="shared" si="1"/>
        <v>273200.03999999998</v>
      </c>
      <c r="R70" s="20">
        <f t="shared" si="1"/>
        <v>364266.72</v>
      </c>
      <c r="S70" s="19">
        <v>683000</v>
      </c>
      <c r="T70" s="21">
        <f t="shared" si="2"/>
        <v>318733.28000000003</v>
      </c>
      <c r="U70" s="145">
        <v>43466</v>
      </c>
      <c r="V70" s="144" t="s">
        <v>673</v>
      </c>
      <c r="W70" s="34" t="s">
        <v>675</v>
      </c>
      <c r="X70" s="49"/>
    </row>
    <row r="71" spans="1:24" ht="60.75" x14ac:dyDescent="0.25">
      <c r="A71" s="10">
        <v>19</v>
      </c>
      <c r="B71" s="13" t="s">
        <v>112</v>
      </c>
      <c r="C71" s="12" t="s">
        <v>113</v>
      </c>
      <c r="D71" s="12" t="s">
        <v>114</v>
      </c>
      <c r="E71" s="13" t="s">
        <v>115</v>
      </c>
      <c r="F71" s="12" t="s">
        <v>54</v>
      </c>
      <c r="G71" s="24" t="s">
        <v>34</v>
      </c>
      <c r="H71" s="15" t="s">
        <v>27</v>
      </c>
      <c r="I71" s="51">
        <v>2.7</v>
      </c>
      <c r="J71" s="51">
        <v>3.1</v>
      </c>
      <c r="K71" s="26" t="s">
        <v>35</v>
      </c>
      <c r="L71" s="27">
        <v>1</v>
      </c>
      <c r="M71" s="19">
        <v>136600.01999999999</v>
      </c>
      <c r="N71" s="28">
        <v>136600.01999999999</v>
      </c>
      <c r="O71" s="29">
        <v>91066.68</v>
      </c>
      <c r="P71" s="20">
        <f t="shared" si="0"/>
        <v>136600.01999999999</v>
      </c>
      <c r="Q71" s="20">
        <f t="shared" si="1"/>
        <v>273200.03999999998</v>
      </c>
      <c r="R71" s="20">
        <f t="shared" si="1"/>
        <v>364266.72</v>
      </c>
      <c r="S71" s="19">
        <v>683000</v>
      </c>
      <c r="T71" s="21">
        <f t="shared" si="2"/>
        <v>318733.28000000003</v>
      </c>
      <c r="U71" s="145">
        <v>43466</v>
      </c>
      <c r="V71" s="144" t="s">
        <v>673</v>
      </c>
      <c r="W71" s="34" t="s">
        <v>675</v>
      </c>
      <c r="X71" s="1"/>
    </row>
    <row r="72" spans="1:24" ht="60.75" x14ac:dyDescent="0.25">
      <c r="A72" s="10">
        <v>20</v>
      </c>
      <c r="B72" s="17" t="s">
        <v>116</v>
      </c>
      <c r="C72" s="12" t="s">
        <v>117</v>
      </c>
      <c r="D72" s="12" t="s">
        <v>118</v>
      </c>
      <c r="E72" s="13" t="s">
        <v>119</v>
      </c>
      <c r="F72" s="12" t="s">
        <v>120</v>
      </c>
      <c r="G72" s="24" t="s">
        <v>34</v>
      </c>
      <c r="H72" s="15" t="s">
        <v>27</v>
      </c>
      <c r="I72" s="51">
        <v>2</v>
      </c>
      <c r="J72" s="51">
        <v>3.4</v>
      </c>
      <c r="K72" s="26" t="s">
        <v>35</v>
      </c>
      <c r="L72" s="27">
        <v>1</v>
      </c>
      <c r="M72" s="19">
        <v>136600.01999999999</v>
      </c>
      <c r="N72" s="28">
        <v>136600.01999999999</v>
      </c>
      <c r="O72" s="29">
        <v>91066.68</v>
      </c>
      <c r="P72" s="20">
        <f t="shared" si="0"/>
        <v>136600.01999999999</v>
      </c>
      <c r="Q72" s="20">
        <f t="shared" si="1"/>
        <v>273200.03999999998</v>
      </c>
      <c r="R72" s="20">
        <f t="shared" si="1"/>
        <v>364266.72</v>
      </c>
      <c r="S72" s="19">
        <v>683000</v>
      </c>
      <c r="T72" s="21">
        <f t="shared" si="2"/>
        <v>318733.28000000003</v>
      </c>
      <c r="U72" s="145">
        <v>43466</v>
      </c>
      <c r="V72" s="144" t="s">
        <v>673</v>
      </c>
      <c r="W72" s="34" t="s">
        <v>675</v>
      </c>
      <c r="X72" s="1"/>
    </row>
    <row r="73" spans="1:24" ht="60.75" x14ac:dyDescent="0.25">
      <c r="A73" s="10">
        <v>21</v>
      </c>
      <c r="B73" s="17" t="s">
        <v>121</v>
      </c>
      <c r="C73" s="12" t="s">
        <v>122</v>
      </c>
      <c r="D73" s="12" t="s">
        <v>123</v>
      </c>
      <c r="E73" s="13" t="s">
        <v>124</v>
      </c>
      <c r="F73" s="12" t="s">
        <v>125</v>
      </c>
      <c r="G73" s="24" t="s">
        <v>34</v>
      </c>
      <c r="H73" s="15" t="s">
        <v>27</v>
      </c>
      <c r="I73" s="51">
        <v>3.8</v>
      </c>
      <c r="J73" s="51">
        <v>3.2</v>
      </c>
      <c r="K73" s="26" t="s">
        <v>35</v>
      </c>
      <c r="L73" s="27">
        <v>1</v>
      </c>
      <c r="M73" s="19">
        <v>136600.01999999999</v>
      </c>
      <c r="N73" s="28">
        <v>136600.01999999999</v>
      </c>
      <c r="O73" s="29">
        <v>91066.68</v>
      </c>
      <c r="P73" s="20">
        <f t="shared" si="0"/>
        <v>136600.01999999999</v>
      </c>
      <c r="Q73" s="20">
        <f t="shared" si="1"/>
        <v>273200.03999999998</v>
      </c>
      <c r="R73" s="20">
        <f t="shared" si="1"/>
        <v>364266.72</v>
      </c>
      <c r="S73" s="19">
        <v>683000</v>
      </c>
      <c r="T73" s="21">
        <f t="shared" si="2"/>
        <v>318733.28000000003</v>
      </c>
      <c r="U73" s="145">
        <v>43466</v>
      </c>
      <c r="V73" s="144" t="s">
        <v>673</v>
      </c>
      <c r="W73" s="34" t="s">
        <v>675</v>
      </c>
      <c r="X73" s="1"/>
    </row>
    <row r="74" spans="1:24" ht="60.75" x14ac:dyDescent="0.25">
      <c r="A74" s="10">
        <v>22</v>
      </c>
      <c r="B74" s="13" t="s">
        <v>126</v>
      </c>
      <c r="C74" s="12" t="s">
        <v>127</v>
      </c>
      <c r="D74" s="12" t="s">
        <v>128</v>
      </c>
      <c r="E74" s="13" t="s">
        <v>129</v>
      </c>
      <c r="F74" s="12" t="s">
        <v>33</v>
      </c>
      <c r="G74" s="24" t="s">
        <v>34</v>
      </c>
      <c r="H74" s="15" t="s">
        <v>27</v>
      </c>
      <c r="I74" s="51">
        <v>3</v>
      </c>
      <c r="J74" s="51">
        <v>3</v>
      </c>
      <c r="K74" s="26" t="s">
        <v>35</v>
      </c>
      <c r="L74" s="27">
        <v>1</v>
      </c>
      <c r="M74" s="19">
        <v>136600.01999999999</v>
      </c>
      <c r="N74" s="28">
        <v>136600.01999999999</v>
      </c>
      <c r="O74" s="29">
        <v>91066.68</v>
      </c>
      <c r="P74" s="20">
        <f t="shared" si="0"/>
        <v>136600.01999999999</v>
      </c>
      <c r="Q74" s="20">
        <f t="shared" si="1"/>
        <v>273200.03999999998</v>
      </c>
      <c r="R74" s="20">
        <f t="shared" si="1"/>
        <v>364266.72</v>
      </c>
      <c r="S74" s="19">
        <v>683000</v>
      </c>
      <c r="T74" s="21">
        <f t="shared" si="2"/>
        <v>318733.28000000003</v>
      </c>
      <c r="U74" s="145">
        <v>43466</v>
      </c>
      <c r="V74" s="144" t="s">
        <v>673</v>
      </c>
      <c r="W74" s="34" t="s">
        <v>675</v>
      </c>
      <c r="X74" s="1"/>
    </row>
    <row r="75" spans="1:24" ht="60.75" x14ac:dyDescent="0.25">
      <c r="A75" s="10">
        <v>23</v>
      </c>
      <c r="B75" s="13" t="s">
        <v>130</v>
      </c>
      <c r="C75" s="12" t="s">
        <v>131</v>
      </c>
      <c r="D75" s="12" t="s">
        <v>132</v>
      </c>
      <c r="E75" s="13" t="s">
        <v>133</v>
      </c>
      <c r="F75" s="12" t="s">
        <v>33</v>
      </c>
      <c r="G75" s="24" t="s">
        <v>34</v>
      </c>
      <c r="H75" s="15" t="s">
        <v>27</v>
      </c>
      <c r="I75" s="51">
        <v>2.5</v>
      </c>
      <c r="J75" s="51">
        <v>3</v>
      </c>
      <c r="K75" s="26" t="s">
        <v>35</v>
      </c>
      <c r="L75" s="27">
        <v>1</v>
      </c>
      <c r="M75" s="19">
        <v>136600.01999999999</v>
      </c>
      <c r="N75" s="28">
        <v>136600.01999999999</v>
      </c>
      <c r="O75" s="29">
        <v>91066.68</v>
      </c>
      <c r="P75" s="20">
        <f t="shared" si="0"/>
        <v>136600.01999999999</v>
      </c>
      <c r="Q75" s="20">
        <f t="shared" si="1"/>
        <v>273200.03999999998</v>
      </c>
      <c r="R75" s="20">
        <f t="shared" si="1"/>
        <v>364266.72</v>
      </c>
      <c r="S75" s="19">
        <v>683000</v>
      </c>
      <c r="T75" s="21">
        <f t="shared" si="2"/>
        <v>318733.28000000003</v>
      </c>
      <c r="U75" s="145">
        <v>43466</v>
      </c>
      <c r="V75" s="144" t="s">
        <v>673</v>
      </c>
      <c r="W75" s="34" t="s">
        <v>675</v>
      </c>
      <c r="X75" s="1"/>
    </row>
    <row r="76" spans="1:24" ht="60.75" x14ac:dyDescent="0.25">
      <c r="A76" s="10">
        <v>24</v>
      </c>
      <c r="B76" s="17" t="s">
        <v>134</v>
      </c>
      <c r="C76" s="12" t="s">
        <v>135</v>
      </c>
      <c r="D76" s="12" t="s">
        <v>136</v>
      </c>
      <c r="E76" s="13" t="s">
        <v>137</v>
      </c>
      <c r="F76" s="12" t="s">
        <v>138</v>
      </c>
      <c r="G76" s="24" t="s">
        <v>34</v>
      </c>
      <c r="H76" s="15" t="s">
        <v>27</v>
      </c>
      <c r="I76" s="25">
        <v>3.8</v>
      </c>
      <c r="J76" s="25">
        <v>3.7</v>
      </c>
      <c r="K76" s="26" t="s">
        <v>35</v>
      </c>
      <c r="L76" s="27">
        <v>1</v>
      </c>
      <c r="M76" s="19">
        <v>136600.01999999999</v>
      </c>
      <c r="N76" s="28">
        <v>136600.01999999999</v>
      </c>
      <c r="O76" s="29">
        <v>91066.68</v>
      </c>
      <c r="P76" s="20">
        <f t="shared" si="0"/>
        <v>136600.01999999999</v>
      </c>
      <c r="Q76" s="20">
        <f t="shared" si="1"/>
        <v>273200.03999999998</v>
      </c>
      <c r="R76" s="20">
        <f t="shared" si="1"/>
        <v>364266.72</v>
      </c>
      <c r="S76" s="19">
        <v>683000</v>
      </c>
      <c r="T76" s="21">
        <f t="shared" si="2"/>
        <v>318733.28000000003</v>
      </c>
      <c r="U76" s="145">
        <v>43466</v>
      </c>
      <c r="V76" s="144" t="s">
        <v>673</v>
      </c>
      <c r="W76" s="34" t="s">
        <v>675</v>
      </c>
      <c r="X76" s="1"/>
    </row>
    <row r="77" spans="1:24" ht="60.75" x14ac:dyDescent="0.25">
      <c r="A77" s="10">
        <v>25</v>
      </c>
      <c r="B77" s="13" t="s">
        <v>139</v>
      </c>
      <c r="C77" s="12" t="s">
        <v>140</v>
      </c>
      <c r="D77" s="12" t="s">
        <v>141</v>
      </c>
      <c r="E77" s="13" t="s">
        <v>142</v>
      </c>
      <c r="F77" s="12" t="s">
        <v>380</v>
      </c>
      <c r="G77" s="24" t="s">
        <v>34</v>
      </c>
      <c r="H77" s="15" t="s">
        <v>27</v>
      </c>
      <c r="I77" s="11">
        <v>1.8</v>
      </c>
      <c r="J77" s="11">
        <v>2</v>
      </c>
      <c r="K77" s="11" t="s">
        <v>28</v>
      </c>
      <c r="L77" s="27">
        <v>1</v>
      </c>
      <c r="M77" s="19">
        <f>45533.34*2</f>
        <v>91066.68</v>
      </c>
      <c r="N77" s="19">
        <v>0</v>
      </c>
      <c r="O77" s="19">
        <v>0</v>
      </c>
      <c r="P77" s="20">
        <f t="shared" si="0"/>
        <v>91066.68</v>
      </c>
      <c r="Q77" s="20">
        <f t="shared" si="1"/>
        <v>91066.68</v>
      </c>
      <c r="R77" s="20">
        <f t="shared" si="1"/>
        <v>91066.68</v>
      </c>
      <c r="S77" s="19">
        <v>683000</v>
      </c>
      <c r="T77" s="21">
        <f t="shared" si="2"/>
        <v>591933.32000000007</v>
      </c>
      <c r="U77" s="145">
        <v>43466</v>
      </c>
      <c r="V77" s="144" t="s">
        <v>673</v>
      </c>
      <c r="W77" s="34" t="s">
        <v>675</v>
      </c>
      <c r="X77" s="1"/>
    </row>
    <row r="78" spans="1:24" ht="60.75" x14ac:dyDescent="0.25">
      <c r="A78" s="10">
        <v>26</v>
      </c>
      <c r="B78" s="13" t="s">
        <v>143</v>
      </c>
      <c r="C78" s="12" t="s">
        <v>144</v>
      </c>
      <c r="D78" s="12" t="s">
        <v>145</v>
      </c>
      <c r="E78" s="13" t="s">
        <v>146</v>
      </c>
      <c r="F78" s="12" t="s">
        <v>380</v>
      </c>
      <c r="G78" s="24" t="s">
        <v>34</v>
      </c>
      <c r="H78" s="15" t="s">
        <v>27</v>
      </c>
      <c r="I78" s="25">
        <v>2.7</v>
      </c>
      <c r="J78" s="25">
        <v>2.5</v>
      </c>
      <c r="K78" s="26" t="s">
        <v>35</v>
      </c>
      <c r="L78" s="27">
        <v>1</v>
      </c>
      <c r="M78" s="19">
        <v>136600.01999999999</v>
      </c>
      <c r="N78" s="28">
        <v>136600.32000000001</v>
      </c>
      <c r="O78" s="29">
        <v>91066.68</v>
      </c>
      <c r="P78" s="20">
        <f t="shared" si="0"/>
        <v>136600.01999999999</v>
      </c>
      <c r="Q78" s="20">
        <f t="shared" si="1"/>
        <v>273200.33999999997</v>
      </c>
      <c r="R78" s="20">
        <f t="shared" si="1"/>
        <v>364267.01999999996</v>
      </c>
      <c r="S78" s="19">
        <v>683000</v>
      </c>
      <c r="T78" s="21">
        <f t="shared" si="2"/>
        <v>318732.98000000004</v>
      </c>
      <c r="U78" s="145">
        <v>43466</v>
      </c>
      <c r="V78" s="144" t="s">
        <v>673</v>
      </c>
      <c r="W78" s="34" t="s">
        <v>675</v>
      </c>
      <c r="X78" s="1"/>
    </row>
    <row r="79" spans="1:24" ht="28.5" customHeight="1" x14ac:dyDescent="0.25">
      <c r="A79" s="10">
        <v>27</v>
      </c>
      <c r="B79" s="17" t="s">
        <v>147</v>
      </c>
      <c r="C79" s="12" t="s">
        <v>148</v>
      </c>
      <c r="D79" s="12" t="s">
        <v>149</v>
      </c>
      <c r="E79" s="13" t="s">
        <v>150</v>
      </c>
      <c r="F79" s="12" t="s">
        <v>151</v>
      </c>
      <c r="G79" s="24" t="s">
        <v>34</v>
      </c>
      <c r="H79" s="15" t="s">
        <v>27</v>
      </c>
      <c r="I79" s="11">
        <v>1.7</v>
      </c>
      <c r="J79" s="11">
        <v>1.9</v>
      </c>
      <c r="K79" s="11" t="s">
        <v>28</v>
      </c>
      <c r="L79" s="27">
        <v>1</v>
      </c>
      <c r="M79" s="19">
        <v>45533.34</v>
      </c>
      <c r="N79" s="19">
        <v>0</v>
      </c>
      <c r="O79" s="19">
        <v>0</v>
      </c>
      <c r="P79" s="20">
        <f t="shared" si="0"/>
        <v>45533.34</v>
      </c>
      <c r="Q79" s="20">
        <f t="shared" si="1"/>
        <v>45533.34</v>
      </c>
      <c r="R79" s="20">
        <f t="shared" si="1"/>
        <v>45533.34</v>
      </c>
      <c r="S79" s="19">
        <v>683000</v>
      </c>
      <c r="T79" s="21">
        <f t="shared" si="2"/>
        <v>637466.66</v>
      </c>
      <c r="U79" s="145">
        <v>43466</v>
      </c>
      <c r="V79" s="144" t="s">
        <v>673</v>
      </c>
      <c r="W79" s="34" t="s">
        <v>675</v>
      </c>
      <c r="X79" s="1"/>
    </row>
    <row r="80" spans="1:24" ht="15" customHeight="1" x14ac:dyDescent="0.25">
      <c r="A80" s="10">
        <v>28</v>
      </c>
      <c r="B80" s="17" t="s">
        <v>152</v>
      </c>
      <c r="C80" s="12" t="s">
        <v>153</v>
      </c>
      <c r="D80" s="12" t="s">
        <v>154</v>
      </c>
      <c r="E80" s="23" t="s">
        <v>155</v>
      </c>
      <c r="F80" s="12" t="s">
        <v>74</v>
      </c>
      <c r="G80" s="14" t="s">
        <v>55</v>
      </c>
      <c r="H80" s="15" t="s">
        <v>27</v>
      </c>
      <c r="I80" s="25">
        <v>3.3</v>
      </c>
      <c r="J80" s="25">
        <v>3.2</v>
      </c>
      <c r="K80" s="26" t="s">
        <v>35</v>
      </c>
      <c r="L80" s="27">
        <v>1</v>
      </c>
      <c r="M80" s="19">
        <v>136600.01999999999</v>
      </c>
      <c r="N80" s="28">
        <v>136600.32000000001</v>
      </c>
      <c r="O80" s="29">
        <v>91066.68</v>
      </c>
      <c r="P80" s="20">
        <f t="shared" si="0"/>
        <v>136600.01999999999</v>
      </c>
      <c r="Q80" s="20">
        <f t="shared" si="1"/>
        <v>273200.33999999997</v>
      </c>
      <c r="R80" s="20">
        <f t="shared" si="1"/>
        <v>364267.01999999996</v>
      </c>
      <c r="S80" s="19">
        <v>683000</v>
      </c>
      <c r="T80" s="21">
        <f t="shared" si="2"/>
        <v>318732.98000000004</v>
      </c>
      <c r="U80" s="145">
        <v>43466</v>
      </c>
      <c r="V80" s="144" t="s">
        <v>673</v>
      </c>
      <c r="W80" s="34" t="s">
        <v>675</v>
      </c>
      <c r="X80" s="1"/>
    </row>
    <row r="81" spans="1:24" ht="60.75" x14ac:dyDescent="0.25">
      <c r="A81" s="10">
        <v>29</v>
      </c>
      <c r="B81" s="13" t="s">
        <v>156</v>
      </c>
      <c r="C81" s="12" t="s">
        <v>157</v>
      </c>
      <c r="D81" s="12" t="s">
        <v>158</v>
      </c>
      <c r="E81" s="13" t="s">
        <v>159</v>
      </c>
      <c r="F81" s="12" t="s">
        <v>380</v>
      </c>
      <c r="G81" s="24" t="s">
        <v>34</v>
      </c>
      <c r="H81" s="15" t="s">
        <v>27</v>
      </c>
      <c r="I81" s="52">
        <v>3.8</v>
      </c>
      <c r="J81" s="52">
        <v>3.3</v>
      </c>
      <c r="K81" s="26" t="s">
        <v>35</v>
      </c>
      <c r="L81" s="27">
        <v>1</v>
      </c>
      <c r="M81" s="19">
        <v>136600.01999999999</v>
      </c>
      <c r="N81" s="28">
        <v>136600.32000000001</v>
      </c>
      <c r="O81" s="29">
        <v>45533.34</v>
      </c>
      <c r="P81" s="20">
        <f t="shared" si="0"/>
        <v>136600.01999999999</v>
      </c>
      <c r="Q81" s="20">
        <f t="shared" si="1"/>
        <v>273200.33999999997</v>
      </c>
      <c r="R81" s="20">
        <f t="shared" si="1"/>
        <v>318733.67999999993</v>
      </c>
      <c r="S81" s="19">
        <v>683000</v>
      </c>
      <c r="T81" s="21">
        <f t="shared" si="2"/>
        <v>364266.32000000007</v>
      </c>
      <c r="U81" s="145">
        <v>43466</v>
      </c>
      <c r="V81" s="144" t="s">
        <v>673</v>
      </c>
      <c r="W81" s="34" t="s">
        <v>675</v>
      </c>
      <c r="X81" s="1"/>
    </row>
    <row r="82" spans="1:24" ht="60.75" x14ac:dyDescent="0.25">
      <c r="A82" s="10">
        <v>30</v>
      </c>
      <c r="B82" s="17" t="s">
        <v>160</v>
      </c>
      <c r="C82" s="12" t="s">
        <v>161</v>
      </c>
      <c r="D82" s="12" t="s">
        <v>162</v>
      </c>
      <c r="E82" s="13" t="s">
        <v>163</v>
      </c>
      <c r="F82" s="12" t="s">
        <v>380</v>
      </c>
      <c r="G82" s="24" t="s">
        <v>34</v>
      </c>
      <c r="H82" s="15" t="s">
        <v>27</v>
      </c>
      <c r="I82" s="25">
        <v>3.2</v>
      </c>
      <c r="J82" s="25">
        <v>2.9</v>
      </c>
      <c r="K82" s="26" t="s">
        <v>35</v>
      </c>
      <c r="L82" s="27">
        <v>1</v>
      </c>
      <c r="M82" s="19">
        <v>136600.01999999999</v>
      </c>
      <c r="N82" s="28">
        <v>136600.32000000001</v>
      </c>
      <c r="O82" s="29">
        <v>91066.68</v>
      </c>
      <c r="P82" s="20">
        <f t="shared" si="0"/>
        <v>136600.01999999999</v>
      </c>
      <c r="Q82" s="20">
        <f t="shared" si="1"/>
        <v>273200.33999999997</v>
      </c>
      <c r="R82" s="20">
        <f t="shared" si="1"/>
        <v>364267.01999999996</v>
      </c>
      <c r="S82" s="19">
        <v>683000</v>
      </c>
      <c r="T82" s="21">
        <f t="shared" si="2"/>
        <v>318732.98000000004</v>
      </c>
      <c r="U82" s="145">
        <v>43466</v>
      </c>
      <c r="V82" s="144" t="s">
        <v>673</v>
      </c>
      <c r="W82" s="34" t="s">
        <v>675</v>
      </c>
      <c r="X82" s="1"/>
    </row>
    <row r="83" spans="1:24" ht="60.75" x14ac:dyDescent="0.25">
      <c r="A83" s="10">
        <v>31</v>
      </c>
      <c r="B83" s="13" t="s">
        <v>164</v>
      </c>
      <c r="C83" s="12" t="s">
        <v>165</v>
      </c>
      <c r="D83" s="12" t="s">
        <v>166</v>
      </c>
      <c r="E83" s="13" t="s">
        <v>167</v>
      </c>
      <c r="F83" s="12" t="s">
        <v>168</v>
      </c>
      <c r="G83" s="24" t="s">
        <v>34</v>
      </c>
      <c r="H83" s="15" t="s">
        <v>27</v>
      </c>
      <c r="I83" s="40">
        <v>3.5</v>
      </c>
      <c r="J83" s="40">
        <v>3.5</v>
      </c>
      <c r="K83" s="26" t="s">
        <v>35</v>
      </c>
      <c r="L83" s="27">
        <v>1</v>
      </c>
      <c r="M83" s="19">
        <v>136600.01999999999</v>
      </c>
      <c r="N83" s="28">
        <v>136600.32000000001</v>
      </c>
      <c r="O83" s="29">
        <v>91066.68</v>
      </c>
      <c r="P83" s="20">
        <f t="shared" si="0"/>
        <v>136600.01999999999</v>
      </c>
      <c r="Q83" s="20">
        <f t="shared" si="1"/>
        <v>273200.33999999997</v>
      </c>
      <c r="R83" s="20">
        <f t="shared" si="1"/>
        <v>364267.01999999996</v>
      </c>
      <c r="S83" s="19">
        <v>683000</v>
      </c>
      <c r="T83" s="21">
        <f t="shared" si="2"/>
        <v>318732.98000000004</v>
      </c>
      <c r="U83" s="145">
        <v>43466</v>
      </c>
      <c r="V83" s="144" t="s">
        <v>673</v>
      </c>
      <c r="W83" s="34" t="s">
        <v>675</v>
      </c>
      <c r="X83" s="1"/>
    </row>
    <row r="84" spans="1:24" ht="60.75" x14ac:dyDescent="0.25">
      <c r="A84" s="10">
        <v>32</v>
      </c>
      <c r="B84" s="13" t="s">
        <v>169</v>
      </c>
      <c r="C84" s="12" t="s">
        <v>170</v>
      </c>
      <c r="D84" s="12" t="s">
        <v>171</v>
      </c>
      <c r="E84" s="13" t="s">
        <v>172</v>
      </c>
      <c r="F84" s="12" t="s">
        <v>173</v>
      </c>
      <c r="G84" s="24" t="s">
        <v>34</v>
      </c>
      <c r="H84" s="15" t="s">
        <v>27</v>
      </c>
      <c r="I84" s="25">
        <v>3.1</v>
      </c>
      <c r="J84" s="25">
        <v>3.4</v>
      </c>
      <c r="K84" s="26" t="s">
        <v>35</v>
      </c>
      <c r="L84" s="27">
        <v>1</v>
      </c>
      <c r="M84" s="19">
        <v>136600.01999999999</v>
      </c>
      <c r="N84" s="28">
        <v>136600.32000000001</v>
      </c>
      <c r="O84" s="29">
        <v>91066.68</v>
      </c>
      <c r="P84" s="20">
        <f t="shared" si="0"/>
        <v>136600.01999999999</v>
      </c>
      <c r="Q84" s="20">
        <f t="shared" si="1"/>
        <v>273200.33999999997</v>
      </c>
      <c r="R84" s="20">
        <f t="shared" si="1"/>
        <v>364267.01999999996</v>
      </c>
      <c r="S84" s="19">
        <v>683000</v>
      </c>
      <c r="T84" s="21">
        <f t="shared" si="2"/>
        <v>318732.98000000004</v>
      </c>
      <c r="U84" s="145">
        <v>43466</v>
      </c>
      <c r="V84" s="144" t="s">
        <v>673</v>
      </c>
      <c r="W84" s="34" t="s">
        <v>675</v>
      </c>
      <c r="X84" s="1"/>
    </row>
    <row r="85" spans="1:24" ht="60.75" x14ac:dyDescent="0.25">
      <c r="A85" s="10">
        <v>33</v>
      </c>
      <c r="B85" s="36" t="s">
        <v>174</v>
      </c>
      <c r="C85" s="12" t="s">
        <v>175</v>
      </c>
      <c r="D85" s="12" t="s">
        <v>176</v>
      </c>
      <c r="E85" s="37" t="s">
        <v>177</v>
      </c>
      <c r="F85" s="53" t="s">
        <v>40</v>
      </c>
      <c r="G85" s="48" t="s">
        <v>90</v>
      </c>
      <c r="H85" s="15" t="s">
        <v>27</v>
      </c>
      <c r="I85" s="25">
        <v>3</v>
      </c>
      <c r="J85" s="25">
        <v>3.3</v>
      </c>
      <c r="K85" s="26" t="s">
        <v>35</v>
      </c>
      <c r="L85" s="39">
        <v>1</v>
      </c>
      <c r="M85" s="19">
        <v>136600.01999999999</v>
      </c>
      <c r="N85" s="28">
        <v>136600.01999999999</v>
      </c>
      <c r="O85" s="29">
        <v>91066.68</v>
      </c>
      <c r="P85" s="20">
        <f t="shared" si="0"/>
        <v>136600.01999999999</v>
      </c>
      <c r="Q85" s="20">
        <f t="shared" si="1"/>
        <v>273200.03999999998</v>
      </c>
      <c r="R85" s="20">
        <f t="shared" si="1"/>
        <v>364266.72</v>
      </c>
      <c r="S85" s="19">
        <v>637466.67000000004</v>
      </c>
      <c r="T85" s="21">
        <f t="shared" si="2"/>
        <v>273199.95000000007</v>
      </c>
      <c r="U85" s="145">
        <v>43466</v>
      </c>
      <c r="V85" s="144" t="s">
        <v>673</v>
      </c>
      <c r="W85" s="34" t="s">
        <v>675</v>
      </c>
      <c r="X85" s="1"/>
    </row>
    <row r="86" spans="1:24" ht="60.75" x14ac:dyDescent="0.25">
      <c r="A86" s="10">
        <v>34</v>
      </c>
      <c r="B86" s="17" t="s">
        <v>178</v>
      </c>
      <c r="C86" s="54" t="s">
        <v>179</v>
      </c>
      <c r="D86" s="53" t="s">
        <v>180</v>
      </c>
      <c r="E86" s="55" t="s">
        <v>181</v>
      </c>
      <c r="F86" s="53" t="s">
        <v>40</v>
      </c>
      <c r="G86" s="14" t="s">
        <v>26</v>
      </c>
      <c r="H86" s="15" t="s">
        <v>27</v>
      </c>
      <c r="I86" s="25">
        <v>3.8</v>
      </c>
      <c r="J86" s="25">
        <v>3.6</v>
      </c>
      <c r="K86" s="26" t="s">
        <v>35</v>
      </c>
      <c r="L86" s="27">
        <v>1</v>
      </c>
      <c r="M86" s="19">
        <v>136600.01999999999</v>
      </c>
      <c r="N86" s="28">
        <v>136600.01999999999</v>
      </c>
      <c r="O86" s="29">
        <v>91066.68</v>
      </c>
      <c r="P86" s="20">
        <f t="shared" si="0"/>
        <v>136600.01999999999</v>
      </c>
      <c r="Q86" s="20">
        <f t="shared" ref="Q86:R117" si="3">N86+P86</f>
        <v>273200.03999999998</v>
      </c>
      <c r="R86" s="20">
        <f t="shared" si="3"/>
        <v>364266.72</v>
      </c>
      <c r="S86" s="19">
        <v>683000</v>
      </c>
      <c r="T86" s="21">
        <f t="shared" si="2"/>
        <v>318733.28000000003</v>
      </c>
      <c r="U86" s="145">
        <v>43466</v>
      </c>
      <c r="V86" s="144" t="s">
        <v>673</v>
      </c>
      <c r="W86" s="34" t="s">
        <v>675</v>
      </c>
      <c r="X86" s="1"/>
    </row>
    <row r="87" spans="1:24" ht="60.75" x14ac:dyDescent="0.25">
      <c r="A87" s="10">
        <v>35</v>
      </c>
      <c r="B87" s="17" t="s">
        <v>182</v>
      </c>
      <c r="C87" s="35" t="s">
        <v>183</v>
      </c>
      <c r="D87" s="35" t="s">
        <v>184</v>
      </c>
      <c r="E87" s="17" t="s">
        <v>185</v>
      </c>
      <c r="F87" s="35" t="s">
        <v>186</v>
      </c>
      <c r="G87" s="48" t="s">
        <v>90</v>
      </c>
      <c r="H87" s="15" t="s">
        <v>27</v>
      </c>
      <c r="I87" s="25">
        <v>3.7</v>
      </c>
      <c r="J87" s="25">
        <v>3.1</v>
      </c>
      <c r="K87" s="26" t="s">
        <v>35</v>
      </c>
      <c r="L87" s="27">
        <v>1</v>
      </c>
      <c r="M87" s="19">
        <v>136600.01999999999</v>
      </c>
      <c r="N87" s="28">
        <v>136600.01999999999</v>
      </c>
      <c r="O87" s="29">
        <v>91066.68</v>
      </c>
      <c r="P87" s="20">
        <f t="shared" si="0"/>
        <v>136600.01999999999</v>
      </c>
      <c r="Q87" s="20">
        <f t="shared" si="3"/>
        <v>273200.03999999998</v>
      </c>
      <c r="R87" s="20">
        <f t="shared" si="3"/>
        <v>364266.72</v>
      </c>
      <c r="S87" s="19">
        <v>683000</v>
      </c>
      <c r="T87" s="21">
        <f t="shared" si="2"/>
        <v>318733.28000000003</v>
      </c>
      <c r="U87" s="145">
        <v>43466</v>
      </c>
      <c r="V87" s="144" t="s">
        <v>673</v>
      </c>
      <c r="W87" s="34" t="s">
        <v>675</v>
      </c>
      <c r="X87" s="1"/>
    </row>
    <row r="88" spans="1:24" ht="60.75" x14ac:dyDescent="0.25">
      <c r="A88" s="10">
        <v>36</v>
      </c>
      <c r="B88" s="36" t="s">
        <v>187</v>
      </c>
      <c r="C88" s="54" t="s">
        <v>188</v>
      </c>
      <c r="D88" s="56" t="s">
        <v>189</v>
      </c>
      <c r="E88" s="37" t="s">
        <v>190</v>
      </c>
      <c r="F88" s="38" t="s">
        <v>191</v>
      </c>
      <c r="G88" s="24" t="s">
        <v>34</v>
      </c>
      <c r="H88" s="15" t="s">
        <v>27</v>
      </c>
      <c r="I88" s="25">
        <v>3.9</v>
      </c>
      <c r="J88" s="25">
        <v>3.5</v>
      </c>
      <c r="K88" s="26" t="s">
        <v>35</v>
      </c>
      <c r="L88" s="39">
        <v>1</v>
      </c>
      <c r="M88" s="19">
        <v>136600.01999999999</v>
      </c>
      <c r="N88" s="28">
        <v>136600.01999999999</v>
      </c>
      <c r="O88" s="29">
        <v>91066.68</v>
      </c>
      <c r="P88" s="20">
        <f t="shared" si="0"/>
        <v>136600.01999999999</v>
      </c>
      <c r="Q88" s="20">
        <f t="shared" si="3"/>
        <v>273200.03999999998</v>
      </c>
      <c r="R88" s="20">
        <f t="shared" si="3"/>
        <v>364266.72</v>
      </c>
      <c r="S88" s="19">
        <v>637466.67000000004</v>
      </c>
      <c r="T88" s="21">
        <f t="shared" si="2"/>
        <v>273199.95000000007</v>
      </c>
      <c r="U88" s="145">
        <v>43466</v>
      </c>
      <c r="V88" s="144" t="s">
        <v>673</v>
      </c>
      <c r="W88" s="34" t="s">
        <v>675</v>
      </c>
      <c r="X88" s="1"/>
    </row>
    <row r="89" spans="1:24" ht="60.75" x14ac:dyDescent="0.25">
      <c r="A89" s="10">
        <v>37</v>
      </c>
      <c r="B89" s="36" t="s">
        <v>192</v>
      </c>
      <c r="C89" s="54" t="s">
        <v>193</v>
      </c>
      <c r="D89" s="56" t="s">
        <v>189</v>
      </c>
      <c r="E89" s="37" t="s">
        <v>194</v>
      </c>
      <c r="F89" s="38" t="s">
        <v>191</v>
      </c>
      <c r="G89" s="24" t="s">
        <v>34</v>
      </c>
      <c r="H89" s="15" t="s">
        <v>27</v>
      </c>
      <c r="I89" s="25">
        <v>3.9</v>
      </c>
      <c r="J89" s="25">
        <v>3.2</v>
      </c>
      <c r="K89" s="26" t="s">
        <v>35</v>
      </c>
      <c r="L89" s="39">
        <v>1</v>
      </c>
      <c r="M89" s="19">
        <v>136600.01999999999</v>
      </c>
      <c r="N89" s="28">
        <v>136600.01999999999</v>
      </c>
      <c r="O89" s="29">
        <v>91066.68</v>
      </c>
      <c r="P89" s="20">
        <f t="shared" si="0"/>
        <v>136600.01999999999</v>
      </c>
      <c r="Q89" s="20">
        <f t="shared" si="3"/>
        <v>273200.03999999998</v>
      </c>
      <c r="R89" s="20">
        <f t="shared" si="3"/>
        <v>364266.72</v>
      </c>
      <c r="S89" s="19">
        <v>637466.67000000004</v>
      </c>
      <c r="T89" s="21">
        <f t="shared" si="2"/>
        <v>273199.95000000007</v>
      </c>
      <c r="U89" s="145">
        <v>43466</v>
      </c>
      <c r="V89" s="144" t="s">
        <v>673</v>
      </c>
      <c r="W89" s="34" t="s">
        <v>675</v>
      </c>
      <c r="X89" s="1"/>
    </row>
    <row r="90" spans="1:24" ht="60.75" x14ac:dyDescent="0.25">
      <c r="A90" s="10">
        <v>38</v>
      </c>
      <c r="B90" s="36" t="s">
        <v>195</v>
      </c>
      <c r="C90" s="54" t="s">
        <v>196</v>
      </c>
      <c r="D90" s="56" t="s">
        <v>189</v>
      </c>
      <c r="E90" s="37" t="s">
        <v>197</v>
      </c>
      <c r="F90" s="38" t="s">
        <v>191</v>
      </c>
      <c r="G90" s="24" t="s">
        <v>34</v>
      </c>
      <c r="H90" s="15" t="s">
        <v>198</v>
      </c>
      <c r="I90" s="57">
        <v>1.1000000000000001</v>
      </c>
      <c r="J90" s="57">
        <v>2.2000000000000002</v>
      </c>
      <c r="K90" s="11" t="s">
        <v>28</v>
      </c>
      <c r="L90" s="39">
        <v>1</v>
      </c>
      <c r="M90" s="19">
        <v>136600.01999999999</v>
      </c>
      <c r="N90" s="58">
        <v>45533.34</v>
      </c>
      <c r="O90" s="19"/>
      <c r="P90" s="20">
        <f t="shared" si="0"/>
        <v>136600.01999999999</v>
      </c>
      <c r="Q90" s="20">
        <f t="shared" si="3"/>
        <v>182133.36</v>
      </c>
      <c r="R90" s="20">
        <f t="shared" si="3"/>
        <v>182133.36</v>
      </c>
      <c r="S90" s="19">
        <f>Q90</f>
        <v>182133.36</v>
      </c>
      <c r="T90" s="21">
        <f t="shared" si="2"/>
        <v>0</v>
      </c>
      <c r="U90" s="145">
        <v>43466</v>
      </c>
      <c r="V90" s="144" t="s">
        <v>673</v>
      </c>
      <c r="W90" s="34" t="s">
        <v>675</v>
      </c>
      <c r="X90" s="1"/>
    </row>
    <row r="91" spans="1:24" ht="15.75" customHeight="1" x14ac:dyDescent="0.25">
      <c r="A91" s="10">
        <v>39</v>
      </c>
      <c r="B91" s="17" t="s">
        <v>199</v>
      </c>
      <c r="C91" s="12" t="s">
        <v>200</v>
      </c>
      <c r="D91" s="12" t="s">
        <v>201</v>
      </c>
      <c r="E91" s="13" t="s">
        <v>202</v>
      </c>
      <c r="F91" s="12" t="s">
        <v>203</v>
      </c>
      <c r="G91" s="24" t="s">
        <v>34</v>
      </c>
      <c r="H91" s="15" t="s">
        <v>27</v>
      </c>
      <c r="I91" s="25">
        <v>3.3</v>
      </c>
      <c r="J91" s="25">
        <v>3.3</v>
      </c>
      <c r="K91" s="26" t="s">
        <v>35</v>
      </c>
      <c r="L91" s="27">
        <v>1</v>
      </c>
      <c r="M91" s="19">
        <v>136600.01999999999</v>
      </c>
      <c r="N91" s="28">
        <v>136600.01999999999</v>
      </c>
      <c r="O91" s="29">
        <v>91066.68</v>
      </c>
      <c r="P91" s="20">
        <f t="shared" si="0"/>
        <v>136600.01999999999</v>
      </c>
      <c r="Q91" s="20">
        <f t="shared" si="3"/>
        <v>273200.03999999998</v>
      </c>
      <c r="R91" s="20">
        <f t="shared" si="3"/>
        <v>364266.72</v>
      </c>
      <c r="S91" s="19">
        <v>683000</v>
      </c>
      <c r="T91" s="21">
        <f t="shared" si="2"/>
        <v>318733.28000000003</v>
      </c>
      <c r="U91" s="145">
        <v>43466</v>
      </c>
      <c r="V91" s="144" t="s">
        <v>673</v>
      </c>
      <c r="W91" s="34" t="s">
        <v>675</v>
      </c>
      <c r="X91" s="1"/>
    </row>
    <row r="92" spans="1:24" ht="60.75" x14ac:dyDescent="0.25">
      <c r="A92" s="10">
        <v>40</v>
      </c>
      <c r="B92" s="36" t="s">
        <v>204</v>
      </c>
      <c r="C92" s="35" t="s">
        <v>205</v>
      </c>
      <c r="D92" s="35" t="s">
        <v>206</v>
      </c>
      <c r="E92" s="37" t="s">
        <v>207</v>
      </c>
      <c r="F92" s="38" t="s">
        <v>208</v>
      </c>
      <c r="G92" s="24" t="s">
        <v>34</v>
      </c>
      <c r="H92" s="15" t="s">
        <v>27</v>
      </c>
      <c r="I92" s="11">
        <v>0.8</v>
      </c>
      <c r="J92" s="11">
        <v>1.9</v>
      </c>
      <c r="K92" s="11" t="s">
        <v>28</v>
      </c>
      <c r="L92" s="39">
        <v>1</v>
      </c>
      <c r="M92" s="19">
        <v>136600.01999999999</v>
      </c>
      <c r="N92" s="58">
        <v>0</v>
      </c>
      <c r="O92" s="58"/>
      <c r="P92" s="20">
        <f t="shared" si="0"/>
        <v>136600.01999999999</v>
      </c>
      <c r="Q92" s="20">
        <f t="shared" si="3"/>
        <v>136600.01999999999</v>
      </c>
      <c r="R92" s="20">
        <f t="shared" si="3"/>
        <v>136600.01999999999</v>
      </c>
      <c r="S92" s="19">
        <v>637466.67000000004</v>
      </c>
      <c r="T92" s="21">
        <f t="shared" si="2"/>
        <v>500866.65</v>
      </c>
      <c r="U92" s="145">
        <v>43466</v>
      </c>
      <c r="V92" s="144" t="s">
        <v>673</v>
      </c>
      <c r="W92" s="34" t="s">
        <v>675</v>
      </c>
      <c r="X92" s="1"/>
    </row>
    <row r="93" spans="1:24" ht="60.75" x14ac:dyDescent="0.25">
      <c r="A93" s="10">
        <v>41</v>
      </c>
      <c r="B93" s="17" t="s">
        <v>209</v>
      </c>
      <c r="C93" s="12" t="s">
        <v>210</v>
      </c>
      <c r="D93" s="12" t="s">
        <v>211</v>
      </c>
      <c r="E93" s="13" t="s">
        <v>212</v>
      </c>
      <c r="F93" s="12" t="s">
        <v>89</v>
      </c>
      <c r="G93" s="48" t="s">
        <v>90</v>
      </c>
      <c r="H93" s="15" t="s">
        <v>27</v>
      </c>
      <c r="I93" s="25">
        <v>3.8</v>
      </c>
      <c r="J93" s="25">
        <v>3.2</v>
      </c>
      <c r="K93" s="26" t="s">
        <v>35</v>
      </c>
      <c r="L93" s="27">
        <v>1</v>
      </c>
      <c r="M93" s="19">
        <v>136600.01999999999</v>
      </c>
      <c r="N93" s="28">
        <v>136600.01999999999</v>
      </c>
      <c r="O93" s="29">
        <v>91066.68</v>
      </c>
      <c r="P93" s="20">
        <f t="shared" si="0"/>
        <v>136600.01999999999</v>
      </c>
      <c r="Q93" s="20">
        <f t="shared" si="3"/>
        <v>273200.03999999998</v>
      </c>
      <c r="R93" s="20">
        <f t="shared" si="3"/>
        <v>364266.72</v>
      </c>
      <c r="S93" s="19">
        <v>683000</v>
      </c>
      <c r="T93" s="21">
        <f t="shared" si="2"/>
        <v>318733.28000000003</v>
      </c>
      <c r="U93" s="145">
        <v>43466</v>
      </c>
      <c r="V93" s="144" t="s">
        <v>673</v>
      </c>
      <c r="W93" s="34" t="s">
        <v>675</v>
      </c>
      <c r="X93" s="1"/>
    </row>
    <row r="94" spans="1:24" ht="60.75" x14ac:dyDescent="0.25">
      <c r="A94" s="10">
        <v>42</v>
      </c>
      <c r="B94" s="17" t="s">
        <v>213</v>
      </c>
      <c r="C94" s="35" t="s">
        <v>214</v>
      </c>
      <c r="D94" s="35" t="s">
        <v>215</v>
      </c>
      <c r="E94" s="17" t="s">
        <v>216</v>
      </c>
      <c r="F94" s="35" t="s">
        <v>74</v>
      </c>
      <c r="G94" s="24" t="s">
        <v>34</v>
      </c>
      <c r="H94" s="15" t="s">
        <v>27</v>
      </c>
      <c r="I94" s="11">
        <v>0.7</v>
      </c>
      <c r="J94" s="11">
        <v>1.8</v>
      </c>
      <c r="K94" s="11" t="s">
        <v>28</v>
      </c>
      <c r="L94" s="27">
        <v>1</v>
      </c>
      <c r="M94" s="19">
        <v>136600.01999999999</v>
      </c>
      <c r="N94" s="58">
        <v>0</v>
      </c>
      <c r="O94" s="58"/>
      <c r="P94" s="20">
        <f t="shared" si="0"/>
        <v>136600.01999999999</v>
      </c>
      <c r="Q94" s="20">
        <f t="shared" si="3"/>
        <v>136600.01999999999</v>
      </c>
      <c r="R94" s="20">
        <f t="shared" si="3"/>
        <v>136600.01999999999</v>
      </c>
      <c r="S94" s="19">
        <v>683000</v>
      </c>
      <c r="T94" s="21">
        <f t="shared" si="2"/>
        <v>546399.98</v>
      </c>
      <c r="U94" s="145">
        <v>43466</v>
      </c>
      <c r="V94" s="144" t="s">
        <v>673</v>
      </c>
      <c r="W94" s="34" t="s">
        <v>675</v>
      </c>
      <c r="X94" s="1"/>
    </row>
    <row r="95" spans="1:24" ht="60.75" x14ac:dyDescent="0.25">
      <c r="A95" s="10">
        <v>43</v>
      </c>
      <c r="B95" s="17" t="s">
        <v>217</v>
      </c>
      <c r="C95" s="12" t="s">
        <v>218</v>
      </c>
      <c r="D95" s="12" t="s">
        <v>219</v>
      </c>
      <c r="E95" s="13" t="s">
        <v>220</v>
      </c>
      <c r="F95" s="12" t="s">
        <v>74</v>
      </c>
      <c r="G95" s="24" t="s">
        <v>34</v>
      </c>
      <c r="H95" s="15" t="s">
        <v>27</v>
      </c>
      <c r="I95" s="25">
        <v>3.2</v>
      </c>
      <c r="J95" s="25">
        <v>2.6</v>
      </c>
      <c r="K95" s="26" t="s">
        <v>35</v>
      </c>
      <c r="L95" s="27">
        <v>1</v>
      </c>
      <c r="M95" s="19">
        <v>136600.01999999999</v>
      </c>
      <c r="N95" s="28">
        <v>136600.01999999999</v>
      </c>
      <c r="O95" s="29">
        <v>91066.68</v>
      </c>
      <c r="P95" s="20">
        <f t="shared" si="0"/>
        <v>136600.01999999999</v>
      </c>
      <c r="Q95" s="20">
        <f t="shared" si="3"/>
        <v>273200.03999999998</v>
      </c>
      <c r="R95" s="20">
        <f t="shared" si="3"/>
        <v>364266.72</v>
      </c>
      <c r="S95" s="19">
        <v>683000</v>
      </c>
      <c r="T95" s="21">
        <f t="shared" si="2"/>
        <v>318733.28000000003</v>
      </c>
      <c r="U95" s="145">
        <v>43466</v>
      </c>
      <c r="V95" s="144" t="s">
        <v>673</v>
      </c>
      <c r="W95" s="34" t="s">
        <v>675</v>
      </c>
      <c r="X95" s="1"/>
    </row>
    <row r="96" spans="1:24" ht="60.75" x14ac:dyDescent="0.25">
      <c r="A96" s="10">
        <v>44</v>
      </c>
      <c r="B96" s="17" t="s">
        <v>221</v>
      </c>
      <c r="C96" s="35" t="s">
        <v>222</v>
      </c>
      <c r="D96" s="35" t="s">
        <v>223</v>
      </c>
      <c r="E96" s="17" t="s">
        <v>224</v>
      </c>
      <c r="F96" s="35" t="s">
        <v>225</v>
      </c>
      <c r="G96" s="14" t="s">
        <v>26</v>
      </c>
      <c r="H96" s="15" t="s">
        <v>27</v>
      </c>
      <c r="I96" s="25">
        <v>3.5</v>
      </c>
      <c r="J96" s="25">
        <v>3</v>
      </c>
      <c r="K96" s="26" t="s">
        <v>35</v>
      </c>
      <c r="L96" s="27">
        <v>1</v>
      </c>
      <c r="M96" s="19">
        <v>136600.01999999999</v>
      </c>
      <c r="N96" s="28">
        <v>136600.01999999999</v>
      </c>
      <c r="O96" s="29">
        <v>91066.68</v>
      </c>
      <c r="P96" s="20">
        <f t="shared" si="0"/>
        <v>136600.01999999999</v>
      </c>
      <c r="Q96" s="20">
        <f t="shared" si="3"/>
        <v>273200.03999999998</v>
      </c>
      <c r="R96" s="20">
        <f t="shared" si="3"/>
        <v>364266.72</v>
      </c>
      <c r="S96" s="19">
        <v>683000</v>
      </c>
      <c r="T96" s="21">
        <f t="shared" si="2"/>
        <v>318733.28000000003</v>
      </c>
      <c r="U96" s="145">
        <v>43466</v>
      </c>
      <c r="V96" s="144" t="s">
        <v>673</v>
      </c>
      <c r="W96" s="34" t="s">
        <v>675</v>
      </c>
      <c r="X96" s="1"/>
    </row>
    <row r="97" spans="1:24" ht="60.75" x14ac:dyDescent="0.25">
      <c r="A97" s="10">
        <v>45</v>
      </c>
      <c r="B97" s="17" t="s">
        <v>226</v>
      </c>
      <c r="C97" s="12" t="s">
        <v>227</v>
      </c>
      <c r="D97" s="12" t="s">
        <v>228</v>
      </c>
      <c r="E97" s="13" t="s">
        <v>229</v>
      </c>
      <c r="F97" s="12" t="s">
        <v>60</v>
      </c>
      <c r="G97" s="14" t="s">
        <v>26</v>
      </c>
      <c r="H97" s="15" t="s">
        <v>27</v>
      </c>
      <c r="I97" s="25">
        <v>4</v>
      </c>
      <c r="J97" s="25">
        <v>3.4</v>
      </c>
      <c r="K97" s="26" t="s">
        <v>35</v>
      </c>
      <c r="L97" s="27">
        <v>1</v>
      </c>
      <c r="M97" s="19">
        <v>136600.01999999999</v>
      </c>
      <c r="N97" s="28">
        <v>136600.01999999999</v>
      </c>
      <c r="O97" s="29">
        <v>91066.68</v>
      </c>
      <c r="P97" s="20">
        <f t="shared" si="0"/>
        <v>136600.01999999999</v>
      </c>
      <c r="Q97" s="20">
        <f t="shared" si="3"/>
        <v>273200.03999999998</v>
      </c>
      <c r="R97" s="20">
        <f t="shared" si="3"/>
        <v>364266.72</v>
      </c>
      <c r="S97" s="19">
        <v>683000</v>
      </c>
      <c r="T97" s="21">
        <f t="shared" si="2"/>
        <v>318733.28000000003</v>
      </c>
      <c r="U97" s="145">
        <v>43466</v>
      </c>
      <c r="V97" s="144" t="s">
        <v>673</v>
      </c>
      <c r="W97" s="34" t="s">
        <v>675</v>
      </c>
      <c r="X97" s="1"/>
    </row>
    <row r="98" spans="1:24" ht="60.75" x14ac:dyDescent="0.25">
      <c r="A98" s="10">
        <v>46</v>
      </c>
      <c r="B98" s="17" t="s">
        <v>230</v>
      </c>
      <c r="C98" s="12" t="s">
        <v>231</v>
      </c>
      <c r="D98" s="12" t="s">
        <v>232</v>
      </c>
      <c r="E98" s="13" t="s">
        <v>233</v>
      </c>
      <c r="F98" s="12" t="s">
        <v>79</v>
      </c>
      <c r="G98" s="48" t="s">
        <v>90</v>
      </c>
      <c r="H98" s="15" t="s">
        <v>27</v>
      </c>
      <c r="I98" s="25">
        <v>3.8</v>
      </c>
      <c r="J98" s="25">
        <v>3.5</v>
      </c>
      <c r="K98" s="26" t="s">
        <v>35</v>
      </c>
      <c r="L98" s="27">
        <v>1</v>
      </c>
      <c r="M98" s="19">
        <v>136600.01999999999</v>
      </c>
      <c r="N98" s="28">
        <v>136600.01999999999</v>
      </c>
      <c r="O98" s="29">
        <v>91066.68</v>
      </c>
      <c r="P98" s="20">
        <f t="shared" si="0"/>
        <v>136600.01999999999</v>
      </c>
      <c r="Q98" s="20">
        <f t="shared" si="3"/>
        <v>273200.03999999998</v>
      </c>
      <c r="R98" s="20">
        <f t="shared" si="3"/>
        <v>364266.72</v>
      </c>
      <c r="S98" s="19">
        <v>683000</v>
      </c>
      <c r="T98" s="21">
        <f t="shared" si="2"/>
        <v>318733.28000000003</v>
      </c>
      <c r="U98" s="145">
        <v>43466</v>
      </c>
      <c r="V98" s="144" t="s">
        <v>673</v>
      </c>
      <c r="W98" s="34" t="s">
        <v>675</v>
      </c>
      <c r="X98" s="1"/>
    </row>
    <row r="99" spans="1:24" ht="60.75" x14ac:dyDescent="0.25">
      <c r="A99" s="10">
        <v>47</v>
      </c>
      <c r="B99" s="17" t="s">
        <v>234</v>
      </c>
      <c r="C99" s="12" t="s">
        <v>235</v>
      </c>
      <c r="D99" s="12" t="s">
        <v>236</v>
      </c>
      <c r="E99" s="13" t="s">
        <v>237</v>
      </c>
      <c r="F99" s="12" t="s">
        <v>151</v>
      </c>
      <c r="G99" s="24" t="s">
        <v>34</v>
      </c>
      <c r="H99" s="15" t="s">
        <v>27</v>
      </c>
      <c r="I99" s="25">
        <v>1.8</v>
      </c>
      <c r="J99" s="25">
        <v>2.4</v>
      </c>
      <c r="K99" s="26" t="s">
        <v>35</v>
      </c>
      <c r="L99" s="27">
        <v>1</v>
      </c>
      <c r="M99" s="19">
        <v>136600.01999999999</v>
      </c>
      <c r="N99" s="28">
        <v>136600.01999999999</v>
      </c>
      <c r="O99" s="29">
        <v>91066.68</v>
      </c>
      <c r="P99" s="20">
        <f t="shared" si="0"/>
        <v>136600.01999999999</v>
      </c>
      <c r="Q99" s="20">
        <f t="shared" si="3"/>
        <v>273200.03999999998</v>
      </c>
      <c r="R99" s="20">
        <f t="shared" si="3"/>
        <v>364266.72</v>
      </c>
      <c r="S99" s="19">
        <v>683000</v>
      </c>
      <c r="T99" s="21">
        <f t="shared" si="2"/>
        <v>318733.28000000003</v>
      </c>
      <c r="U99" s="145">
        <v>43466</v>
      </c>
      <c r="V99" s="144" t="s">
        <v>673</v>
      </c>
      <c r="W99" s="34" t="s">
        <v>675</v>
      </c>
      <c r="X99" s="1"/>
    </row>
    <row r="100" spans="1:24" ht="60.75" x14ac:dyDescent="0.25">
      <c r="A100" s="10">
        <v>48</v>
      </c>
      <c r="B100" s="17" t="s">
        <v>238</v>
      </c>
      <c r="C100" s="12" t="s">
        <v>239</v>
      </c>
      <c r="D100" s="12" t="s">
        <v>240</v>
      </c>
      <c r="E100" s="13" t="s">
        <v>241</v>
      </c>
      <c r="F100" s="12" t="s">
        <v>89</v>
      </c>
      <c r="G100" s="24" t="s">
        <v>34</v>
      </c>
      <c r="H100" s="15" t="s">
        <v>198</v>
      </c>
      <c r="I100" s="11">
        <v>1.4</v>
      </c>
      <c r="J100" s="11">
        <v>1.4</v>
      </c>
      <c r="K100" s="11" t="s">
        <v>28</v>
      </c>
      <c r="L100" s="27">
        <v>1</v>
      </c>
      <c r="M100" s="19">
        <v>45533.34</v>
      </c>
      <c r="N100" s="58">
        <v>0</v>
      </c>
      <c r="O100" s="58"/>
      <c r="P100" s="20">
        <f t="shared" si="0"/>
        <v>45533.34</v>
      </c>
      <c r="Q100" s="20">
        <f t="shared" si="3"/>
        <v>45533.34</v>
      </c>
      <c r="R100" s="20">
        <f t="shared" si="3"/>
        <v>45533.34</v>
      </c>
      <c r="S100" s="19">
        <f>Q100</f>
        <v>45533.34</v>
      </c>
      <c r="T100" s="21">
        <f t="shared" si="2"/>
        <v>0</v>
      </c>
      <c r="U100" s="145">
        <v>43466</v>
      </c>
      <c r="V100" s="144" t="s">
        <v>673</v>
      </c>
      <c r="W100" s="34" t="s">
        <v>675</v>
      </c>
      <c r="X100" s="1"/>
    </row>
    <row r="101" spans="1:24" ht="60.75" x14ac:dyDescent="0.25">
      <c r="A101" s="10">
        <v>49</v>
      </c>
      <c r="B101" s="17" t="s">
        <v>242</v>
      </c>
      <c r="C101" s="12" t="s">
        <v>243</v>
      </c>
      <c r="D101" s="12" t="s">
        <v>244</v>
      </c>
      <c r="E101" s="13" t="s">
        <v>245</v>
      </c>
      <c r="F101" s="12" t="s">
        <v>89</v>
      </c>
      <c r="G101" s="24" t="s">
        <v>34</v>
      </c>
      <c r="H101" s="15" t="s">
        <v>27</v>
      </c>
      <c r="I101" s="25">
        <v>3.9</v>
      </c>
      <c r="J101" s="25">
        <v>3.4</v>
      </c>
      <c r="K101" s="11" t="s">
        <v>35</v>
      </c>
      <c r="L101" s="27">
        <v>1</v>
      </c>
      <c r="M101" s="19">
        <v>136600.01999999999</v>
      </c>
      <c r="N101" s="28">
        <v>136600.01999999999</v>
      </c>
      <c r="O101" s="29">
        <v>91066.68</v>
      </c>
      <c r="P101" s="20">
        <f t="shared" si="0"/>
        <v>136600.01999999999</v>
      </c>
      <c r="Q101" s="20">
        <f t="shared" si="3"/>
        <v>273200.03999999998</v>
      </c>
      <c r="R101" s="20">
        <f t="shared" si="3"/>
        <v>364266.72</v>
      </c>
      <c r="S101" s="19">
        <v>683000</v>
      </c>
      <c r="T101" s="21">
        <f t="shared" si="2"/>
        <v>318733.28000000003</v>
      </c>
      <c r="U101" s="145">
        <v>43466</v>
      </c>
      <c r="V101" s="144" t="s">
        <v>673</v>
      </c>
      <c r="W101" s="34" t="s">
        <v>675</v>
      </c>
      <c r="X101" s="1"/>
    </row>
    <row r="102" spans="1:24" ht="60.75" x14ac:dyDescent="0.25">
      <c r="A102" s="10">
        <v>50</v>
      </c>
      <c r="B102" s="13" t="s">
        <v>246</v>
      </c>
      <c r="C102" s="12" t="s">
        <v>247</v>
      </c>
      <c r="D102" s="12" t="s">
        <v>248</v>
      </c>
      <c r="E102" s="13" t="s">
        <v>249</v>
      </c>
      <c r="F102" s="12" t="s">
        <v>250</v>
      </c>
      <c r="G102" s="24" t="s">
        <v>34</v>
      </c>
      <c r="H102" s="15" t="s">
        <v>27</v>
      </c>
      <c r="I102" s="25">
        <v>1.6</v>
      </c>
      <c r="J102" s="25">
        <v>2.2999999999999998</v>
      </c>
      <c r="K102" s="11" t="s">
        <v>28</v>
      </c>
      <c r="L102" s="27">
        <v>1</v>
      </c>
      <c r="M102" s="19">
        <v>136600.01999999999</v>
      </c>
      <c r="N102" s="28">
        <v>136600.01999999999</v>
      </c>
      <c r="O102" s="29">
        <v>91066.68</v>
      </c>
      <c r="P102" s="20">
        <f t="shared" si="0"/>
        <v>136600.01999999999</v>
      </c>
      <c r="Q102" s="20">
        <f t="shared" si="3"/>
        <v>273200.03999999998</v>
      </c>
      <c r="R102" s="20">
        <f t="shared" si="3"/>
        <v>364266.72</v>
      </c>
      <c r="S102" s="19">
        <v>683000</v>
      </c>
      <c r="T102" s="21">
        <f t="shared" si="2"/>
        <v>318733.28000000003</v>
      </c>
      <c r="U102" s="145">
        <v>43466</v>
      </c>
      <c r="V102" s="144" t="s">
        <v>673</v>
      </c>
      <c r="W102" s="34" t="s">
        <v>675</v>
      </c>
      <c r="X102" s="1"/>
    </row>
    <row r="103" spans="1:24" ht="58.5" customHeight="1" x14ac:dyDescent="0.25">
      <c r="A103" s="10">
        <v>51</v>
      </c>
      <c r="B103" s="17" t="s">
        <v>251</v>
      </c>
      <c r="C103" s="35" t="s">
        <v>252</v>
      </c>
      <c r="D103" s="35" t="s">
        <v>253</v>
      </c>
      <c r="E103" s="17" t="s">
        <v>254</v>
      </c>
      <c r="F103" s="35" t="s">
        <v>255</v>
      </c>
      <c r="G103" s="24" t="s">
        <v>34</v>
      </c>
      <c r="H103" s="15" t="s">
        <v>198</v>
      </c>
      <c r="I103" s="11">
        <v>0.2</v>
      </c>
      <c r="J103" s="11">
        <v>1.6</v>
      </c>
      <c r="K103" s="11" t="s">
        <v>28</v>
      </c>
      <c r="L103" s="27">
        <v>1</v>
      </c>
      <c r="M103" s="19">
        <v>136600.01999999999</v>
      </c>
      <c r="N103" s="58">
        <v>0</v>
      </c>
      <c r="O103" s="58"/>
      <c r="P103" s="20">
        <f t="shared" si="0"/>
        <v>136600.01999999999</v>
      </c>
      <c r="Q103" s="20">
        <f t="shared" si="3"/>
        <v>136600.01999999999</v>
      </c>
      <c r="R103" s="20">
        <f t="shared" si="3"/>
        <v>136600.01999999999</v>
      </c>
      <c r="S103" s="19">
        <f>Q103</f>
        <v>136600.01999999999</v>
      </c>
      <c r="T103" s="21">
        <f t="shared" si="2"/>
        <v>0</v>
      </c>
      <c r="U103" s="145">
        <v>43466</v>
      </c>
      <c r="V103" s="144" t="s">
        <v>673</v>
      </c>
      <c r="W103" s="34" t="s">
        <v>675</v>
      </c>
      <c r="X103" s="1"/>
    </row>
    <row r="104" spans="1:24" ht="58.5" customHeight="1" x14ac:dyDescent="0.25">
      <c r="A104" s="10">
        <v>52</v>
      </c>
      <c r="B104" s="17" t="s">
        <v>256</v>
      </c>
      <c r="C104" s="35" t="s">
        <v>257</v>
      </c>
      <c r="D104" s="35" t="s">
        <v>258</v>
      </c>
      <c r="E104" s="17" t="s">
        <v>259</v>
      </c>
      <c r="F104" s="35" t="s">
        <v>260</v>
      </c>
      <c r="G104" s="24" t="s">
        <v>34</v>
      </c>
      <c r="H104" s="59" t="s">
        <v>27</v>
      </c>
      <c r="I104" s="11">
        <v>2.1</v>
      </c>
      <c r="J104" s="11">
        <v>2.1</v>
      </c>
      <c r="K104" s="11" t="s">
        <v>35</v>
      </c>
      <c r="L104" s="27">
        <v>1</v>
      </c>
      <c r="M104" s="19">
        <v>45533.34</v>
      </c>
      <c r="N104" s="58">
        <v>0</v>
      </c>
      <c r="O104" s="58"/>
      <c r="P104" s="20">
        <f t="shared" si="0"/>
        <v>45533.34</v>
      </c>
      <c r="Q104" s="20">
        <f t="shared" si="3"/>
        <v>45533.34</v>
      </c>
      <c r="R104" s="20">
        <f t="shared" si="3"/>
        <v>45533.34</v>
      </c>
      <c r="S104" s="19">
        <v>683000</v>
      </c>
      <c r="T104" s="21">
        <f t="shared" si="2"/>
        <v>637466.66</v>
      </c>
      <c r="U104" s="145">
        <v>43466</v>
      </c>
      <c r="V104" s="144" t="s">
        <v>673</v>
      </c>
      <c r="W104" s="34" t="s">
        <v>675</v>
      </c>
      <c r="X104" s="1"/>
    </row>
    <row r="105" spans="1:24" ht="58.5" customHeight="1" x14ac:dyDescent="0.25">
      <c r="A105" s="10">
        <v>53</v>
      </c>
      <c r="B105" s="17" t="s">
        <v>261</v>
      </c>
      <c r="C105" s="35" t="s">
        <v>262</v>
      </c>
      <c r="D105" s="35" t="s">
        <v>263</v>
      </c>
      <c r="E105" s="17" t="s">
        <v>264</v>
      </c>
      <c r="F105" s="35" t="s">
        <v>260</v>
      </c>
      <c r="G105" s="24" t="s">
        <v>34</v>
      </c>
      <c r="H105" s="15" t="s">
        <v>27</v>
      </c>
      <c r="I105" s="25">
        <v>1.9</v>
      </c>
      <c r="J105" s="25">
        <v>2.4</v>
      </c>
      <c r="K105" s="11" t="s">
        <v>35</v>
      </c>
      <c r="L105" s="27">
        <v>1</v>
      </c>
      <c r="M105" s="19">
        <v>136600.01999999999</v>
      </c>
      <c r="N105" s="28">
        <v>136600.01999999999</v>
      </c>
      <c r="O105" s="29">
        <v>91066.68</v>
      </c>
      <c r="P105" s="20">
        <f t="shared" si="0"/>
        <v>136600.01999999999</v>
      </c>
      <c r="Q105" s="20">
        <f t="shared" si="3"/>
        <v>273200.03999999998</v>
      </c>
      <c r="R105" s="20">
        <f t="shared" si="3"/>
        <v>364266.72</v>
      </c>
      <c r="S105" s="19">
        <v>683000</v>
      </c>
      <c r="T105" s="21">
        <f t="shared" si="2"/>
        <v>318733.28000000003</v>
      </c>
      <c r="U105" s="145">
        <v>43466</v>
      </c>
      <c r="V105" s="144" t="s">
        <v>673</v>
      </c>
      <c r="W105" s="34" t="s">
        <v>675</v>
      </c>
      <c r="X105" s="1"/>
    </row>
    <row r="106" spans="1:24" ht="58.5" customHeight="1" x14ac:dyDescent="0.25">
      <c r="A106" s="10">
        <v>54</v>
      </c>
      <c r="B106" s="17" t="s">
        <v>265</v>
      </c>
      <c r="C106" s="12" t="s">
        <v>266</v>
      </c>
      <c r="D106" s="12" t="s">
        <v>267</v>
      </c>
      <c r="E106" s="13" t="s">
        <v>268</v>
      </c>
      <c r="F106" s="12" t="s">
        <v>138</v>
      </c>
      <c r="G106" s="24" t="s">
        <v>34</v>
      </c>
      <c r="H106" s="15" t="s">
        <v>27</v>
      </c>
      <c r="I106" s="25">
        <v>3.9</v>
      </c>
      <c r="J106" s="25">
        <v>3.7</v>
      </c>
      <c r="K106" s="11" t="s">
        <v>35</v>
      </c>
      <c r="L106" s="27">
        <v>1</v>
      </c>
      <c r="M106" s="19">
        <v>136600.01999999999</v>
      </c>
      <c r="N106" s="28">
        <v>136600.01999999999</v>
      </c>
      <c r="O106" s="29">
        <v>91066.68</v>
      </c>
      <c r="P106" s="20">
        <f t="shared" si="0"/>
        <v>136600.01999999999</v>
      </c>
      <c r="Q106" s="20">
        <f t="shared" si="3"/>
        <v>273200.03999999998</v>
      </c>
      <c r="R106" s="20">
        <f t="shared" si="3"/>
        <v>364266.72</v>
      </c>
      <c r="S106" s="19">
        <v>683000</v>
      </c>
      <c r="T106" s="21">
        <f t="shared" si="2"/>
        <v>318733.28000000003</v>
      </c>
      <c r="U106" s="145">
        <v>43466</v>
      </c>
      <c r="V106" s="144" t="s">
        <v>673</v>
      </c>
      <c r="W106" s="34" t="s">
        <v>675</v>
      </c>
      <c r="X106" s="1"/>
    </row>
    <row r="107" spans="1:24" ht="58.5" customHeight="1" x14ac:dyDescent="0.25">
      <c r="A107" s="10">
        <v>55</v>
      </c>
      <c r="B107" s="17" t="s">
        <v>269</v>
      </c>
      <c r="C107" s="12" t="s">
        <v>270</v>
      </c>
      <c r="D107" s="12" t="s">
        <v>271</v>
      </c>
      <c r="E107" s="13" t="s">
        <v>272</v>
      </c>
      <c r="F107" s="12" t="s">
        <v>138</v>
      </c>
      <c r="G107" s="24" t="s">
        <v>34</v>
      </c>
      <c r="H107" s="15" t="s">
        <v>27</v>
      </c>
      <c r="I107" s="25">
        <v>2.2999999999999998</v>
      </c>
      <c r="J107" s="25">
        <v>3.1</v>
      </c>
      <c r="K107" s="11" t="s">
        <v>35</v>
      </c>
      <c r="L107" s="27">
        <v>1</v>
      </c>
      <c r="M107" s="19">
        <v>136600.01999999999</v>
      </c>
      <c r="N107" s="28">
        <v>136600.01999999999</v>
      </c>
      <c r="O107" s="29">
        <v>91066.68</v>
      </c>
      <c r="P107" s="20">
        <f t="shared" si="0"/>
        <v>136600.01999999999</v>
      </c>
      <c r="Q107" s="20">
        <f t="shared" si="3"/>
        <v>273200.03999999998</v>
      </c>
      <c r="R107" s="20">
        <f t="shared" si="3"/>
        <v>364266.72</v>
      </c>
      <c r="S107" s="19">
        <v>683000</v>
      </c>
      <c r="T107" s="21">
        <f t="shared" si="2"/>
        <v>318733.28000000003</v>
      </c>
      <c r="U107" s="145">
        <v>43466</v>
      </c>
      <c r="V107" s="144" t="s">
        <v>673</v>
      </c>
      <c r="W107" s="34" t="s">
        <v>675</v>
      </c>
      <c r="X107" s="1"/>
    </row>
    <row r="108" spans="1:24" ht="58.5" customHeight="1" x14ac:dyDescent="0.25">
      <c r="A108" s="10">
        <v>56</v>
      </c>
      <c r="B108" s="17" t="s">
        <v>273</v>
      </c>
      <c r="C108" s="35" t="s">
        <v>274</v>
      </c>
      <c r="D108" s="35" t="s">
        <v>275</v>
      </c>
      <c r="E108" s="17" t="s">
        <v>276</v>
      </c>
      <c r="F108" s="35" t="s">
        <v>277</v>
      </c>
      <c r="G108" s="24" t="s">
        <v>34</v>
      </c>
      <c r="H108" s="15" t="s">
        <v>27</v>
      </c>
      <c r="I108" s="25">
        <v>3.4</v>
      </c>
      <c r="J108" s="25">
        <v>3.3</v>
      </c>
      <c r="K108" s="11" t="s">
        <v>35</v>
      </c>
      <c r="L108" s="27">
        <v>1</v>
      </c>
      <c r="M108" s="19">
        <v>136600.01999999999</v>
      </c>
      <c r="N108" s="28">
        <v>136600.01999999999</v>
      </c>
      <c r="O108" s="29">
        <v>91066.68</v>
      </c>
      <c r="P108" s="20">
        <f t="shared" si="0"/>
        <v>136600.01999999999</v>
      </c>
      <c r="Q108" s="20">
        <f t="shared" si="3"/>
        <v>273200.03999999998</v>
      </c>
      <c r="R108" s="20">
        <f t="shared" si="3"/>
        <v>364266.72</v>
      </c>
      <c r="S108" s="19">
        <v>683000</v>
      </c>
      <c r="T108" s="21">
        <f t="shared" si="2"/>
        <v>318733.28000000003</v>
      </c>
      <c r="U108" s="145">
        <v>43466</v>
      </c>
      <c r="V108" s="144" t="s">
        <v>673</v>
      </c>
      <c r="W108" s="34" t="s">
        <v>675</v>
      </c>
      <c r="X108" s="1"/>
    </row>
    <row r="109" spans="1:24" ht="58.5" customHeight="1" x14ac:dyDescent="0.25">
      <c r="A109" s="10">
        <v>57</v>
      </c>
      <c r="B109" s="17" t="s">
        <v>278</v>
      </c>
      <c r="C109" s="35" t="s">
        <v>57</v>
      </c>
      <c r="D109" s="35" t="s">
        <v>279</v>
      </c>
      <c r="E109" s="17" t="s">
        <v>280</v>
      </c>
      <c r="F109" s="35" t="s">
        <v>277</v>
      </c>
      <c r="G109" s="24" t="s">
        <v>34</v>
      </c>
      <c r="H109" s="11" t="s">
        <v>198</v>
      </c>
      <c r="I109" s="60">
        <v>0</v>
      </c>
      <c r="J109" s="60">
        <v>0</v>
      </c>
      <c r="K109" s="11" t="s">
        <v>35</v>
      </c>
      <c r="L109" s="27">
        <v>1</v>
      </c>
      <c r="M109" s="19">
        <v>45533.34</v>
      </c>
      <c r="N109" s="19">
        <v>0</v>
      </c>
      <c r="O109" s="19"/>
      <c r="P109" s="20">
        <f t="shared" si="0"/>
        <v>45533.34</v>
      </c>
      <c r="Q109" s="20">
        <f t="shared" si="3"/>
        <v>45533.34</v>
      </c>
      <c r="R109" s="20">
        <f t="shared" si="3"/>
        <v>45533.34</v>
      </c>
      <c r="S109" s="19">
        <f>Q109</f>
        <v>45533.34</v>
      </c>
      <c r="T109" s="21">
        <f t="shared" si="2"/>
        <v>0</v>
      </c>
      <c r="U109" s="145">
        <v>43466</v>
      </c>
      <c r="V109" s="144" t="s">
        <v>673</v>
      </c>
      <c r="W109" s="34" t="s">
        <v>675</v>
      </c>
      <c r="X109" s="1"/>
    </row>
    <row r="110" spans="1:24" ht="58.5" customHeight="1" x14ac:dyDescent="0.25">
      <c r="A110" s="10">
        <v>58</v>
      </c>
      <c r="B110" s="17" t="s">
        <v>281</v>
      </c>
      <c r="C110" s="35" t="s">
        <v>282</v>
      </c>
      <c r="D110" s="35" t="s">
        <v>283</v>
      </c>
      <c r="E110" s="17" t="s">
        <v>284</v>
      </c>
      <c r="F110" s="35" t="s">
        <v>285</v>
      </c>
      <c r="G110" s="24" t="s">
        <v>34</v>
      </c>
      <c r="H110" s="11" t="s">
        <v>198</v>
      </c>
      <c r="I110" s="60">
        <v>0</v>
      </c>
      <c r="J110" s="60">
        <v>0</v>
      </c>
      <c r="K110" s="11" t="s">
        <v>35</v>
      </c>
      <c r="L110" s="27">
        <v>1</v>
      </c>
      <c r="M110" s="19">
        <v>45533.34</v>
      </c>
      <c r="N110" s="19">
        <v>0</v>
      </c>
      <c r="O110" s="19"/>
      <c r="P110" s="20">
        <f t="shared" si="0"/>
        <v>45533.34</v>
      </c>
      <c r="Q110" s="20">
        <f t="shared" si="3"/>
        <v>45533.34</v>
      </c>
      <c r="R110" s="20">
        <f t="shared" si="3"/>
        <v>45533.34</v>
      </c>
      <c r="S110" s="19">
        <f>Q110</f>
        <v>45533.34</v>
      </c>
      <c r="T110" s="21">
        <f t="shared" si="2"/>
        <v>0</v>
      </c>
      <c r="U110" s="145">
        <v>43466</v>
      </c>
      <c r="V110" s="144" t="s">
        <v>673</v>
      </c>
      <c r="W110" s="34" t="s">
        <v>675</v>
      </c>
      <c r="X110" s="1"/>
    </row>
    <row r="111" spans="1:24" ht="58.5" customHeight="1" x14ac:dyDescent="0.25">
      <c r="A111" s="10">
        <v>59</v>
      </c>
      <c r="B111" s="17" t="s">
        <v>286</v>
      </c>
      <c r="C111" s="35" t="s">
        <v>287</v>
      </c>
      <c r="D111" s="35" t="s">
        <v>288</v>
      </c>
      <c r="E111" s="17" t="s">
        <v>289</v>
      </c>
      <c r="F111" s="35" t="s">
        <v>290</v>
      </c>
      <c r="G111" s="24" t="s">
        <v>34</v>
      </c>
      <c r="H111" s="15" t="s">
        <v>27</v>
      </c>
      <c r="I111" s="25">
        <v>2.6</v>
      </c>
      <c r="J111" s="25">
        <v>2.6</v>
      </c>
      <c r="K111" s="11" t="s">
        <v>35</v>
      </c>
      <c r="L111" s="27">
        <v>1</v>
      </c>
      <c r="M111" s="19">
        <v>136600.01999999999</v>
      </c>
      <c r="N111" s="28">
        <v>136600.01999999999</v>
      </c>
      <c r="O111" s="29">
        <v>91066.68</v>
      </c>
      <c r="P111" s="20">
        <f t="shared" si="0"/>
        <v>136600.01999999999</v>
      </c>
      <c r="Q111" s="20">
        <f t="shared" si="3"/>
        <v>273200.03999999998</v>
      </c>
      <c r="R111" s="20">
        <f t="shared" si="3"/>
        <v>364266.72</v>
      </c>
      <c r="S111" s="19">
        <v>683000</v>
      </c>
      <c r="T111" s="21">
        <f t="shared" si="2"/>
        <v>318733.28000000003</v>
      </c>
      <c r="U111" s="145">
        <v>43466</v>
      </c>
      <c r="V111" s="144" t="s">
        <v>673</v>
      </c>
      <c r="W111" s="34" t="s">
        <v>675</v>
      </c>
      <c r="X111" s="1"/>
    </row>
    <row r="112" spans="1:24" ht="58.5" customHeight="1" x14ac:dyDescent="0.25">
      <c r="A112" s="10">
        <v>60</v>
      </c>
      <c r="B112" s="17" t="s">
        <v>291</v>
      </c>
      <c r="C112" s="35" t="s">
        <v>292</v>
      </c>
      <c r="D112" s="35" t="s">
        <v>293</v>
      </c>
      <c r="E112" s="17" t="s">
        <v>294</v>
      </c>
      <c r="F112" s="35" t="s">
        <v>295</v>
      </c>
      <c r="G112" s="24" t="s">
        <v>34</v>
      </c>
      <c r="H112" s="15" t="s">
        <v>27</v>
      </c>
      <c r="I112" s="25">
        <v>3</v>
      </c>
      <c r="J112" s="25">
        <v>3</v>
      </c>
      <c r="K112" s="11" t="s">
        <v>35</v>
      </c>
      <c r="L112" s="27">
        <v>1</v>
      </c>
      <c r="M112" s="19">
        <v>136600.01999999999</v>
      </c>
      <c r="N112" s="28">
        <v>136600.01999999999</v>
      </c>
      <c r="O112" s="29">
        <v>91066.68</v>
      </c>
      <c r="P112" s="20">
        <f t="shared" si="0"/>
        <v>136600.01999999999</v>
      </c>
      <c r="Q112" s="20">
        <f t="shared" si="3"/>
        <v>273200.03999999998</v>
      </c>
      <c r="R112" s="20">
        <f t="shared" si="3"/>
        <v>364266.72</v>
      </c>
      <c r="S112" s="19">
        <v>683000</v>
      </c>
      <c r="T112" s="21">
        <f t="shared" si="2"/>
        <v>318733.28000000003</v>
      </c>
      <c r="U112" s="145">
        <v>43466</v>
      </c>
      <c r="V112" s="144" t="s">
        <v>673</v>
      </c>
      <c r="W112" s="34" t="s">
        <v>675</v>
      </c>
      <c r="X112" s="1"/>
    </row>
    <row r="113" spans="1:24" ht="58.5" customHeight="1" x14ac:dyDescent="0.25">
      <c r="A113" s="10">
        <v>61</v>
      </c>
      <c r="B113" s="17" t="s">
        <v>296</v>
      </c>
      <c r="C113" s="12" t="s">
        <v>297</v>
      </c>
      <c r="D113" s="12" t="s">
        <v>67</v>
      </c>
      <c r="E113" s="13" t="s">
        <v>298</v>
      </c>
      <c r="F113" s="12" t="s">
        <v>69</v>
      </c>
      <c r="G113" s="48" t="s">
        <v>90</v>
      </c>
      <c r="H113" s="15" t="s">
        <v>27</v>
      </c>
      <c r="I113" s="25">
        <v>2.4</v>
      </c>
      <c r="J113" s="25">
        <v>3.3</v>
      </c>
      <c r="K113" s="11" t="s">
        <v>35</v>
      </c>
      <c r="L113" s="27">
        <v>1</v>
      </c>
      <c r="M113" s="19">
        <v>136600.01999999999</v>
      </c>
      <c r="N113" s="28">
        <v>136600.01999999999</v>
      </c>
      <c r="O113" s="29">
        <v>91066.68</v>
      </c>
      <c r="P113" s="20">
        <f t="shared" si="0"/>
        <v>136600.01999999999</v>
      </c>
      <c r="Q113" s="20">
        <f t="shared" si="3"/>
        <v>273200.03999999998</v>
      </c>
      <c r="R113" s="20">
        <f t="shared" si="3"/>
        <v>364266.72</v>
      </c>
      <c r="S113" s="19">
        <v>683000</v>
      </c>
      <c r="T113" s="21">
        <f t="shared" si="2"/>
        <v>318733.28000000003</v>
      </c>
      <c r="U113" s="145">
        <v>43466</v>
      </c>
      <c r="V113" s="144" t="s">
        <v>673</v>
      </c>
      <c r="W113" s="34" t="s">
        <v>675</v>
      </c>
      <c r="X113" s="1"/>
    </row>
    <row r="114" spans="1:24" ht="58.5" customHeight="1" x14ac:dyDescent="0.25">
      <c r="A114" s="10">
        <v>62</v>
      </c>
      <c r="B114" s="17" t="s">
        <v>299</v>
      </c>
      <c r="C114" s="61" t="s">
        <v>300</v>
      </c>
      <c r="D114" s="61" t="s">
        <v>301</v>
      </c>
      <c r="E114" s="62" t="s">
        <v>302</v>
      </c>
      <c r="F114" s="61" t="s">
        <v>303</v>
      </c>
      <c r="G114" s="24" t="s">
        <v>34</v>
      </c>
      <c r="H114" s="15" t="s">
        <v>27</v>
      </c>
      <c r="I114" s="25">
        <v>3.5</v>
      </c>
      <c r="J114" s="25">
        <v>3</v>
      </c>
      <c r="K114" s="11" t="s">
        <v>35</v>
      </c>
      <c r="L114" s="27">
        <v>1</v>
      </c>
      <c r="M114" s="19">
        <v>136600.01999999999</v>
      </c>
      <c r="N114" s="28">
        <v>136600.01999999999</v>
      </c>
      <c r="O114" s="29">
        <v>91066.68</v>
      </c>
      <c r="P114" s="20">
        <f t="shared" si="0"/>
        <v>136600.01999999999</v>
      </c>
      <c r="Q114" s="20">
        <f t="shared" si="3"/>
        <v>273200.03999999998</v>
      </c>
      <c r="R114" s="20">
        <f t="shared" si="3"/>
        <v>364266.72</v>
      </c>
      <c r="S114" s="19">
        <v>683000</v>
      </c>
      <c r="T114" s="21">
        <f t="shared" si="2"/>
        <v>318733.28000000003</v>
      </c>
      <c r="U114" s="145">
        <v>43466</v>
      </c>
      <c r="V114" s="144" t="s">
        <v>673</v>
      </c>
      <c r="W114" s="34" t="s">
        <v>675</v>
      </c>
      <c r="X114" s="1"/>
    </row>
    <row r="115" spans="1:24" ht="58.5" customHeight="1" x14ac:dyDescent="0.25">
      <c r="A115" s="10">
        <v>63</v>
      </c>
      <c r="B115" s="17" t="s">
        <v>304</v>
      </c>
      <c r="C115" s="35" t="s">
        <v>305</v>
      </c>
      <c r="D115" s="35" t="s">
        <v>306</v>
      </c>
      <c r="E115" s="17" t="s">
        <v>307</v>
      </c>
      <c r="F115" s="35" t="s">
        <v>308</v>
      </c>
      <c r="G115" s="24" t="s">
        <v>34</v>
      </c>
      <c r="H115" s="15" t="s">
        <v>27</v>
      </c>
      <c r="I115" s="25">
        <v>3</v>
      </c>
      <c r="J115" s="25">
        <v>2.9</v>
      </c>
      <c r="K115" s="11" t="s">
        <v>35</v>
      </c>
      <c r="L115" s="27">
        <v>1</v>
      </c>
      <c r="M115" s="19">
        <v>136600.01999999999</v>
      </c>
      <c r="N115" s="28">
        <v>136600.01999999999</v>
      </c>
      <c r="O115" s="29">
        <v>91066.68</v>
      </c>
      <c r="P115" s="20">
        <f t="shared" si="0"/>
        <v>136600.01999999999</v>
      </c>
      <c r="Q115" s="20">
        <f t="shared" si="3"/>
        <v>273200.03999999998</v>
      </c>
      <c r="R115" s="20">
        <f t="shared" si="3"/>
        <v>364266.72</v>
      </c>
      <c r="S115" s="19">
        <v>683000</v>
      </c>
      <c r="T115" s="21">
        <f t="shared" si="2"/>
        <v>318733.28000000003</v>
      </c>
      <c r="U115" s="145">
        <v>43466</v>
      </c>
      <c r="V115" s="144" t="s">
        <v>673</v>
      </c>
      <c r="W115" s="34" t="s">
        <v>675</v>
      </c>
      <c r="X115" s="1"/>
    </row>
    <row r="116" spans="1:24" ht="58.5" customHeight="1" x14ac:dyDescent="0.25">
      <c r="A116" s="10">
        <v>64</v>
      </c>
      <c r="B116" s="17" t="s">
        <v>309</v>
      </c>
      <c r="C116" s="35" t="s">
        <v>310</v>
      </c>
      <c r="D116" s="35" t="s">
        <v>311</v>
      </c>
      <c r="E116" s="17" t="s">
        <v>312</v>
      </c>
      <c r="F116" s="35" t="s">
        <v>250</v>
      </c>
      <c r="G116" s="24" t="s">
        <v>34</v>
      </c>
      <c r="H116" s="15" t="s">
        <v>27</v>
      </c>
      <c r="I116" s="25">
        <v>3.7</v>
      </c>
      <c r="J116" s="25">
        <v>3.6</v>
      </c>
      <c r="K116" s="11" t="s">
        <v>35</v>
      </c>
      <c r="L116" s="27">
        <v>1</v>
      </c>
      <c r="M116" s="19">
        <v>136600.01999999999</v>
      </c>
      <c r="N116" s="28">
        <v>136600.01999999999</v>
      </c>
      <c r="O116" s="29">
        <v>91066.68</v>
      </c>
      <c r="P116" s="20">
        <f t="shared" si="0"/>
        <v>136600.01999999999</v>
      </c>
      <c r="Q116" s="20">
        <f t="shared" si="3"/>
        <v>273200.03999999998</v>
      </c>
      <c r="R116" s="20">
        <f t="shared" si="3"/>
        <v>364266.72</v>
      </c>
      <c r="S116" s="19">
        <v>683000</v>
      </c>
      <c r="T116" s="21">
        <f t="shared" si="2"/>
        <v>318733.28000000003</v>
      </c>
      <c r="U116" s="145">
        <v>43466</v>
      </c>
      <c r="V116" s="144" t="s">
        <v>673</v>
      </c>
      <c r="W116" s="34" t="s">
        <v>675</v>
      </c>
      <c r="X116" s="1"/>
    </row>
    <row r="117" spans="1:24" ht="58.5" customHeight="1" x14ac:dyDescent="0.25">
      <c r="A117" s="10">
        <v>65</v>
      </c>
      <c r="B117" s="17" t="s">
        <v>313</v>
      </c>
      <c r="C117" s="35" t="s">
        <v>314</v>
      </c>
      <c r="D117" s="35" t="s">
        <v>315</v>
      </c>
      <c r="E117" s="17" t="s">
        <v>316</v>
      </c>
      <c r="F117" s="35" t="s">
        <v>250</v>
      </c>
      <c r="G117" s="24" t="s">
        <v>34</v>
      </c>
      <c r="H117" s="15" t="s">
        <v>27</v>
      </c>
      <c r="I117" s="25">
        <v>3.8</v>
      </c>
      <c r="J117" s="25">
        <v>3.7</v>
      </c>
      <c r="K117" s="11" t="s">
        <v>35</v>
      </c>
      <c r="L117" s="27">
        <v>1</v>
      </c>
      <c r="M117" s="19">
        <v>136600.01999999999</v>
      </c>
      <c r="N117" s="28">
        <v>136600.01999999999</v>
      </c>
      <c r="O117" s="29">
        <v>91066.68</v>
      </c>
      <c r="P117" s="20">
        <f t="shared" ref="P117:P180" si="4">M117</f>
        <v>136600.01999999999</v>
      </c>
      <c r="Q117" s="20">
        <f t="shared" si="3"/>
        <v>273200.03999999998</v>
      </c>
      <c r="R117" s="20">
        <f t="shared" si="3"/>
        <v>364266.72</v>
      </c>
      <c r="S117" s="19">
        <v>683000</v>
      </c>
      <c r="T117" s="21">
        <f t="shared" si="2"/>
        <v>318733.28000000003</v>
      </c>
      <c r="U117" s="145">
        <v>43466</v>
      </c>
      <c r="V117" s="144" t="s">
        <v>673</v>
      </c>
      <c r="W117" s="34" t="s">
        <v>675</v>
      </c>
      <c r="X117" s="1"/>
    </row>
    <row r="118" spans="1:24" ht="58.5" customHeight="1" x14ac:dyDescent="0.25">
      <c r="A118" s="10">
        <v>66</v>
      </c>
      <c r="B118" s="17" t="s">
        <v>317</v>
      </c>
      <c r="C118" s="63" t="s">
        <v>318</v>
      </c>
      <c r="D118" s="35" t="s">
        <v>319</v>
      </c>
      <c r="E118" s="17" t="s">
        <v>320</v>
      </c>
      <c r="F118" s="35" t="s">
        <v>321</v>
      </c>
      <c r="G118" s="24" t="s">
        <v>34</v>
      </c>
      <c r="H118" s="15" t="s">
        <v>27</v>
      </c>
      <c r="I118" s="25">
        <v>3.3</v>
      </c>
      <c r="J118" s="25">
        <v>2.8</v>
      </c>
      <c r="K118" s="11" t="s">
        <v>35</v>
      </c>
      <c r="L118" s="27">
        <v>1</v>
      </c>
      <c r="M118" s="19">
        <v>136600.01999999999</v>
      </c>
      <c r="N118" s="28">
        <v>136600.01999999999</v>
      </c>
      <c r="O118" s="29">
        <v>91066.68</v>
      </c>
      <c r="P118" s="20">
        <f t="shared" si="4"/>
        <v>136600.01999999999</v>
      </c>
      <c r="Q118" s="20">
        <f t="shared" ref="Q118:R149" si="5">N118+P118</f>
        <v>273200.03999999998</v>
      </c>
      <c r="R118" s="20">
        <f t="shared" si="5"/>
        <v>364266.72</v>
      </c>
      <c r="S118" s="19">
        <v>683000</v>
      </c>
      <c r="T118" s="21">
        <f t="shared" ref="T118:T181" si="6">S118-R118</f>
        <v>318733.28000000003</v>
      </c>
      <c r="U118" s="145">
        <v>43466</v>
      </c>
      <c r="V118" s="144" t="s">
        <v>673</v>
      </c>
      <c r="W118" s="34" t="s">
        <v>675</v>
      </c>
      <c r="X118" s="1"/>
    </row>
    <row r="119" spans="1:24" ht="58.5" customHeight="1" x14ac:dyDescent="0.25">
      <c r="A119" s="10">
        <v>67</v>
      </c>
      <c r="B119" s="17" t="s">
        <v>322</v>
      </c>
      <c r="C119" s="35" t="s">
        <v>323</v>
      </c>
      <c r="D119" s="35" t="s">
        <v>324</v>
      </c>
      <c r="E119" s="64" t="s">
        <v>325</v>
      </c>
      <c r="F119" s="35" t="s">
        <v>250</v>
      </c>
      <c r="G119" s="24" t="s">
        <v>34</v>
      </c>
      <c r="H119" s="15" t="s">
        <v>27</v>
      </c>
      <c r="I119" s="25">
        <v>2.8</v>
      </c>
      <c r="J119" s="25">
        <v>2.8</v>
      </c>
      <c r="K119" s="11" t="s">
        <v>35</v>
      </c>
      <c r="L119" s="27">
        <v>1</v>
      </c>
      <c r="M119" s="19">
        <v>136600.01999999999</v>
      </c>
      <c r="N119" s="28">
        <v>136600.01999999999</v>
      </c>
      <c r="O119" s="29">
        <v>91066.68</v>
      </c>
      <c r="P119" s="20">
        <f t="shared" si="4"/>
        <v>136600.01999999999</v>
      </c>
      <c r="Q119" s="20">
        <f t="shared" si="5"/>
        <v>273200.03999999998</v>
      </c>
      <c r="R119" s="20">
        <f t="shared" si="5"/>
        <v>364266.72</v>
      </c>
      <c r="S119" s="19">
        <v>683000</v>
      </c>
      <c r="T119" s="21">
        <f t="shared" si="6"/>
        <v>318733.28000000003</v>
      </c>
      <c r="U119" s="145">
        <v>43466</v>
      </c>
      <c r="V119" s="144" t="s">
        <v>673</v>
      </c>
      <c r="W119" s="34" t="s">
        <v>675</v>
      </c>
      <c r="X119" s="1"/>
    </row>
    <row r="120" spans="1:24" ht="58.5" customHeight="1" x14ac:dyDescent="0.25">
      <c r="A120" s="10">
        <v>68</v>
      </c>
      <c r="B120" s="17" t="s">
        <v>326</v>
      </c>
      <c r="C120" s="35" t="s">
        <v>327</v>
      </c>
      <c r="D120" s="35" t="s">
        <v>328</v>
      </c>
      <c r="E120" s="64" t="s">
        <v>329</v>
      </c>
      <c r="F120" s="35" t="s">
        <v>250</v>
      </c>
      <c r="G120" s="24" t="s">
        <v>34</v>
      </c>
      <c r="H120" s="15" t="s">
        <v>27</v>
      </c>
      <c r="I120" s="25">
        <v>3.5</v>
      </c>
      <c r="J120" s="25">
        <v>2.8</v>
      </c>
      <c r="K120" s="11" t="s">
        <v>35</v>
      </c>
      <c r="L120" s="27">
        <v>1</v>
      </c>
      <c r="M120" s="19">
        <v>136600.01999999999</v>
      </c>
      <c r="N120" s="28">
        <v>136600.01999999999</v>
      </c>
      <c r="O120" s="29">
        <v>91066.68</v>
      </c>
      <c r="P120" s="20">
        <f t="shared" si="4"/>
        <v>136600.01999999999</v>
      </c>
      <c r="Q120" s="20">
        <f t="shared" si="5"/>
        <v>273200.03999999998</v>
      </c>
      <c r="R120" s="20">
        <f t="shared" si="5"/>
        <v>364266.72</v>
      </c>
      <c r="S120" s="19">
        <v>683000</v>
      </c>
      <c r="T120" s="21">
        <f t="shared" si="6"/>
        <v>318733.28000000003</v>
      </c>
      <c r="U120" s="145">
        <v>43466</v>
      </c>
      <c r="V120" s="144" t="s">
        <v>673</v>
      </c>
      <c r="W120" s="34" t="s">
        <v>675</v>
      </c>
      <c r="X120" s="1"/>
    </row>
    <row r="121" spans="1:24" ht="58.5" customHeight="1" x14ac:dyDescent="0.25">
      <c r="A121" s="10">
        <v>69</v>
      </c>
      <c r="B121" s="17" t="s">
        <v>330</v>
      </c>
      <c r="C121" s="35" t="s">
        <v>331</v>
      </c>
      <c r="D121" s="35" t="s">
        <v>332</v>
      </c>
      <c r="E121" s="17" t="s">
        <v>333</v>
      </c>
      <c r="F121" s="35" t="s">
        <v>334</v>
      </c>
      <c r="G121" s="24" t="s">
        <v>34</v>
      </c>
      <c r="H121" s="15" t="s">
        <v>27</v>
      </c>
      <c r="I121" s="25">
        <v>3</v>
      </c>
      <c r="J121" s="25">
        <v>2.9</v>
      </c>
      <c r="K121" s="11" t="s">
        <v>35</v>
      </c>
      <c r="L121" s="27">
        <v>1</v>
      </c>
      <c r="M121" s="19">
        <v>136600.01999999999</v>
      </c>
      <c r="N121" s="28">
        <v>136600.01999999999</v>
      </c>
      <c r="O121" s="29">
        <v>91066.68</v>
      </c>
      <c r="P121" s="20">
        <f t="shared" si="4"/>
        <v>136600.01999999999</v>
      </c>
      <c r="Q121" s="20">
        <f t="shared" si="5"/>
        <v>273200.03999999998</v>
      </c>
      <c r="R121" s="20">
        <f t="shared" si="5"/>
        <v>364266.72</v>
      </c>
      <c r="S121" s="19">
        <v>683000</v>
      </c>
      <c r="T121" s="21">
        <f t="shared" si="6"/>
        <v>318733.28000000003</v>
      </c>
      <c r="U121" s="145">
        <v>43466</v>
      </c>
      <c r="V121" s="144" t="s">
        <v>673</v>
      </c>
      <c r="W121" s="34" t="s">
        <v>675</v>
      </c>
      <c r="X121" s="1"/>
    </row>
    <row r="122" spans="1:24" ht="58.5" customHeight="1" x14ac:dyDescent="0.25">
      <c r="A122" s="10">
        <v>70</v>
      </c>
      <c r="B122" s="17" t="s">
        <v>335</v>
      </c>
      <c r="C122" s="12" t="s">
        <v>336</v>
      </c>
      <c r="D122" s="12" t="s">
        <v>337</v>
      </c>
      <c r="E122" s="13" t="s">
        <v>338</v>
      </c>
      <c r="F122" s="12" t="s">
        <v>74</v>
      </c>
      <c r="G122" s="24" t="s">
        <v>34</v>
      </c>
      <c r="H122" s="15" t="s">
        <v>27</v>
      </c>
      <c r="I122" s="25">
        <v>2.6</v>
      </c>
      <c r="J122" s="25">
        <v>2.8</v>
      </c>
      <c r="K122" s="11" t="s">
        <v>35</v>
      </c>
      <c r="L122" s="27">
        <v>1</v>
      </c>
      <c r="M122" s="19">
        <v>136600.01999999999</v>
      </c>
      <c r="N122" s="28">
        <v>136600.01999999999</v>
      </c>
      <c r="O122" s="29">
        <v>91066.68</v>
      </c>
      <c r="P122" s="20">
        <f t="shared" si="4"/>
        <v>136600.01999999999</v>
      </c>
      <c r="Q122" s="20">
        <f t="shared" si="5"/>
        <v>273200.03999999998</v>
      </c>
      <c r="R122" s="20">
        <f t="shared" si="5"/>
        <v>364266.72</v>
      </c>
      <c r="S122" s="19">
        <v>683000</v>
      </c>
      <c r="T122" s="21">
        <f t="shared" si="6"/>
        <v>318733.28000000003</v>
      </c>
      <c r="U122" s="145">
        <v>43466</v>
      </c>
      <c r="V122" s="144" t="s">
        <v>673</v>
      </c>
      <c r="W122" s="34" t="s">
        <v>675</v>
      </c>
      <c r="X122" s="1"/>
    </row>
    <row r="123" spans="1:24" ht="58.5" customHeight="1" x14ac:dyDescent="0.25">
      <c r="A123" s="10">
        <v>71</v>
      </c>
      <c r="B123" s="17" t="s">
        <v>339</v>
      </c>
      <c r="C123" s="12" t="s">
        <v>340</v>
      </c>
      <c r="D123" s="12" t="s">
        <v>341</v>
      </c>
      <c r="E123" s="13" t="s">
        <v>342</v>
      </c>
      <c r="F123" s="12" t="s">
        <v>343</v>
      </c>
      <c r="G123" s="48" t="s">
        <v>90</v>
      </c>
      <c r="H123" s="15" t="s">
        <v>27</v>
      </c>
      <c r="I123" s="25">
        <v>2.6</v>
      </c>
      <c r="J123" s="25">
        <v>2.5</v>
      </c>
      <c r="K123" s="11" t="s">
        <v>35</v>
      </c>
      <c r="L123" s="27">
        <v>1</v>
      </c>
      <c r="M123" s="19">
        <v>136600.01999999999</v>
      </c>
      <c r="N123" s="28">
        <v>136600.01999999999</v>
      </c>
      <c r="O123" s="29">
        <v>91066.68</v>
      </c>
      <c r="P123" s="20">
        <f t="shared" si="4"/>
        <v>136600.01999999999</v>
      </c>
      <c r="Q123" s="20">
        <f t="shared" si="5"/>
        <v>273200.03999999998</v>
      </c>
      <c r="R123" s="20">
        <f t="shared" si="5"/>
        <v>364266.72</v>
      </c>
      <c r="S123" s="19">
        <v>683000</v>
      </c>
      <c r="T123" s="21">
        <f t="shared" si="6"/>
        <v>318733.28000000003</v>
      </c>
      <c r="U123" s="145">
        <v>43466</v>
      </c>
      <c r="V123" s="144" t="s">
        <v>673</v>
      </c>
      <c r="W123" s="34" t="s">
        <v>675</v>
      </c>
      <c r="X123" s="1"/>
    </row>
    <row r="124" spans="1:24" ht="58.5" customHeight="1" x14ac:dyDescent="0.25">
      <c r="A124" s="10">
        <v>72</v>
      </c>
      <c r="B124" s="36" t="s">
        <v>344</v>
      </c>
      <c r="C124" s="12" t="s">
        <v>345</v>
      </c>
      <c r="D124" s="12" t="s">
        <v>346</v>
      </c>
      <c r="E124" s="37" t="s">
        <v>347</v>
      </c>
      <c r="F124" s="38" t="s">
        <v>89</v>
      </c>
      <c r="G124" s="24" t="s">
        <v>34</v>
      </c>
      <c r="H124" s="15" t="s">
        <v>27</v>
      </c>
      <c r="I124" s="25">
        <v>2.6</v>
      </c>
      <c r="J124" s="25">
        <v>2.9</v>
      </c>
      <c r="K124" s="26" t="s">
        <v>35</v>
      </c>
      <c r="L124" s="39">
        <v>1</v>
      </c>
      <c r="M124" s="65">
        <v>91066.68</v>
      </c>
      <c r="N124" s="28">
        <v>136600.01999999999</v>
      </c>
      <c r="O124" s="29">
        <v>91066.68</v>
      </c>
      <c r="P124" s="20">
        <f t="shared" si="4"/>
        <v>91066.68</v>
      </c>
      <c r="Q124" s="20">
        <f t="shared" si="5"/>
        <v>227666.69999999998</v>
      </c>
      <c r="R124" s="20">
        <f t="shared" si="5"/>
        <v>318733.38</v>
      </c>
      <c r="S124" s="19">
        <v>683000</v>
      </c>
      <c r="T124" s="21">
        <f t="shared" si="6"/>
        <v>364266.62</v>
      </c>
      <c r="U124" s="145">
        <v>43586</v>
      </c>
      <c r="V124" s="144" t="s">
        <v>673</v>
      </c>
      <c r="W124" s="34" t="s">
        <v>675</v>
      </c>
      <c r="X124" s="1"/>
    </row>
    <row r="125" spans="1:24" ht="58.5" customHeight="1" x14ac:dyDescent="0.25">
      <c r="A125" s="10">
        <v>73</v>
      </c>
      <c r="B125" s="66"/>
      <c r="C125" s="67" t="s">
        <v>348</v>
      </c>
      <c r="D125" s="67" t="s">
        <v>349</v>
      </c>
      <c r="E125" s="68" t="s">
        <v>350</v>
      </c>
      <c r="F125" s="69" t="s">
        <v>60</v>
      </c>
      <c r="G125" s="24" t="s">
        <v>34</v>
      </c>
      <c r="H125" s="67" t="s">
        <v>351</v>
      </c>
      <c r="I125" s="60">
        <v>0</v>
      </c>
      <c r="J125" s="60">
        <v>0</v>
      </c>
      <c r="K125" s="60" t="s">
        <v>351</v>
      </c>
      <c r="L125" s="27">
        <v>1</v>
      </c>
      <c r="M125" s="19">
        <v>0</v>
      </c>
      <c r="N125" s="19">
        <v>0</v>
      </c>
      <c r="O125" s="19"/>
      <c r="P125" s="50">
        <f t="shared" si="4"/>
        <v>0</v>
      </c>
      <c r="Q125" s="20">
        <f t="shared" si="5"/>
        <v>0</v>
      </c>
      <c r="R125" s="20">
        <f t="shared" si="5"/>
        <v>0</v>
      </c>
      <c r="S125" s="50">
        <v>0</v>
      </c>
      <c r="T125" s="21">
        <f t="shared" si="6"/>
        <v>0</v>
      </c>
      <c r="U125" s="145">
        <v>43709</v>
      </c>
      <c r="V125" s="144" t="s">
        <v>673</v>
      </c>
      <c r="W125" s="34" t="s">
        <v>675</v>
      </c>
      <c r="X125" s="1"/>
    </row>
    <row r="126" spans="1:24" ht="58.5" customHeight="1" x14ac:dyDescent="0.25">
      <c r="A126" s="10">
        <v>74</v>
      </c>
      <c r="B126" s="66"/>
      <c r="C126" s="67" t="s">
        <v>352</v>
      </c>
      <c r="D126" s="70" t="s">
        <v>353</v>
      </c>
      <c r="E126" s="68" t="s">
        <v>354</v>
      </c>
      <c r="F126" s="69" t="s">
        <v>355</v>
      </c>
      <c r="G126" s="24" t="s">
        <v>34</v>
      </c>
      <c r="H126" s="67" t="s">
        <v>351</v>
      </c>
      <c r="I126" s="60">
        <v>0</v>
      </c>
      <c r="J126" s="60">
        <v>0</v>
      </c>
      <c r="K126" s="60" t="s">
        <v>351</v>
      </c>
      <c r="L126" s="27">
        <v>1</v>
      </c>
      <c r="M126" s="19">
        <v>0</v>
      </c>
      <c r="N126" s="19">
        <v>0</v>
      </c>
      <c r="O126" s="19"/>
      <c r="P126" s="50">
        <f t="shared" si="4"/>
        <v>0</v>
      </c>
      <c r="Q126" s="20">
        <f t="shared" si="5"/>
        <v>0</v>
      </c>
      <c r="R126" s="20">
        <f t="shared" si="5"/>
        <v>0</v>
      </c>
      <c r="S126" s="50">
        <v>0</v>
      </c>
      <c r="T126" s="21">
        <f t="shared" si="6"/>
        <v>0</v>
      </c>
      <c r="U126" s="145">
        <v>43709</v>
      </c>
      <c r="V126" s="144" t="s">
        <v>673</v>
      </c>
      <c r="W126" s="34" t="s">
        <v>675</v>
      </c>
      <c r="X126" s="1"/>
    </row>
    <row r="127" spans="1:24" ht="58.5" customHeight="1" x14ac:dyDescent="0.25">
      <c r="A127" s="71">
        <v>75</v>
      </c>
      <c r="B127" s="11" t="s">
        <v>356</v>
      </c>
      <c r="C127" s="12" t="s">
        <v>357</v>
      </c>
      <c r="D127" s="12" t="s">
        <v>358</v>
      </c>
      <c r="E127" s="72" t="s">
        <v>359</v>
      </c>
      <c r="F127" s="12" t="s">
        <v>360</v>
      </c>
      <c r="G127" s="14" t="s">
        <v>55</v>
      </c>
      <c r="H127" s="15" t="s">
        <v>27</v>
      </c>
      <c r="I127" s="25">
        <v>0</v>
      </c>
      <c r="J127" s="25">
        <v>2.4</v>
      </c>
      <c r="K127" s="26" t="s">
        <v>35</v>
      </c>
      <c r="L127" s="27">
        <v>1</v>
      </c>
      <c r="M127" s="19">
        <v>45533.34</v>
      </c>
      <c r="N127" s="33">
        <v>136600.01999999999</v>
      </c>
      <c r="O127" s="29">
        <v>45533.34</v>
      </c>
      <c r="P127" s="20">
        <f t="shared" si="4"/>
        <v>45533.34</v>
      </c>
      <c r="Q127" s="20">
        <f t="shared" si="5"/>
        <v>182133.36</v>
      </c>
      <c r="R127" s="20">
        <f t="shared" si="5"/>
        <v>227666.69999999998</v>
      </c>
      <c r="S127" s="19">
        <v>683000</v>
      </c>
      <c r="T127" s="21">
        <f t="shared" si="6"/>
        <v>455333.30000000005</v>
      </c>
      <c r="U127" s="145">
        <v>43709</v>
      </c>
      <c r="V127" s="144" t="s">
        <v>673</v>
      </c>
      <c r="W127" s="34" t="s">
        <v>675</v>
      </c>
      <c r="X127" s="1"/>
    </row>
    <row r="128" spans="1:24" ht="58.5" customHeight="1" x14ac:dyDescent="0.25">
      <c r="A128" s="71">
        <v>76</v>
      </c>
      <c r="B128" s="11" t="s">
        <v>361</v>
      </c>
      <c r="C128" s="12" t="s">
        <v>362</v>
      </c>
      <c r="D128" s="12" t="s">
        <v>363</v>
      </c>
      <c r="E128" s="72" t="s">
        <v>364</v>
      </c>
      <c r="F128" s="12" t="s">
        <v>360</v>
      </c>
      <c r="G128" s="14" t="s">
        <v>55</v>
      </c>
      <c r="H128" s="15" t="s">
        <v>27</v>
      </c>
      <c r="I128" s="73">
        <v>0</v>
      </c>
      <c r="J128" s="73">
        <v>2.6</v>
      </c>
      <c r="K128" s="26" t="s">
        <v>35</v>
      </c>
      <c r="L128" s="27">
        <v>1</v>
      </c>
      <c r="M128" s="19">
        <v>45533.34</v>
      </c>
      <c r="N128" s="58">
        <v>91066.68</v>
      </c>
      <c r="O128" s="29">
        <v>45533.34</v>
      </c>
      <c r="P128" s="20">
        <f t="shared" si="4"/>
        <v>45533.34</v>
      </c>
      <c r="Q128" s="20">
        <f t="shared" si="5"/>
        <v>136600.01999999999</v>
      </c>
      <c r="R128" s="20">
        <f t="shared" si="5"/>
        <v>182133.36</v>
      </c>
      <c r="S128" s="19">
        <v>683000</v>
      </c>
      <c r="T128" s="21">
        <f t="shared" si="6"/>
        <v>500866.64</v>
      </c>
      <c r="U128" s="145">
        <v>43709</v>
      </c>
      <c r="V128" s="144" t="s">
        <v>673</v>
      </c>
      <c r="W128" s="34" t="s">
        <v>675</v>
      </c>
      <c r="X128" s="1"/>
    </row>
    <row r="129" spans="1:24" ht="58.5" customHeight="1" x14ac:dyDescent="0.25">
      <c r="A129" s="71">
        <v>77</v>
      </c>
      <c r="B129" s="11" t="s">
        <v>365</v>
      </c>
      <c r="C129" s="12" t="s">
        <v>366</v>
      </c>
      <c r="D129" s="12" t="s">
        <v>367</v>
      </c>
      <c r="E129" s="72" t="s">
        <v>368</v>
      </c>
      <c r="F129" s="35" t="s">
        <v>360</v>
      </c>
      <c r="G129" s="14" t="s">
        <v>26</v>
      </c>
      <c r="H129" s="15" t="s">
        <v>27</v>
      </c>
      <c r="I129" s="25">
        <v>3.8</v>
      </c>
      <c r="J129" s="25">
        <v>2.8</v>
      </c>
      <c r="K129" s="26" t="s">
        <v>35</v>
      </c>
      <c r="L129" s="27">
        <v>1</v>
      </c>
      <c r="M129" s="19">
        <v>45533.34</v>
      </c>
      <c r="N129" s="28">
        <v>136600.01999999999</v>
      </c>
      <c r="O129" s="29">
        <v>91066.68</v>
      </c>
      <c r="P129" s="20">
        <f t="shared" si="4"/>
        <v>45533.34</v>
      </c>
      <c r="Q129" s="20">
        <f t="shared" si="5"/>
        <v>182133.36</v>
      </c>
      <c r="R129" s="20">
        <f t="shared" si="5"/>
        <v>273200.03999999998</v>
      </c>
      <c r="S129" s="19">
        <v>683000</v>
      </c>
      <c r="T129" s="21">
        <f t="shared" si="6"/>
        <v>409799.96</v>
      </c>
      <c r="U129" s="145">
        <v>43709</v>
      </c>
      <c r="V129" s="144" t="s">
        <v>673</v>
      </c>
      <c r="W129" s="34" t="s">
        <v>675</v>
      </c>
      <c r="X129" s="1"/>
    </row>
    <row r="130" spans="1:24" ht="58.5" customHeight="1" x14ac:dyDescent="0.25">
      <c r="A130" s="71">
        <v>78</v>
      </c>
      <c r="B130" s="36" t="s">
        <v>369</v>
      </c>
      <c r="C130" s="12" t="s">
        <v>370</v>
      </c>
      <c r="D130" s="12" t="s">
        <v>367</v>
      </c>
      <c r="E130" s="72" t="s">
        <v>371</v>
      </c>
      <c r="F130" s="35" t="s">
        <v>360</v>
      </c>
      <c r="G130" s="14" t="s">
        <v>26</v>
      </c>
      <c r="H130" s="15" t="s">
        <v>27</v>
      </c>
      <c r="I130" s="25">
        <v>3.6</v>
      </c>
      <c r="J130" s="25">
        <v>3.2</v>
      </c>
      <c r="K130" s="26" t="s">
        <v>35</v>
      </c>
      <c r="L130" s="39">
        <v>1</v>
      </c>
      <c r="M130" s="19">
        <v>45533.34</v>
      </c>
      <c r="N130" s="28">
        <v>136600.01999999999</v>
      </c>
      <c r="O130" s="29">
        <v>45533.34</v>
      </c>
      <c r="P130" s="20">
        <f t="shared" si="4"/>
        <v>45533.34</v>
      </c>
      <c r="Q130" s="20">
        <f t="shared" si="5"/>
        <v>182133.36</v>
      </c>
      <c r="R130" s="20">
        <f t="shared" si="5"/>
        <v>227666.69999999998</v>
      </c>
      <c r="S130" s="19">
        <v>683000</v>
      </c>
      <c r="T130" s="21">
        <f t="shared" si="6"/>
        <v>455333.30000000005</v>
      </c>
      <c r="U130" s="145">
        <v>43709</v>
      </c>
      <c r="V130" s="144" t="s">
        <v>673</v>
      </c>
      <c r="W130" s="34" t="s">
        <v>675</v>
      </c>
      <c r="X130" s="1"/>
    </row>
    <row r="131" spans="1:24" ht="58.5" customHeight="1" x14ac:dyDescent="0.25">
      <c r="A131" s="71">
        <v>79</v>
      </c>
      <c r="B131" s="26" t="s">
        <v>372</v>
      </c>
      <c r="C131" s="12" t="s">
        <v>373</v>
      </c>
      <c r="D131" s="12" t="s">
        <v>374</v>
      </c>
      <c r="E131" s="72" t="s">
        <v>375</v>
      </c>
      <c r="F131" s="12" t="s">
        <v>208</v>
      </c>
      <c r="G131" s="48" t="s">
        <v>90</v>
      </c>
      <c r="H131" s="15" t="s">
        <v>27</v>
      </c>
      <c r="I131" s="25">
        <v>3.7</v>
      </c>
      <c r="J131" s="25">
        <v>3.2</v>
      </c>
      <c r="K131" s="26" t="s">
        <v>35</v>
      </c>
      <c r="L131" s="27">
        <v>1</v>
      </c>
      <c r="M131" s="19">
        <v>45533.34</v>
      </c>
      <c r="N131" s="28">
        <v>136600.01999999999</v>
      </c>
      <c r="O131" s="29">
        <v>91066.68</v>
      </c>
      <c r="P131" s="20">
        <f t="shared" si="4"/>
        <v>45533.34</v>
      </c>
      <c r="Q131" s="20">
        <f t="shared" si="5"/>
        <v>182133.36</v>
      </c>
      <c r="R131" s="20">
        <f t="shared" si="5"/>
        <v>273200.03999999998</v>
      </c>
      <c r="S131" s="19">
        <v>683000</v>
      </c>
      <c r="T131" s="21">
        <f t="shared" si="6"/>
        <v>409799.96</v>
      </c>
      <c r="U131" s="145">
        <v>43709</v>
      </c>
      <c r="V131" s="144" t="s">
        <v>673</v>
      </c>
      <c r="W131" s="34" t="s">
        <v>675</v>
      </c>
      <c r="X131" s="1"/>
    </row>
    <row r="132" spans="1:24" ht="58.5" customHeight="1" x14ac:dyDescent="0.25">
      <c r="A132" s="71">
        <v>80</v>
      </c>
      <c r="B132" s="11" t="s">
        <v>376</v>
      </c>
      <c r="C132" s="12" t="s">
        <v>377</v>
      </c>
      <c r="D132" s="12" t="s">
        <v>378</v>
      </c>
      <c r="E132" s="72" t="s">
        <v>379</v>
      </c>
      <c r="F132" s="35" t="s">
        <v>380</v>
      </c>
      <c r="G132" s="24" t="s">
        <v>34</v>
      </c>
      <c r="H132" s="15" t="s">
        <v>27</v>
      </c>
      <c r="I132" s="25">
        <v>0</v>
      </c>
      <c r="J132" s="25">
        <v>3.4</v>
      </c>
      <c r="K132" s="11" t="s">
        <v>35</v>
      </c>
      <c r="L132" s="27">
        <v>1</v>
      </c>
      <c r="M132" s="19">
        <v>45533.34</v>
      </c>
      <c r="N132" s="28">
        <v>136600.01999999999</v>
      </c>
      <c r="O132" s="29">
        <v>91066.68</v>
      </c>
      <c r="P132" s="20">
        <f t="shared" si="4"/>
        <v>45533.34</v>
      </c>
      <c r="Q132" s="20">
        <f t="shared" si="5"/>
        <v>182133.36</v>
      </c>
      <c r="R132" s="20">
        <f t="shared" si="5"/>
        <v>273200.03999999998</v>
      </c>
      <c r="S132" s="19">
        <v>683000</v>
      </c>
      <c r="T132" s="21">
        <f t="shared" si="6"/>
        <v>409799.96</v>
      </c>
      <c r="U132" s="145">
        <v>43709</v>
      </c>
      <c r="V132" s="144" t="s">
        <v>673</v>
      </c>
      <c r="W132" s="34" t="s">
        <v>675</v>
      </c>
      <c r="X132" s="1"/>
    </row>
    <row r="133" spans="1:24" ht="58.5" customHeight="1" x14ac:dyDescent="0.25">
      <c r="A133" s="71">
        <v>81</v>
      </c>
      <c r="B133" s="11" t="s">
        <v>381</v>
      </c>
      <c r="C133" s="12" t="s">
        <v>382</v>
      </c>
      <c r="D133" s="12" t="s">
        <v>383</v>
      </c>
      <c r="E133" s="17" t="s">
        <v>384</v>
      </c>
      <c r="F133" s="74" t="s">
        <v>385</v>
      </c>
      <c r="G133" s="24" t="s">
        <v>34</v>
      </c>
      <c r="H133" s="15" t="s">
        <v>27</v>
      </c>
      <c r="I133" s="52">
        <v>0</v>
      </c>
      <c r="J133" s="52">
        <v>2.1</v>
      </c>
      <c r="K133" s="11" t="s">
        <v>35</v>
      </c>
      <c r="L133" s="27">
        <v>1</v>
      </c>
      <c r="M133" s="19">
        <v>45533.34</v>
      </c>
      <c r="N133" s="58">
        <v>91066.68</v>
      </c>
      <c r="O133" s="19"/>
      <c r="P133" s="20">
        <f t="shared" si="4"/>
        <v>45533.34</v>
      </c>
      <c r="Q133" s="20">
        <f t="shared" si="5"/>
        <v>136600.01999999999</v>
      </c>
      <c r="R133" s="20">
        <f t="shared" si="5"/>
        <v>136600.01999999999</v>
      </c>
      <c r="S133" s="19">
        <v>683000</v>
      </c>
      <c r="T133" s="21">
        <f t="shared" si="6"/>
        <v>546399.98</v>
      </c>
      <c r="U133" s="145">
        <v>43709</v>
      </c>
      <c r="V133" s="144" t="s">
        <v>673</v>
      </c>
      <c r="W133" s="34" t="s">
        <v>675</v>
      </c>
      <c r="X133" s="1"/>
    </row>
    <row r="134" spans="1:24" ht="58.5" customHeight="1" x14ac:dyDescent="0.25">
      <c r="A134" s="71">
        <v>82</v>
      </c>
      <c r="B134" s="11" t="s">
        <v>386</v>
      </c>
      <c r="C134" s="12" t="s">
        <v>387</v>
      </c>
      <c r="D134" s="12" t="s">
        <v>388</v>
      </c>
      <c r="E134" s="17" t="s">
        <v>389</v>
      </c>
      <c r="F134" s="74" t="s">
        <v>390</v>
      </c>
      <c r="G134" s="24" t="s">
        <v>34</v>
      </c>
      <c r="H134" s="15" t="s">
        <v>27</v>
      </c>
      <c r="I134" s="25">
        <v>3.8</v>
      </c>
      <c r="J134" s="25">
        <v>3.5</v>
      </c>
      <c r="K134" s="11" t="s">
        <v>35</v>
      </c>
      <c r="L134" s="27">
        <v>1</v>
      </c>
      <c r="M134" s="19">
        <v>45533.34</v>
      </c>
      <c r="N134" s="28">
        <v>136600.01999999999</v>
      </c>
      <c r="O134" s="29">
        <v>91066.68</v>
      </c>
      <c r="P134" s="20">
        <f t="shared" si="4"/>
        <v>45533.34</v>
      </c>
      <c r="Q134" s="20">
        <f t="shared" si="5"/>
        <v>182133.36</v>
      </c>
      <c r="R134" s="20">
        <f t="shared" si="5"/>
        <v>273200.03999999998</v>
      </c>
      <c r="S134" s="19">
        <v>683000</v>
      </c>
      <c r="T134" s="21">
        <f t="shared" si="6"/>
        <v>409799.96</v>
      </c>
      <c r="U134" s="145">
        <v>43709</v>
      </c>
      <c r="V134" s="144" t="s">
        <v>673</v>
      </c>
      <c r="W134" s="34" t="s">
        <v>675</v>
      </c>
      <c r="X134" s="1"/>
    </row>
    <row r="135" spans="1:24" ht="58.5" customHeight="1" x14ac:dyDescent="0.25">
      <c r="A135" s="71">
        <v>83</v>
      </c>
      <c r="B135" s="11" t="s">
        <v>391</v>
      </c>
      <c r="C135" s="12" t="s">
        <v>392</v>
      </c>
      <c r="D135" s="12" t="s">
        <v>393</v>
      </c>
      <c r="E135" s="17" t="s">
        <v>394</v>
      </c>
      <c r="F135" s="74" t="s">
        <v>395</v>
      </c>
      <c r="G135" s="24" t="s">
        <v>34</v>
      </c>
      <c r="H135" s="11" t="s">
        <v>198</v>
      </c>
      <c r="I135" s="26">
        <v>0</v>
      </c>
      <c r="J135" s="26">
        <v>0</v>
      </c>
      <c r="K135" s="11" t="s">
        <v>35</v>
      </c>
      <c r="L135" s="27">
        <v>1</v>
      </c>
      <c r="M135" s="19">
        <v>45533.34</v>
      </c>
      <c r="N135" s="58">
        <v>0</v>
      </c>
      <c r="O135" s="58"/>
      <c r="P135" s="20">
        <f t="shared" si="4"/>
        <v>45533.34</v>
      </c>
      <c r="Q135" s="20">
        <f t="shared" si="5"/>
        <v>45533.34</v>
      </c>
      <c r="R135" s="20">
        <f t="shared" si="5"/>
        <v>45533.34</v>
      </c>
      <c r="S135" s="19">
        <f>Q135</f>
        <v>45533.34</v>
      </c>
      <c r="T135" s="21">
        <f t="shared" si="6"/>
        <v>0</v>
      </c>
      <c r="U135" s="145">
        <v>43709</v>
      </c>
      <c r="V135" s="144" t="s">
        <v>673</v>
      </c>
      <c r="W135" s="34" t="s">
        <v>675</v>
      </c>
      <c r="X135" s="1"/>
    </row>
    <row r="136" spans="1:24" ht="58.5" customHeight="1" x14ac:dyDescent="0.25">
      <c r="A136" s="71">
        <v>84</v>
      </c>
      <c r="B136" s="11" t="s">
        <v>396</v>
      </c>
      <c r="C136" s="12" t="s">
        <v>397</v>
      </c>
      <c r="D136" s="12" t="s">
        <v>398</v>
      </c>
      <c r="E136" s="17" t="s">
        <v>399</v>
      </c>
      <c r="F136" s="74" t="s">
        <v>400</v>
      </c>
      <c r="G136" s="24" t="s">
        <v>34</v>
      </c>
      <c r="H136" s="15" t="s">
        <v>27</v>
      </c>
      <c r="I136" s="25">
        <v>1.6</v>
      </c>
      <c r="J136" s="25">
        <v>2.2999999999999998</v>
      </c>
      <c r="K136" s="11" t="s">
        <v>28</v>
      </c>
      <c r="L136" s="27">
        <v>1</v>
      </c>
      <c r="M136" s="19">
        <v>45533.34</v>
      </c>
      <c r="N136" s="28">
        <v>136600.01999999999</v>
      </c>
      <c r="O136" s="29">
        <v>91066.68</v>
      </c>
      <c r="P136" s="20">
        <f t="shared" si="4"/>
        <v>45533.34</v>
      </c>
      <c r="Q136" s="20">
        <f t="shared" si="5"/>
        <v>182133.36</v>
      </c>
      <c r="R136" s="20">
        <f t="shared" si="5"/>
        <v>273200.03999999998</v>
      </c>
      <c r="S136" s="19">
        <v>683000</v>
      </c>
      <c r="T136" s="21">
        <f t="shared" si="6"/>
        <v>409799.96</v>
      </c>
      <c r="U136" s="145">
        <v>43709</v>
      </c>
      <c r="V136" s="144" t="s">
        <v>673</v>
      </c>
      <c r="W136" s="34" t="s">
        <v>675</v>
      </c>
      <c r="X136" s="1"/>
    </row>
    <row r="137" spans="1:24" ht="58.5" customHeight="1" x14ac:dyDescent="0.25">
      <c r="A137" s="71">
        <v>85</v>
      </c>
      <c r="B137" s="11" t="s">
        <v>401</v>
      </c>
      <c r="C137" s="12" t="s">
        <v>402</v>
      </c>
      <c r="D137" s="12" t="s">
        <v>403</v>
      </c>
      <c r="E137" s="17" t="s">
        <v>404</v>
      </c>
      <c r="F137" s="74" t="s">
        <v>380</v>
      </c>
      <c r="G137" s="24" t="s">
        <v>34</v>
      </c>
      <c r="H137" s="15" t="s">
        <v>27</v>
      </c>
      <c r="I137" s="25">
        <v>3</v>
      </c>
      <c r="J137" s="25">
        <v>2.6</v>
      </c>
      <c r="K137" s="11" t="s">
        <v>35</v>
      </c>
      <c r="L137" s="27">
        <v>1</v>
      </c>
      <c r="M137" s="19">
        <v>45533.34</v>
      </c>
      <c r="N137" s="28">
        <v>136600.01999999999</v>
      </c>
      <c r="O137" s="29">
        <v>91066.68</v>
      </c>
      <c r="P137" s="20">
        <f t="shared" si="4"/>
        <v>45533.34</v>
      </c>
      <c r="Q137" s="20">
        <f t="shared" si="5"/>
        <v>182133.36</v>
      </c>
      <c r="R137" s="20">
        <f t="shared" si="5"/>
        <v>273200.03999999998</v>
      </c>
      <c r="S137" s="19">
        <v>683000</v>
      </c>
      <c r="T137" s="21">
        <f t="shared" si="6"/>
        <v>409799.96</v>
      </c>
      <c r="U137" s="145">
        <v>43709</v>
      </c>
      <c r="V137" s="144" t="s">
        <v>673</v>
      </c>
      <c r="W137" s="34" t="s">
        <v>675</v>
      </c>
      <c r="X137" s="1"/>
    </row>
    <row r="138" spans="1:24" ht="58.5" customHeight="1" x14ac:dyDescent="0.25">
      <c r="A138" s="71">
        <v>86</v>
      </c>
      <c r="B138" s="11" t="s">
        <v>405</v>
      </c>
      <c r="C138" s="12" t="s">
        <v>406</v>
      </c>
      <c r="D138" s="12" t="s">
        <v>407</v>
      </c>
      <c r="E138" s="17" t="s">
        <v>408</v>
      </c>
      <c r="F138" s="74" t="s">
        <v>409</v>
      </c>
      <c r="G138" s="48" t="s">
        <v>90</v>
      </c>
      <c r="H138" s="15" t="s">
        <v>27</v>
      </c>
      <c r="I138" s="25">
        <v>4</v>
      </c>
      <c r="J138" s="25">
        <v>3.9</v>
      </c>
      <c r="K138" s="11" t="s">
        <v>35</v>
      </c>
      <c r="L138" s="27">
        <v>1</v>
      </c>
      <c r="M138" s="19">
        <v>45533.34</v>
      </c>
      <c r="N138" s="28">
        <v>136600.01999999999</v>
      </c>
      <c r="O138" s="29">
        <v>91066.68</v>
      </c>
      <c r="P138" s="20">
        <f t="shared" si="4"/>
        <v>45533.34</v>
      </c>
      <c r="Q138" s="20">
        <f t="shared" si="5"/>
        <v>182133.36</v>
      </c>
      <c r="R138" s="20">
        <f t="shared" si="5"/>
        <v>273200.03999999998</v>
      </c>
      <c r="S138" s="19">
        <v>683000</v>
      </c>
      <c r="T138" s="21">
        <f t="shared" si="6"/>
        <v>409799.96</v>
      </c>
      <c r="U138" s="145">
        <v>43709</v>
      </c>
      <c r="V138" s="144" t="s">
        <v>673</v>
      </c>
      <c r="W138" s="34" t="s">
        <v>675</v>
      </c>
      <c r="X138" s="1"/>
    </row>
    <row r="139" spans="1:24" ht="58.5" customHeight="1" x14ac:dyDescent="0.25">
      <c r="A139" s="71">
        <v>87</v>
      </c>
      <c r="B139" s="11" t="s">
        <v>410</v>
      </c>
      <c r="C139" s="12" t="s">
        <v>411</v>
      </c>
      <c r="D139" s="12" t="s">
        <v>412</v>
      </c>
      <c r="E139" s="17" t="s">
        <v>413</v>
      </c>
      <c r="F139" s="74" t="s">
        <v>414</v>
      </c>
      <c r="G139" s="24" t="s">
        <v>34</v>
      </c>
      <c r="H139" s="15" t="s">
        <v>27</v>
      </c>
      <c r="I139" s="25">
        <v>3.9</v>
      </c>
      <c r="J139" s="25">
        <v>3.5</v>
      </c>
      <c r="K139" s="11" t="s">
        <v>35</v>
      </c>
      <c r="L139" s="27">
        <v>1</v>
      </c>
      <c r="M139" s="19">
        <v>45533.34</v>
      </c>
      <c r="N139" s="28">
        <v>136600.01999999999</v>
      </c>
      <c r="O139" s="29">
        <v>91066.68</v>
      </c>
      <c r="P139" s="20">
        <f t="shared" si="4"/>
        <v>45533.34</v>
      </c>
      <c r="Q139" s="20">
        <f t="shared" si="5"/>
        <v>182133.36</v>
      </c>
      <c r="R139" s="20">
        <f t="shared" si="5"/>
        <v>273200.03999999998</v>
      </c>
      <c r="S139" s="19">
        <v>683000</v>
      </c>
      <c r="T139" s="21">
        <f t="shared" si="6"/>
        <v>409799.96</v>
      </c>
      <c r="U139" s="145">
        <v>43709</v>
      </c>
      <c r="V139" s="144" t="s">
        <v>673</v>
      </c>
      <c r="W139" s="34" t="s">
        <v>675</v>
      </c>
      <c r="X139" s="1"/>
    </row>
    <row r="140" spans="1:24" ht="58.5" customHeight="1" x14ac:dyDescent="0.25">
      <c r="A140" s="71">
        <v>88</v>
      </c>
      <c r="B140" s="11" t="s">
        <v>415</v>
      </c>
      <c r="C140" s="12" t="s">
        <v>416</v>
      </c>
      <c r="D140" s="12" t="s">
        <v>417</v>
      </c>
      <c r="E140" s="17" t="s">
        <v>418</v>
      </c>
      <c r="F140" s="74" t="s">
        <v>419</v>
      </c>
      <c r="G140" s="24" t="s">
        <v>34</v>
      </c>
      <c r="H140" s="11" t="s">
        <v>198</v>
      </c>
      <c r="I140" s="75">
        <v>0</v>
      </c>
      <c r="J140" s="75">
        <v>0</v>
      </c>
      <c r="K140" s="11" t="s">
        <v>35</v>
      </c>
      <c r="L140" s="27">
        <v>1</v>
      </c>
      <c r="M140" s="19">
        <v>45533.34</v>
      </c>
      <c r="N140" s="19">
        <v>0</v>
      </c>
      <c r="O140" s="19"/>
      <c r="P140" s="20">
        <f t="shared" si="4"/>
        <v>45533.34</v>
      </c>
      <c r="Q140" s="20">
        <f t="shared" si="5"/>
        <v>45533.34</v>
      </c>
      <c r="R140" s="20">
        <f t="shared" si="5"/>
        <v>45533.34</v>
      </c>
      <c r="S140" s="19">
        <f>Q140</f>
        <v>45533.34</v>
      </c>
      <c r="T140" s="21">
        <f t="shared" si="6"/>
        <v>0</v>
      </c>
      <c r="U140" s="145">
        <v>43709</v>
      </c>
      <c r="V140" s="144" t="s">
        <v>673</v>
      </c>
      <c r="W140" s="34" t="s">
        <v>675</v>
      </c>
      <c r="X140" s="1"/>
    </row>
    <row r="141" spans="1:24" ht="58.5" customHeight="1" x14ac:dyDescent="0.25">
      <c r="A141" s="71">
        <v>89</v>
      </c>
      <c r="B141" s="11" t="s">
        <v>420</v>
      </c>
      <c r="C141" s="12" t="s">
        <v>421</v>
      </c>
      <c r="D141" s="12" t="s">
        <v>422</v>
      </c>
      <c r="E141" s="17" t="s">
        <v>423</v>
      </c>
      <c r="F141" s="74" t="s">
        <v>419</v>
      </c>
      <c r="G141" s="24" t="s">
        <v>34</v>
      </c>
      <c r="H141" s="15" t="s">
        <v>27</v>
      </c>
      <c r="I141" s="25">
        <v>0</v>
      </c>
      <c r="J141" s="25">
        <v>1.5</v>
      </c>
      <c r="K141" s="11" t="s">
        <v>28</v>
      </c>
      <c r="L141" s="27">
        <v>1</v>
      </c>
      <c r="M141" s="19">
        <v>45533.34</v>
      </c>
      <c r="N141" s="58">
        <v>91066.68</v>
      </c>
      <c r="O141" s="29">
        <v>45533.34</v>
      </c>
      <c r="P141" s="20">
        <f t="shared" si="4"/>
        <v>45533.34</v>
      </c>
      <c r="Q141" s="20">
        <f t="shared" si="5"/>
        <v>136600.01999999999</v>
      </c>
      <c r="R141" s="20">
        <f t="shared" si="5"/>
        <v>182133.36</v>
      </c>
      <c r="S141" s="19">
        <v>683000</v>
      </c>
      <c r="T141" s="21">
        <f t="shared" si="6"/>
        <v>500866.64</v>
      </c>
      <c r="U141" s="145">
        <v>43709</v>
      </c>
      <c r="V141" s="144" t="s">
        <v>673</v>
      </c>
      <c r="W141" s="34" t="s">
        <v>675</v>
      </c>
      <c r="X141" s="1"/>
    </row>
    <row r="142" spans="1:24" ht="58.5" customHeight="1" x14ac:dyDescent="0.25">
      <c r="A142" s="71">
        <v>90</v>
      </c>
      <c r="B142" s="11" t="s">
        <v>424</v>
      </c>
      <c r="C142" s="12" t="s">
        <v>425</v>
      </c>
      <c r="D142" s="12" t="s">
        <v>426</v>
      </c>
      <c r="E142" s="17" t="s">
        <v>427</v>
      </c>
      <c r="F142" s="74" t="s">
        <v>419</v>
      </c>
      <c r="G142" s="24" t="s">
        <v>34</v>
      </c>
      <c r="H142" s="15" t="s">
        <v>27</v>
      </c>
      <c r="I142" s="25">
        <v>2.1</v>
      </c>
      <c r="J142" s="25">
        <v>2.6</v>
      </c>
      <c r="K142" s="11" t="s">
        <v>35</v>
      </c>
      <c r="L142" s="27">
        <v>1</v>
      </c>
      <c r="M142" s="19">
        <v>45533.34</v>
      </c>
      <c r="N142" s="28">
        <v>136600.01999999999</v>
      </c>
      <c r="O142" s="29">
        <v>91066.68</v>
      </c>
      <c r="P142" s="20">
        <f t="shared" si="4"/>
        <v>45533.34</v>
      </c>
      <c r="Q142" s="20">
        <f t="shared" si="5"/>
        <v>182133.36</v>
      </c>
      <c r="R142" s="20">
        <f t="shared" si="5"/>
        <v>273200.03999999998</v>
      </c>
      <c r="S142" s="19">
        <v>683000</v>
      </c>
      <c r="T142" s="21">
        <f t="shared" si="6"/>
        <v>409799.96</v>
      </c>
      <c r="U142" s="145">
        <v>43709</v>
      </c>
      <c r="V142" s="144" t="s">
        <v>673</v>
      </c>
      <c r="W142" s="34" t="s">
        <v>675</v>
      </c>
      <c r="X142" s="1"/>
    </row>
    <row r="143" spans="1:24" ht="58.5" customHeight="1" x14ac:dyDescent="0.25">
      <c r="A143" s="71">
        <v>91</v>
      </c>
      <c r="B143" s="11" t="s">
        <v>428</v>
      </c>
      <c r="C143" s="12" t="s">
        <v>429</v>
      </c>
      <c r="D143" s="12" t="s">
        <v>430</v>
      </c>
      <c r="E143" s="17" t="s">
        <v>431</v>
      </c>
      <c r="F143" s="74" t="s">
        <v>419</v>
      </c>
      <c r="G143" s="24" t="s">
        <v>34</v>
      </c>
      <c r="H143" s="15" t="s">
        <v>27</v>
      </c>
      <c r="I143" s="25">
        <v>3.2</v>
      </c>
      <c r="J143" s="25">
        <v>2.4</v>
      </c>
      <c r="K143" s="11" t="s">
        <v>35</v>
      </c>
      <c r="L143" s="27">
        <v>1</v>
      </c>
      <c r="M143" s="19">
        <v>45533.34</v>
      </c>
      <c r="N143" s="28">
        <v>136600.01999999999</v>
      </c>
      <c r="O143" s="29">
        <v>91066.68</v>
      </c>
      <c r="P143" s="20">
        <f t="shared" si="4"/>
        <v>45533.34</v>
      </c>
      <c r="Q143" s="20">
        <f t="shared" si="5"/>
        <v>182133.36</v>
      </c>
      <c r="R143" s="20">
        <f t="shared" si="5"/>
        <v>273200.03999999998</v>
      </c>
      <c r="S143" s="19">
        <v>683000</v>
      </c>
      <c r="T143" s="21">
        <f t="shared" si="6"/>
        <v>409799.96</v>
      </c>
      <c r="U143" s="145">
        <v>43709</v>
      </c>
      <c r="V143" s="144" t="s">
        <v>673</v>
      </c>
      <c r="W143" s="34" t="s">
        <v>675</v>
      </c>
      <c r="X143" s="1"/>
    </row>
    <row r="144" spans="1:24" ht="58.5" customHeight="1" x14ac:dyDescent="0.25">
      <c r="A144" s="71">
        <v>92</v>
      </c>
      <c r="B144" s="11" t="s">
        <v>432</v>
      </c>
      <c r="C144" s="12" t="s">
        <v>433</v>
      </c>
      <c r="D144" s="12" t="s">
        <v>434</v>
      </c>
      <c r="E144" s="17" t="s">
        <v>435</v>
      </c>
      <c r="F144" s="74" t="s">
        <v>419</v>
      </c>
      <c r="G144" s="24" t="s">
        <v>34</v>
      </c>
      <c r="H144" s="15" t="s">
        <v>27</v>
      </c>
      <c r="I144" s="52">
        <v>0.3</v>
      </c>
      <c r="J144" s="52">
        <v>2</v>
      </c>
      <c r="K144" s="11" t="s">
        <v>28</v>
      </c>
      <c r="L144" s="27">
        <v>1</v>
      </c>
      <c r="M144" s="19">
        <v>45533.34</v>
      </c>
      <c r="N144" s="28">
        <v>136600.01999999999</v>
      </c>
      <c r="O144" s="19"/>
      <c r="P144" s="20">
        <f t="shared" si="4"/>
        <v>45533.34</v>
      </c>
      <c r="Q144" s="20">
        <f t="shared" si="5"/>
        <v>182133.36</v>
      </c>
      <c r="R144" s="20">
        <f t="shared" si="5"/>
        <v>182133.36</v>
      </c>
      <c r="S144" s="19">
        <v>683000</v>
      </c>
      <c r="T144" s="21">
        <f t="shared" si="6"/>
        <v>500866.64</v>
      </c>
      <c r="U144" s="145">
        <v>43709</v>
      </c>
      <c r="V144" s="144" t="s">
        <v>673</v>
      </c>
      <c r="W144" s="34" t="s">
        <v>675</v>
      </c>
      <c r="X144" s="1"/>
    </row>
    <row r="145" spans="1:24" ht="58.5" customHeight="1" x14ac:dyDescent="0.25">
      <c r="A145" s="71">
        <v>93</v>
      </c>
      <c r="B145" s="11" t="s">
        <v>436</v>
      </c>
      <c r="C145" s="12" t="s">
        <v>437</v>
      </c>
      <c r="D145" s="12" t="s">
        <v>438</v>
      </c>
      <c r="E145" s="17" t="s">
        <v>439</v>
      </c>
      <c r="F145" s="74" t="s">
        <v>380</v>
      </c>
      <c r="G145" s="24" t="s">
        <v>34</v>
      </c>
      <c r="H145" s="15" t="s">
        <v>27</v>
      </c>
      <c r="I145" s="25">
        <v>4</v>
      </c>
      <c r="J145" s="25">
        <v>3.8</v>
      </c>
      <c r="K145" s="11" t="s">
        <v>35</v>
      </c>
      <c r="L145" s="27">
        <v>1</v>
      </c>
      <c r="M145" s="19">
        <v>45533.34</v>
      </c>
      <c r="N145" s="28">
        <v>136600.01999999999</v>
      </c>
      <c r="O145" s="29">
        <v>91066.68</v>
      </c>
      <c r="P145" s="20">
        <f t="shared" si="4"/>
        <v>45533.34</v>
      </c>
      <c r="Q145" s="20">
        <f t="shared" si="5"/>
        <v>182133.36</v>
      </c>
      <c r="R145" s="20">
        <f t="shared" si="5"/>
        <v>273200.03999999998</v>
      </c>
      <c r="S145" s="19">
        <v>683000</v>
      </c>
      <c r="T145" s="21">
        <f t="shared" si="6"/>
        <v>409799.96</v>
      </c>
      <c r="U145" s="145">
        <v>43709</v>
      </c>
      <c r="V145" s="144" t="s">
        <v>673</v>
      </c>
      <c r="W145" s="34" t="s">
        <v>675</v>
      </c>
      <c r="X145" s="1"/>
    </row>
    <row r="146" spans="1:24" ht="58.5" customHeight="1" x14ac:dyDescent="0.25">
      <c r="A146" s="71">
        <v>94</v>
      </c>
      <c r="B146" s="11" t="s">
        <v>440</v>
      </c>
      <c r="C146" s="12" t="s">
        <v>441</v>
      </c>
      <c r="D146" s="12" t="s">
        <v>442</v>
      </c>
      <c r="E146" s="17" t="s">
        <v>443</v>
      </c>
      <c r="F146" s="74" t="s">
        <v>419</v>
      </c>
      <c r="G146" s="24" t="s">
        <v>34</v>
      </c>
      <c r="H146" s="15" t="s">
        <v>27</v>
      </c>
      <c r="I146" s="25">
        <v>0.7</v>
      </c>
      <c r="J146" s="25">
        <v>1.7</v>
      </c>
      <c r="K146" s="11" t="s">
        <v>28</v>
      </c>
      <c r="L146" s="27">
        <v>1</v>
      </c>
      <c r="M146" s="19">
        <v>45533.34</v>
      </c>
      <c r="N146" s="28">
        <v>136600.01999999999</v>
      </c>
      <c r="O146" s="29">
        <v>45533.34</v>
      </c>
      <c r="P146" s="20">
        <f t="shared" si="4"/>
        <v>45533.34</v>
      </c>
      <c r="Q146" s="20">
        <f t="shared" si="5"/>
        <v>182133.36</v>
      </c>
      <c r="R146" s="20">
        <f t="shared" si="5"/>
        <v>227666.69999999998</v>
      </c>
      <c r="S146" s="19">
        <v>683000</v>
      </c>
      <c r="T146" s="21">
        <f t="shared" si="6"/>
        <v>455333.30000000005</v>
      </c>
      <c r="U146" s="145">
        <v>43709</v>
      </c>
      <c r="V146" s="144" t="s">
        <v>673</v>
      </c>
      <c r="W146" s="34" t="s">
        <v>675</v>
      </c>
      <c r="X146" s="1"/>
    </row>
    <row r="147" spans="1:24" ht="58.5" customHeight="1" x14ac:dyDescent="0.25">
      <c r="A147" s="71">
        <v>95</v>
      </c>
      <c r="B147" s="11" t="s">
        <v>444</v>
      </c>
      <c r="C147" s="12" t="s">
        <v>445</v>
      </c>
      <c r="D147" s="12" t="s">
        <v>446</v>
      </c>
      <c r="E147" s="17" t="s">
        <v>447</v>
      </c>
      <c r="F147" s="74" t="s">
        <v>448</v>
      </c>
      <c r="G147" s="48" t="s">
        <v>90</v>
      </c>
      <c r="H147" s="15" t="s">
        <v>27</v>
      </c>
      <c r="I147" s="25">
        <v>3.6</v>
      </c>
      <c r="J147" s="25">
        <v>3.3</v>
      </c>
      <c r="K147" s="11" t="s">
        <v>35</v>
      </c>
      <c r="L147" s="27">
        <v>1</v>
      </c>
      <c r="M147" s="19">
        <v>45533.34</v>
      </c>
      <c r="N147" s="28">
        <v>136600.01999999999</v>
      </c>
      <c r="O147" s="29">
        <v>91066.68</v>
      </c>
      <c r="P147" s="20">
        <f t="shared" si="4"/>
        <v>45533.34</v>
      </c>
      <c r="Q147" s="20">
        <f t="shared" si="5"/>
        <v>182133.36</v>
      </c>
      <c r="R147" s="20">
        <f t="shared" si="5"/>
        <v>273200.03999999998</v>
      </c>
      <c r="S147" s="19">
        <v>683000</v>
      </c>
      <c r="T147" s="21">
        <f t="shared" si="6"/>
        <v>409799.96</v>
      </c>
      <c r="U147" s="145">
        <v>43709</v>
      </c>
      <c r="V147" s="144" t="s">
        <v>673</v>
      </c>
      <c r="W147" s="34" t="s">
        <v>675</v>
      </c>
      <c r="X147" s="1"/>
    </row>
    <row r="148" spans="1:24" ht="58.5" customHeight="1" x14ac:dyDescent="0.25">
      <c r="A148" s="71">
        <v>96</v>
      </c>
      <c r="B148" s="11" t="s">
        <v>449</v>
      </c>
      <c r="C148" s="12" t="s">
        <v>450</v>
      </c>
      <c r="D148" s="12" t="s">
        <v>451</v>
      </c>
      <c r="E148" s="17" t="s">
        <v>452</v>
      </c>
      <c r="F148" s="74" t="s">
        <v>453</v>
      </c>
      <c r="G148" s="24" t="s">
        <v>34</v>
      </c>
      <c r="H148" s="15" t="s">
        <v>27</v>
      </c>
      <c r="I148" s="25">
        <v>2.8</v>
      </c>
      <c r="J148" s="25">
        <v>2.5</v>
      </c>
      <c r="K148" s="11" t="s">
        <v>35</v>
      </c>
      <c r="L148" s="27">
        <v>1</v>
      </c>
      <c r="M148" s="19">
        <v>45533.34</v>
      </c>
      <c r="N148" s="28">
        <v>136600.01999999999</v>
      </c>
      <c r="O148" s="29">
        <v>91066.68</v>
      </c>
      <c r="P148" s="20">
        <f t="shared" si="4"/>
        <v>45533.34</v>
      </c>
      <c r="Q148" s="20">
        <f t="shared" si="5"/>
        <v>182133.36</v>
      </c>
      <c r="R148" s="20">
        <f t="shared" si="5"/>
        <v>273200.03999999998</v>
      </c>
      <c r="S148" s="19">
        <v>683000</v>
      </c>
      <c r="T148" s="21">
        <f t="shared" si="6"/>
        <v>409799.96</v>
      </c>
      <c r="U148" s="145">
        <v>43709</v>
      </c>
      <c r="V148" s="144" t="s">
        <v>673</v>
      </c>
      <c r="W148" s="34" t="s">
        <v>675</v>
      </c>
      <c r="X148" s="1"/>
    </row>
    <row r="149" spans="1:24" ht="58.5" customHeight="1" x14ac:dyDescent="0.25">
      <c r="A149" s="71">
        <v>97</v>
      </c>
      <c r="B149" s="11" t="s">
        <v>454</v>
      </c>
      <c r="C149" s="12" t="s">
        <v>455</v>
      </c>
      <c r="D149" s="12" t="s">
        <v>456</v>
      </c>
      <c r="E149" s="17" t="s">
        <v>457</v>
      </c>
      <c r="F149" s="74" t="s">
        <v>453</v>
      </c>
      <c r="G149" s="24" t="s">
        <v>34</v>
      </c>
      <c r="H149" s="15" t="s">
        <v>27</v>
      </c>
      <c r="I149" s="25">
        <v>2.4</v>
      </c>
      <c r="J149" s="25">
        <v>2.4</v>
      </c>
      <c r="K149" s="11" t="s">
        <v>35</v>
      </c>
      <c r="L149" s="27">
        <v>1</v>
      </c>
      <c r="M149" s="19">
        <v>45533.34</v>
      </c>
      <c r="N149" s="28">
        <v>136600.01999999999</v>
      </c>
      <c r="O149" s="29">
        <v>91066.68</v>
      </c>
      <c r="P149" s="20">
        <f t="shared" si="4"/>
        <v>45533.34</v>
      </c>
      <c r="Q149" s="20">
        <f t="shared" si="5"/>
        <v>182133.36</v>
      </c>
      <c r="R149" s="20">
        <f t="shared" si="5"/>
        <v>273200.03999999998</v>
      </c>
      <c r="S149" s="19">
        <v>683000</v>
      </c>
      <c r="T149" s="21">
        <f t="shared" si="6"/>
        <v>409799.96</v>
      </c>
      <c r="U149" s="145">
        <v>43709</v>
      </c>
      <c r="V149" s="144" t="s">
        <v>673</v>
      </c>
      <c r="W149" s="34" t="s">
        <v>675</v>
      </c>
      <c r="X149" s="1"/>
    </row>
    <row r="150" spans="1:24" ht="58.5" customHeight="1" x14ac:dyDescent="0.25">
      <c r="A150" s="71">
        <v>98</v>
      </c>
      <c r="B150" s="11" t="s">
        <v>458</v>
      </c>
      <c r="C150" s="12" t="s">
        <v>459</v>
      </c>
      <c r="D150" s="12" t="s">
        <v>442</v>
      </c>
      <c r="E150" s="17" t="s">
        <v>460</v>
      </c>
      <c r="F150" s="74" t="s">
        <v>453</v>
      </c>
      <c r="G150" s="24" t="s">
        <v>34</v>
      </c>
      <c r="H150" s="15" t="s">
        <v>27</v>
      </c>
      <c r="I150" s="25">
        <v>1.6</v>
      </c>
      <c r="J150" s="25">
        <v>2.2999999999999998</v>
      </c>
      <c r="K150" s="11" t="s">
        <v>35</v>
      </c>
      <c r="L150" s="27">
        <v>1</v>
      </c>
      <c r="M150" s="19">
        <v>45533.34</v>
      </c>
      <c r="N150" s="28">
        <v>136600.01999999999</v>
      </c>
      <c r="O150" s="29">
        <v>91066.68</v>
      </c>
      <c r="P150" s="20">
        <f t="shared" si="4"/>
        <v>45533.34</v>
      </c>
      <c r="Q150" s="20">
        <f t="shared" ref="Q150:R181" si="7">N150+P150</f>
        <v>182133.36</v>
      </c>
      <c r="R150" s="20">
        <f t="shared" si="7"/>
        <v>273200.03999999998</v>
      </c>
      <c r="S150" s="19">
        <v>683000</v>
      </c>
      <c r="T150" s="21">
        <f t="shared" si="6"/>
        <v>409799.96</v>
      </c>
      <c r="U150" s="145">
        <v>43709</v>
      </c>
      <c r="V150" s="144" t="s">
        <v>673</v>
      </c>
      <c r="W150" s="34" t="s">
        <v>675</v>
      </c>
      <c r="X150" s="1"/>
    </row>
    <row r="151" spans="1:24" ht="58.5" customHeight="1" x14ac:dyDescent="0.25">
      <c r="A151" s="71">
        <v>99</v>
      </c>
      <c r="B151" s="11" t="s">
        <v>461</v>
      </c>
      <c r="C151" s="12" t="s">
        <v>462</v>
      </c>
      <c r="D151" s="12" t="s">
        <v>463</v>
      </c>
      <c r="E151" s="17" t="s">
        <v>464</v>
      </c>
      <c r="F151" s="74" t="s">
        <v>453</v>
      </c>
      <c r="G151" s="24" t="s">
        <v>34</v>
      </c>
      <c r="H151" s="15" t="s">
        <v>27</v>
      </c>
      <c r="I151" s="57">
        <v>0.4</v>
      </c>
      <c r="J151" s="57">
        <v>1.6</v>
      </c>
      <c r="K151" s="11" t="s">
        <v>28</v>
      </c>
      <c r="L151" s="27">
        <v>1</v>
      </c>
      <c r="M151" s="19">
        <v>45533.34</v>
      </c>
      <c r="N151" s="58">
        <v>45533.34</v>
      </c>
      <c r="O151" s="58"/>
      <c r="P151" s="20">
        <f t="shared" si="4"/>
        <v>45533.34</v>
      </c>
      <c r="Q151" s="20">
        <f t="shared" si="7"/>
        <v>91066.68</v>
      </c>
      <c r="R151" s="20">
        <f t="shared" si="7"/>
        <v>91066.68</v>
      </c>
      <c r="S151" s="19">
        <v>683000</v>
      </c>
      <c r="T151" s="21">
        <f t="shared" si="6"/>
        <v>591933.32000000007</v>
      </c>
      <c r="U151" s="145">
        <v>43709</v>
      </c>
      <c r="V151" s="144" t="s">
        <v>673</v>
      </c>
      <c r="W151" s="34" t="s">
        <v>675</v>
      </c>
      <c r="X151" s="1"/>
    </row>
    <row r="152" spans="1:24" ht="58.5" customHeight="1" x14ac:dyDescent="0.25">
      <c r="A152" s="71">
        <v>100</v>
      </c>
      <c r="B152" s="11" t="s">
        <v>465</v>
      </c>
      <c r="C152" s="12" t="s">
        <v>466</v>
      </c>
      <c r="D152" s="12" t="s">
        <v>467</v>
      </c>
      <c r="E152" s="17" t="s">
        <v>468</v>
      </c>
      <c r="F152" s="74" t="s">
        <v>453</v>
      </c>
      <c r="G152" s="24" t="s">
        <v>34</v>
      </c>
      <c r="H152" s="15" t="s">
        <v>27</v>
      </c>
      <c r="I152" s="52">
        <v>1.1000000000000001</v>
      </c>
      <c r="J152" s="52">
        <v>2</v>
      </c>
      <c r="K152" s="11" t="s">
        <v>28</v>
      </c>
      <c r="L152" s="27">
        <v>1</v>
      </c>
      <c r="M152" s="19">
        <v>45533.34</v>
      </c>
      <c r="N152" s="28">
        <v>136600.01999999999</v>
      </c>
      <c r="O152" s="19"/>
      <c r="P152" s="20">
        <f t="shared" si="4"/>
        <v>45533.34</v>
      </c>
      <c r="Q152" s="20">
        <f t="shared" si="7"/>
        <v>182133.36</v>
      </c>
      <c r="R152" s="20">
        <f t="shared" si="7"/>
        <v>182133.36</v>
      </c>
      <c r="S152" s="19">
        <v>683000</v>
      </c>
      <c r="T152" s="21">
        <f t="shared" si="6"/>
        <v>500866.64</v>
      </c>
      <c r="U152" s="145">
        <v>43709</v>
      </c>
      <c r="V152" s="144" t="s">
        <v>673</v>
      </c>
      <c r="W152" s="34" t="s">
        <v>675</v>
      </c>
      <c r="X152" s="1"/>
    </row>
    <row r="153" spans="1:24" ht="58.5" customHeight="1" x14ac:dyDescent="0.25">
      <c r="A153" s="71">
        <v>101</v>
      </c>
      <c r="B153" s="11" t="s">
        <v>469</v>
      </c>
      <c r="C153" s="12" t="s">
        <v>470</v>
      </c>
      <c r="D153" s="12" t="s">
        <v>471</v>
      </c>
      <c r="E153" s="17" t="s">
        <v>472</v>
      </c>
      <c r="F153" s="74" t="s">
        <v>473</v>
      </c>
      <c r="G153" s="24" t="s">
        <v>34</v>
      </c>
      <c r="H153" s="15" t="s">
        <v>27</v>
      </c>
      <c r="I153" s="25">
        <v>3.5</v>
      </c>
      <c r="J153" s="25">
        <v>3.2</v>
      </c>
      <c r="K153" s="11" t="s">
        <v>35</v>
      </c>
      <c r="L153" s="27">
        <v>1</v>
      </c>
      <c r="M153" s="19">
        <v>45533.34</v>
      </c>
      <c r="N153" s="28">
        <v>136600.01999999999</v>
      </c>
      <c r="O153" s="29">
        <v>91066.68</v>
      </c>
      <c r="P153" s="20">
        <f t="shared" si="4"/>
        <v>45533.34</v>
      </c>
      <c r="Q153" s="20">
        <f t="shared" si="7"/>
        <v>182133.36</v>
      </c>
      <c r="R153" s="20">
        <f t="shared" si="7"/>
        <v>273200.03999999998</v>
      </c>
      <c r="S153" s="19">
        <v>683000</v>
      </c>
      <c r="T153" s="21">
        <f t="shared" si="6"/>
        <v>409799.96</v>
      </c>
      <c r="U153" s="145">
        <v>43709</v>
      </c>
      <c r="V153" s="144" t="s">
        <v>673</v>
      </c>
      <c r="W153" s="34" t="s">
        <v>675</v>
      </c>
      <c r="X153" s="1"/>
    </row>
    <row r="154" spans="1:24" ht="58.5" customHeight="1" x14ac:dyDescent="0.25">
      <c r="A154" s="71">
        <v>102</v>
      </c>
      <c r="B154" s="11" t="s">
        <v>474</v>
      </c>
      <c r="C154" s="12" t="s">
        <v>475</v>
      </c>
      <c r="D154" s="12" t="s">
        <v>476</v>
      </c>
      <c r="E154" s="17" t="s">
        <v>477</v>
      </c>
      <c r="F154" s="74" t="s">
        <v>478</v>
      </c>
      <c r="G154" s="24" t="s">
        <v>34</v>
      </c>
      <c r="H154" s="15" t="s">
        <v>27</v>
      </c>
      <c r="I154" s="52">
        <v>0</v>
      </c>
      <c r="J154" s="52">
        <v>2</v>
      </c>
      <c r="K154" s="11" t="s">
        <v>35</v>
      </c>
      <c r="L154" s="27">
        <v>1</v>
      </c>
      <c r="M154" s="19">
        <v>45533.34</v>
      </c>
      <c r="N154" s="58">
        <v>91066.68</v>
      </c>
      <c r="O154" s="58"/>
      <c r="P154" s="20">
        <f t="shared" si="4"/>
        <v>45533.34</v>
      </c>
      <c r="Q154" s="20">
        <f t="shared" si="7"/>
        <v>136600.01999999999</v>
      </c>
      <c r="R154" s="20">
        <f t="shared" si="7"/>
        <v>136600.01999999999</v>
      </c>
      <c r="S154" s="19">
        <v>683000</v>
      </c>
      <c r="T154" s="21">
        <f t="shared" si="6"/>
        <v>546399.98</v>
      </c>
      <c r="U154" s="145">
        <v>43709</v>
      </c>
      <c r="V154" s="144" t="s">
        <v>673</v>
      </c>
      <c r="W154" s="34" t="s">
        <v>675</v>
      </c>
      <c r="X154" s="1"/>
    </row>
    <row r="155" spans="1:24" ht="58.5" customHeight="1" x14ac:dyDescent="0.25">
      <c r="A155" s="71">
        <v>103</v>
      </c>
      <c r="B155" s="11" t="s">
        <v>479</v>
      </c>
      <c r="C155" s="12" t="s">
        <v>480</v>
      </c>
      <c r="D155" s="12" t="s">
        <v>306</v>
      </c>
      <c r="E155" s="17" t="s">
        <v>481</v>
      </c>
      <c r="F155" s="74" t="s">
        <v>478</v>
      </c>
      <c r="G155" s="24" t="s">
        <v>34</v>
      </c>
      <c r="H155" s="15" t="s">
        <v>27</v>
      </c>
      <c r="I155" s="52">
        <v>0.5</v>
      </c>
      <c r="J155" s="52">
        <v>1.7</v>
      </c>
      <c r="K155" s="11" t="s">
        <v>28</v>
      </c>
      <c r="L155" s="27">
        <v>1</v>
      </c>
      <c r="M155" s="19">
        <v>45533.34</v>
      </c>
      <c r="N155" s="28">
        <v>136600.01999999999</v>
      </c>
      <c r="O155" s="19"/>
      <c r="P155" s="20">
        <f t="shared" si="4"/>
        <v>45533.34</v>
      </c>
      <c r="Q155" s="20">
        <f t="shared" si="7"/>
        <v>182133.36</v>
      </c>
      <c r="R155" s="20">
        <f t="shared" si="7"/>
        <v>182133.36</v>
      </c>
      <c r="S155" s="19">
        <v>683000</v>
      </c>
      <c r="T155" s="21">
        <f t="shared" si="6"/>
        <v>500866.64</v>
      </c>
      <c r="U155" s="145">
        <v>43709</v>
      </c>
      <c r="V155" s="144" t="s">
        <v>673</v>
      </c>
      <c r="W155" s="34" t="s">
        <v>675</v>
      </c>
      <c r="X155" s="1"/>
    </row>
    <row r="156" spans="1:24" ht="58.5" customHeight="1" x14ac:dyDescent="0.25">
      <c r="A156" s="71">
        <v>104</v>
      </c>
      <c r="B156" s="11" t="s">
        <v>482</v>
      </c>
      <c r="C156" s="12" t="s">
        <v>483</v>
      </c>
      <c r="D156" s="12" t="s">
        <v>484</v>
      </c>
      <c r="E156" s="17" t="s">
        <v>485</v>
      </c>
      <c r="F156" s="74" t="s">
        <v>486</v>
      </c>
      <c r="G156" s="14" t="s">
        <v>26</v>
      </c>
      <c r="H156" s="15" t="s">
        <v>27</v>
      </c>
      <c r="I156" s="25">
        <v>3.9</v>
      </c>
      <c r="J156" s="25">
        <v>3.9</v>
      </c>
      <c r="K156" s="11" t="s">
        <v>35</v>
      </c>
      <c r="L156" s="27">
        <v>1</v>
      </c>
      <c r="M156" s="19">
        <v>45533.34</v>
      </c>
      <c r="N156" s="28">
        <v>136600.01999999999</v>
      </c>
      <c r="O156" s="29">
        <v>91066.68</v>
      </c>
      <c r="P156" s="20">
        <f t="shared" si="4"/>
        <v>45533.34</v>
      </c>
      <c r="Q156" s="20">
        <f t="shared" si="7"/>
        <v>182133.36</v>
      </c>
      <c r="R156" s="20">
        <f t="shared" si="7"/>
        <v>273200.03999999998</v>
      </c>
      <c r="S156" s="19">
        <v>683000</v>
      </c>
      <c r="T156" s="21">
        <f t="shared" si="6"/>
        <v>409799.96</v>
      </c>
      <c r="U156" s="145">
        <v>43709</v>
      </c>
      <c r="V156" s="144" t="s">
        <v>673</v>
      </c>
      <c r="W156" s="34" t="s">
        <v>675</v>
      </c>
      <c r="X156" s="1"/>
    </row>
    <row r="157" spans="1:24" ht="58.5" customHeight="1" x14ac:dyDescent="0.25">
      <c r="A157" s="71">
        <v>105</v>
      </c>
      <c r="B157" s="11" t="s">
        <v>487</v>
      </c>
      <c r="C157" s="12" t="s">
        <v>488</v>
      </c>
      <c r="D157" s="12" t="s">
        <v>489</v>
      </c>
      <c r="E157" s="17" t="s">
        <v>490</v>
      </c>
      <c r="F157" s="74" t="s">
        <v>491</v>
      </c>
      <c r="G157" s="14" t="s">
        <v>26</v>
      </c>
      <c r="H157" s="15" t="s">
        <v>27</v>
      </c>
      <c r="I157" s="25">
        <v>3.7</v>
      </c>
      <c r="J157" s="25">
        <v>3.4</v>
      </c>
      <c r="K157" s="11" t="s">
        <v>35</v>
      </c>
      <c r="L157" s="27">
        <v>1</v>
      </c>
      <c r="M157" s="19">
        <v>45533.34</v>
      </c>
      <c r="N157" s="28">
        <v>136600.01999999999</v>
      </c>
      <c r="O157" s="29">
        <v>91066.68</v>
      </c>
      <c r="P157" s="20">
        <f t="shared" si="4"/>
        <v>45533.34</v>
      </c>
      <c r="Q157" s="20">
        <f t="shared" si="7"/>
        <v>182133.36</v>
      </c>
      <c r="R157" s="20">
        <f t="shared" si="7"/>
        <v>273200.03999999998</v>
      </c>
      <c r="S157" s="19">
        <v>683000</v>
      </c>
      <c r="T157" s="21">
        <f t="shared" si="6"/>
        <v>409799.96</v>
      </c>
      <c r="U157" s="145">
        <v>43709</v>
      </c>
      <c r="V157" s="144" t="s">
        <v>673</v>
      </c>
      <c r="W157" s="34" t="s">
        <v>675</v>
      </c>
      <c r="X157" s="1"/>
    </row>
    <row r="158" spans="1:24" ht="58.5" customHeight="1" x14ac:dyDescent="0.25">
      <c r="A158" s="71">
        <v>106</v>
      </c>
      <c r="B158" s="11" t="s">
        <v>492</v>
      </c>
      <c r="C158" s="12" t="s">
        <v>493</v>
      </c>
      <c r="D158" s="12" t="s">
        <v>494</v>
      </c>
      <c r="E158" s="17" t="s">
        <v>495</v>
      </c>
      <c r="F158" s="74" t="s">
        <v>40</v>
      </c>
      <c r="G158" s="48" t="s">
        <v>90</v>
      </c>
      <c r="H158" s="15" t="s">
        <v>27</v>
      </c>
      <c r="I158" s="25">
        <v>2.6</v>
      </c>
      <c r="J158" s="25">
        <v>3</v>
      </c>
      <c r="K158" s="11" t="s">
        <v>35</v>
      </c>
      <c r="L158" s="27">
        <v>1</v>
      </c>
      <c r="M158" s="19">
        <v>45533.34</v>
      </c>
      <c r="N158" s="28">
        <v>136600.01999999999</v>
      </c>
      <c r="O158" s="29">
        <v>91066.68</v>
      </c>
      <c r="P158" s="20">
        <f t="shared" si="4"/>
        <v>45533.34</v>
      </c>
      <c r="Q158" s="20">
        <f t="shared" si="7"/>
        <v>182133.36</v>
      </c>
      <c r="R158" s="20">
        <f t="shared" si="7"/>
        <v>273200.03999999998</v>
      </c>
      <c r="S158" s="19">
        <v>683000</v>
      </c>
      <c r="T158" s="21">
        <f t="shared" si="6"/>
        <v>409799.96</v>
      </c>
      <c r="U158" s="145">
        <v>43709</v>
      </c>
      <c r="V158" s="144" t="s">
        <v>673</v>
      </c>
      <c r="W158" s="34" t="s">
        <v>675</v>
      </c>
      <c r="X158" s="1"/>
    </row>
    <row r="159" spans="1:24" ht="58.5" customHeight="1" x14ac:dyDescent="0.25">
      <c r="A159" s="71">
        <v>107</v>
      </c>
      <c r="B159" s="11" t="s">
        <v>496</v>
      </c>
      <c r="C159" s="12" t="s">
        <v>497</v>
      </c>
      <c r="D159" s="12" t="s">
        <v>498</v>
      </c>
      <c r="E159" s="17" t="s">
        <v>499</v>
      </c>
      <c r="F159" s="74" t="s">
        <v>500</v>
      </c>
      <c r="G159" s="24" t="s">
        <v>34</v>
      </c>
      <c r="H159" s="15" t="s">
        <v>27</v>
      </c>
      <c r="I159" s="25">
        <v>3.7</v>
      </c>
      <c r="J159" s="25">
        <v>3</v>
      </c>
      <c r="K159" s="11" t="s">
        <v>35</v>
      </c>
      <c r="L159" s="27">
        <v>1</v>
      </c>
      <c r="M159" s="19">
        <v>45533.34</v>
      </c>
      <c r="N159" s="28">
        <v>91066.68</v>
      </c>
      <c r="O159" s="29">
        <v>91066.68</v>
      </c>
      <c r="P159" s="20">
        <f t="shared" si="4"/>
        <v>45533.34</v>
      </c>
      <c r="Q159" s="20">
        <f t="shared" si="7"/>
        <v>136600.01999999999</v>
      </c>
      <c r="R159" s="20">
        <f t="shared" si="7"/>
        <v>227666.69999999998</v>
      </c>
      <c r="S159" s="19">
        <v>683000</v>
      </c>
      <c r="T159" s="21">
        <f t="shared" si="6"/>
        <v>455333.30000000005</v>
      </c>
      <c r="U159" s="145">
        <v>43709</v>
      </c>
      <c r="V159" s="144" t="s">
        <v>673</v>
      </c>
      <c r="W159" s="34" t="s">
        <v>675</v>
      </c>
      <c r="X159" s="1"/>
    </row>
    <row r="160" spans="1:24" ht="58.5" customHeight="1" x14ac:dyDescent="0.25">
      <c r="A160" s="71">
        <v>108</v>
      </c>
      <c r="B160" s="11" t="s">
        <v>501</v>
      </c>
      <c r="C160" s="12" t="s">
        <v>502</v>
      </c>
      <c r="D160" s="12" t="s">
        <v>503</v>
      </c>
      <c r="E160" s="17" t="s">
        <v>504</v>
      </c>
      <c r="F160" s="74" t="s">
        <v>491</v>
      </c>
      <c r="G160" s="24" t="s">
        <v>34</v>
      </c>
      <c r="H160" s="15" t="s">
        <v>27</v>
      </c>
      <c r="I160" s="57">
        <v>3</v>
      </c>
      <c r="J160" s="57">
        <v>3</v>
      </c>
      <c r="K160" s="11" t="s">
        <v>35</v>
      </c>
      <c r="L160" s="27">
        <v>1</v>
      </c>
      <c r="M160" s="19">
        <v>45533.34</v>
      </c>
      <c r="N160" s="58">
        <v>45533.34</v>
      </c>
      <c r="O160" s="58"/>
      <c r="P160" s="20">
        <f t="shared" si="4"/>
        <v>45533.34</v>
      </c>
      <c r="Q160" s="20">
        <f t="shared" si="7"/>
        <v>91066.68</v>
      </c>
      <c r="R160" s="20">
        <f t="shared" si="7"/>
        <v>91066.68</v>
      </c>
      <c r="S160" s="19">
        <v>683000</v>
      </c>
      <c r="T160" s="21">
        <f t="shared" si="6"/>
        <v>591933.32000000007</v>
      </c>
      <c r="U160" s="145">
        <v>43709</v>
      </c>
      <c r="V160" s="144" t="s">
        <v>673</v>
      </c>
      <c r="W160" s="34" t="s">
        <v>675</v>
      </c>
      <c r="X160" s="1"/>
    </row>
    <row r="161" spans="1:24" ht="58.5" customHeight="1" x14ac:dyDescent="0.25">
      <c r="A161" s="71">
        <v>109</v>
      </c>
      <c r="B161" s="11" t="s">
        <v>505</v>
      </c>
      <c r="C161" s="12" t="s">
        <v>506</v>
      </c>
      <c r="D161" s="12" t="s">
        <v>507</v>
      </c>
      <c r="E161" s="17" t="s">
        <v>508</v>
      </c>
      <c r="F161" s="74" t="s">
        <v>500</v>
      </c>
      <c r="G161" s="24" t="s">
        <v>34</v>
      </c>
      <c r="H161" s="15" t="s">
        <v>27</v>
      </c>
      <c r="I161" s="25">
        <v>0</v>
      </c>
      <c r="J161" s="25">
        <v>1.8</v>
      </c>
      <c r="K161" s="11" t="s">
        <v>35</v>
      </c>
      <c r="L161" s="27">
        <v>1</v>
      </c>
      <c r="M161" s="19">
        <v>45533.34</v>
      </c>
      <c r="N161" s="28">
        <v>91066.68</v>
      </c>
      <c r="O161" s="29">
        <v>45533.34</v>
      </c>
      <c r="P161" s="20">
        <f t="shared" si="4"/>
        <v>45533.34</v>
      </c>
      <c r="Q161" s="20">
        <f t="shared" si="7"/>
        <v>136600.01999999999</v>
      </c>
      <c r="R161" s="20">
        <f t="shared" si="7"/>
        <v>182133.36</v>
      </c>
      <c r="S161" s="19">
        <v>683000</v>
      </c>
      <c r="T161" s="21">
        <f t="shared" si="6"/>
        <v>500866.64</v>
      </c>
      <c r="U161" s="145">
        <v>43709</v>
      </c>
      <c r="V161" s="144" t="s">
        <v>673</v>
      </c>
      <c r="W161" s="34" t="s">
        <v>675</v>
      </c>
      <c r="X161" s="1"/>
    </row>
    <row r="162" spans="1:24" ht="58.5" customHeight="1" x14ac:dyDescent="0.25">
      <c r="A162" s="71">
        <v>110</v>
      </c>
      <c r="B162" s="11" t="s">
        <v>509</v>
      </c>
      <c r="C162" s="12" t="s">
        <v>510</v>
      </c>
      <c r="D162" s="12" t="s">
        <v>511</v>
      </c>
      <c r="E162" s="17" t="s">
        <v>512</v>
      </c>
      <c r="F162" s="74" t="s">
        <v>500</v>
      </c>
      <c r="G162" s="24" t="s">
        <v>34</v>
      </c>
      <c r="H162" s="15" t="s">
        <v>27</v>
      </c>
      <c r="I162" s="25">
        <v>1.8</v>
      </c>
      <c r="J162" s="25">
        <v>2.2999999999999998</v>
      </c>
      <c r="K162" s="11" t="s">
        <v>35</v>
      </c>
      <c r="L162" s="27">
        <v>1</v>
      </c>
      <c r="M162" s="19">
        <v>45533.34</v>
      </c>
      <c r="N162" s="28">
        <v>136600.01999999999</v>
      </c>
      <c r="O162" s="29">
        <v>91066.68</v>
      </c>
      <c r="P162" s="20">
        <f t="shared" si="4"/>
        <v>45533.34</v>
      </c>
      <c r="Q162" s="20">
        <f t="shared" si="7"/>
        <v>182133.36</v>
      </c>
      <c r="R162" s="20">
        <f t="shared" si="7"/>
        <v>273200.03999999998</v>
      </c>
      <c r="S162" s="19">
        <v>683000</v>
      </c>
      <c r="T162" s="21">
        <f t="shared" si="6"/>
        <v>409799.96</v>
      </c>
      <c r="U162" s="145">
        <v>43709</v>
      </c>
      <c r="V162" s="144" t="s">
        <v>673</v>
      </c>
      <c r="W162" s="34" t="s">
        <v>675</v>
      </c>
      <c r="X162" s="1"/>
    </row>
    <row r="163" spans="1:24" ht="58.5" customHeight="1" x14ac:dyDescent="0.25">
      <c r="A163" s="71">
        <v>111</v>
      </c>
      <c r="B163" s="11" t="s">
        <v>513</v>
      </c>
      <c r="C163" s="12" t="s">
        <v>514</v>
      </c>
      <c r="D163" s="12" t="s">
        <v>515</v>
      </c>
      <c r="E163" s="17" t="s">
        <v>516</v>
      </c>
      <c r="F163" s="74" t="s">
        <v>491</v>
      </c>
      <c r="G163" s="24" t="s">
        <v>34</v>
      </c>
      <c r="H163" s="15" t="s">
        <v>27</v>
      </c>
      <c r="I163" s="25">
        <v>3.8</v>
      </c>
      <c r="J163" s="25">
        <v>3.4</v>
      </c>
      <c r="K163" s="11" t="s">
        <v>35</v>
      </c>
      <c r="L163" s="27">
        <v>1</v>
      </c>
      <c r="M163" s="19">
        <v>45533.34</v>
      </c>
      <c r="N163" s="28">
        <v>136600.01999999999</v>
      </c>
      <c r="O163" s="29">
        <v>91066.68</v>
      </c>
      <c r="P163" s="20">
        <f t="shared" si="4"/>
        <v>45533.34</v>
      </c>
      <c r="Q163" s="20">
        <f t="shared" si="7"/>
        <v>182133.36</v>
      </c>
      <c r="R163" s="20">
        <f t="shared" si="7"/>
        <v>273200.03999999998</v>
      </c>
      <c r="S163" s="19">
        <v>683000</v>
      </c>
      <c r="T163" s="21">
        <f t="shared" si="6"/>
        <v>409799.96</v>
      </c>
      <c r="U163" s="145">
        <v>43709</v>
      </c>
      <c r="V163" s="144" t="s">
        <v>673</v>
      </c>
      <c r="W163" s="34" t="s">
        <v>675</v>
      </c>
      <c r="X163" s="1"/>
    </row>
    <row r="164" spans="1:24" ht="58.5" customHeight="1" x14ac:dyDescent="0.25">
      <c r="A164" s="71">
        <v>112</v>
      </c>
      <c r="B164" s="11" t="s">
        <v>517</v>
      </c>
      <c r="C164" s="12" t="s">
        <v>518</v>
      </c>
      <c r="D164" s="12" t="s">
        <v>519</v>
      </c>
      <c r="E164" s="17" t="s">
        <v>520</v>
      </c>
      <c r="F164" s="74" t="s">
        <v>491</v>
      </c>
      <c r="G164" s="24" t="s">
        <v>34</v>
      </c>
      <c r="H164" s="15" t="s">
        <v>27</v>
      </c>
      <c r="I164" s="25">
        <v>0.5</v>
      </c>
      <c r="J164" s="25">
        <v>1.9</v>
      </c>
      <c r="K164" s="11" t="s">
        <v>28</v>
      </c>
      <c r="L164" s="27">
        <v>1</v>
      </c>
      <c r="M164" s="19">
        <v>45533.34</v>
      </c>
      <c r="N164" s="28">
        <v>136600.01999999999</v>
      </c>
      <c r="O164" s="50"/>
      <c r="P164" s="20">
        <f t="shared" si="4"/>
        <v>45533.34</v>
      </c>
      <c r="Q164" s="20">
        <f t="shared" si="7"/>
        <v>182133.36</v>
      </c>
      <c r="R164" s="20">
        <f t="shared" si="7"/>
        <v>182133.36</v>
      </c>
      <c r="S164" s="19">
        <v>683000</v>
      </c>
      <c r="T164" s="21">
        <f t="shared" si="6"/>
        <v>500866.64</v>
      </c>
      <c r="U164" s="145">
        <v>43709</v>
      </c>
      <c r="V164" s="144" t="s">
        <v>673</v>
      </c>
      <c r="W164" s="34" t="s">
        <v>675</v>
      </c>
      <c r="X164" s="1"/>
    </row>
    <row r="165" spans="1:24" ht="58.5" customHeight="1" x14ac:dyDescent="0.25">
      <c r="A165" s="71">
        <v>113</v>
      </c>
      <c r="B165" s="11" t="s">
        <v>521</v>
      </c>
      <c r="C165" s="12" t="s">
        <v>522</v>
      </c>
      <c r="D165" s="12" t="s">
        <v>523</v>
      </c>
      <c r="E165" s="17" t="s">
        <v>524</v>
      </c>
      <c r="F165" s="74" t="s">
        <v>491</v>
      </c>
      <c r="G165" s="24" t="s">
        <v>34</v>
      </c>
      <c r="H165" s="15" t="s">
        <v>27</v>
      </c>
      <c r="I165" s="25">
        <v>3</v>
      </c>
      <c r="J165" s="25">
        <v>1.9</v>
      </c>
      <c r="K165" s="11" t="s">
        <v>35</v>
      </c>
      <c r="L165" s="27">
        <v>1</v>
      </c>
      <c r="M165" s="19">
        <v>45533.34</v>
      </c>
      <c r="N165" s="28">
        <v>136600.01999999999</v>
      </c>
      <c r="O165" s="29">
        <v>91066.68</v>
      </c>
      <c r="P165" s="20">
        <f t="shared" si="4"/>
        <v>45533.34</v>
      </c>
      <c r="Q165" s="20">
        <f t="shared" si="7"/>
        <v>182133.36</v>
      </c>
      <c r="R165" s="20">
        <f t="shared" si="7"/>
        <v>273200.03999999998</v>
      </c>
      <c r="S165" s="19">
        <v>683000</v>
      </c>
      <c r="T165" s="21">
        <f t="shared" si="6"/>
        <v>409799.96</v>
      </c>
      <c r="U165" s="145">
        <v>43709</v>
      </c>
      <c r="V165" s="144" t="s">
        <v>673</v>
      </c>
      <c r="W165" s="34" t="s">
        <v>675</v>
      </c>
      <c r="X165" s="1"/>
    </row>
    <row r="166" spans="1:24" ht="58.5" customHeight="1" x14ac:dyDescent="0.25">
      <c r="A166" s="71">
        <v>114</v>
      </c>
      <c r="B166" s="11" t="s">
        <v>525</v>
      </c>
      <c r="C166" s="12" t="s">
        <v>526</v>
      </c>
      <c r="D166" s="12" t="s">
        <v>527</v>
      </c>
      <c r="E166" s="17" t="s">
        <v>528</v>
      </c>
      <c r="F166" s="74" t="s">
        <v>491</v>
      </c>
      <c r="G166" s="24" t="s">
        <v>34</v>
      </c>
      <c r="H166" s="15" t="s">
        <v>27</v>
      </c>
      <c r="I166" s="25">
        <v>3.5</v>
      </c>
      <c r="J166" s="25">
        <v>2.9</v>
      </c>
      <c r="K166" s="11" t="s">
        <v>35</v>
      </c>
      <c r="L166" s="27">
        <v>1</v>
      </c>
      <c r="M166" s="19">
        <v>45533.34</v>
      </c>
      <c r="N166" s="28">
        <v>136600.01999999999</v>
      </c>
      <c r="O166" s="29">
        <v>91066.68</v>
      </c>
      <c r="P166" s="20">
        <f t="shared" si="4"/>
        <v>45533.34</v>
      </c>
      <c r="Q166" s="20">
        <f t="shared" si="7"/>
        <v>182133.36</v>
      </c>
      <c r="R166" s="20">
        <f t="shared" si="7"/>
        <v>273200.03999999998</v>
      </c>
      <c r="S166" s="19">
        <v>683000</v>
      </c>
      <c r="T166" s="21">
        <f t="shared" si="6"/>
        <v>409799.96</v>
      </c>
      <c r="U166" s="145">
        <v>43709</v>
      </c>
      <c r="V166" s="144" t="s">
        <v>673</v>
      </c>
      <c r="W166" s="34" t="s">
        <v>675</v>
      </c>
      <c r="X166" s="1"/>
    </row>
    <row r="167" spans="1:24" ht="58.5" customHeight="1" x14ac:dyDescent="0.25">
      <c r="A167" s="71">
        <v>115</v>
      </c>
      <c r="B167" s="11" t="s">
        <v>529</v>
      </c>
      <c r="C167" s="12" t="s">
        <v>530</v>
      </c>
      <c r="D167" s="12" t="s">
        <v>531</v>
      </c>
      <c r="E167" s="17" t="s">
        <v>532</v>
      </c>
      <c r="F167" s="74" t="s">
        <v>491</v>
      </c>
      <c r="G167" s="24" t="s">
        <v>34</v>
      </c>
      <c r="H167" s="15" t="s">
        <v>27</v>
      </c>
      <c r="I167" s="25">
        <v>3.1</v>
      </c>
      <c r="J167" s="25">
        <v>3.1</v>
      </c>
      <c r="K167" s="11" t="s">
        <v>35</v>
      </c>
      <c r="L167" s="27">
        <v>1</v>
      </c>
      <c r="M167" s="19">
        <v>45533.34</v>
      </c>
      <c r="N167" s="28">
        <v>136600.01999999999</v>
      </c>
      <c r="O167" s="29">
        <v>91066.68</v>
      </c>
      <c r="P167" s="20">
        <f t="shared" si="4"/>
        <v>45533.34</v>
      </c>
      <c r="Q167" s="20">
        <f t="shared" si="7"/>
        <v>182133.36</v>
      </c>
      <c r="R167" s="20">
        <f t="shared" si="7"/>
        <v>273200.03999999998</v>
      </c>
      <c r="S167" s="19">
        <v>683000</v>
      </c>
      <c r="T167" s="21">
        <f t="shared" si="6"/>
        <v>409799.96</v>
      </c>
      <c r="U167" s="145">
        <v>43709</v>
      </c>
      <c r="V167" s="144" t="s">
        <v>673</v>
      </c>
      <c r="W167" s="34" t="s">
        <v>675</v>
      </c>
      <c r="X167" s="1"/>
    </row>
    <row r="168" spans="1:24" ht="58.5" customHeight="1" x14ac:dyDescent="0.25">
      <c r="A168" s="71">
        <v>116</v>
      </c>
      <c r="B168" s="11" t="s">
        <v>533</v>
      </c>
      <c r="C168" s="12" t="s">
        <v>534</v>
      </c>
      <c r="D168" s="12" t="s">
        <v>535</v>
      </c>
      <c r="E168" s="17" t="s">
        <v>536</v>
      </c>
      <c r="F168" s="74" t="s">
        <v>285</v>
      </c>
      <c r="G168" s="24" t="s">
        <v>34</v>
      </c>
      <c r="H168" s="15" t="s">
        <v>27</v>
      </c>
      <c r="I168" s="25">
        <v>2.7</v>
      </c>
      <c r="J168" s="25">
        <v>2.8</v>
      </c>
      <c r="K168" s="11" t="s">
        <v>35</v>
      </c>
      <c r="L168" s="27">
        <v>1</v>
      </c>
      <c r="M168" s="19">
        <v>45533.34</v>
      </c>
      <c r="N168" s="28">
        <v>136600.01999999999</v>
      </c>
      <c r="O168" s="29">
        <v>91066.68</v>
      </c>
      <c r="P168" s="20">
        <f t="shared" si="4"/>
        <v>45533.34</v>
      </c>
      <c r="Q168" s="20">
        <f t="shared" si="7"/>
        <v>182133.36</v>
      </c>
      <c r="R168" s="20">
        <f t="shared" si="7"/>
        <v>273200.03999999998</v>
      </c>
      <c r="S168" s="19">
        <v>683000</v>
      </c>
      <c r="T168" s="21">
        <f t="shared" si="6"/>
        <v>409799.96</v>
      </c>
      <c r="U168" s="145">
        <v>43709</v>
      </c>
      <c r="V168" s="144" t="s">
        <v>673</v>
      </c>
      <c r="W168" s="34" t="s">
        <v>675</v>
      </c>
      <c r="X168" s="1"/>
    </row>
    <row r="169" spans="1:24" ht="58.5" customHeight="1" x14ac:dyDescent="0.25">
      <c r="A169" s="71">
        <v>117</v>
      </c>
      <c r="B169" s="11" t="s">
        <v>537</v>
      </c>
      <c r="C169" s="76" t="s">
        <v>538</v>
      </c>
      <c r="D169" s="76" t="s">
        <v>539</v>
      </c>
      <c r="E169" s="17" t="s">
        <v>540</v>
      </c>
      <c r="F169" s="74" t="s">
        <v>665</v>
      </c>
      <c r="G169" s="24" t="s">
        <v>34</v>
      </c>
      <c r="H169" s="15" t="s">
        <v>27</v>
      </c>
      <c r="I169" s="52">
        <v>0</v>
      </c>
      <c r="J169" s="52">
        <v>1.4</v>
      </c>
      <c r="K169" s="11" t="s">
        <v>28</v>
      </c>
      <c r="L169" s="27">
        <v>1</v>
      </c>
      <c r="M169" s="19">
        <v>45533.34</v>
      </c>
      <c r="N169" s="28">
        <v>136600.01999999999</v>
      </c>
      <c r="O169" s="19"/>
      <c r="P169" s="20">
        <f t="shared" si="4"/>
        <v>45533.34</v>
      </c>
      <c r="Q169" s="20">
        <f t="shared" si="7"/>
        <v>182133.36</v>
      </c>
      <c r="R169" s="20">
        <f t="shared" si="7"/>
        <v>182133.36</v>
      </c>
      <c r="S169" s="19">
        <v>683000</v>
      </c>
      <c r="T169" s="21">
        <f t="shared" si="6"/>
        <v>500866.64</v>
      </c>
      <c r="U169" s="145">
        <v>43709</v>
      </c>
      <c r="V169" s="144" t="s">
        <v>673</v>
      </c>
      <c r="W169" s="34" t="s">
        <v>675</v>
      </c>
      <c r="X169" s="1"/>
    </row>
    <row r="170" spans="1:24" ht="58.5" customHeight="1" x14ac:dyDescent="0.25">
      <c r="A170" s="71">
        <v>118</v>
      </c>
      <c r="B170" s="11" t="s">
        <v>541</v>
      </c>
      <c r="C170" s="76" t="s">
        <v>542</v>
      </c>
      <c r="D170" s="76" t="s">
        <v>543</v>
      </c>
      <c r="E170" s="77" t="s">
        <v>544</v>
      </c>
      <c r="F170" s="35" t="s">
        <v>260</v>
      </c>
      <c r="G170" s="24" t="s">
        <v>34</v>
      </c>
      <c r="H170" s="15" t="s">
        <v>27</v>
      </c>
      <c r="I170" s="25">
        <v>2.2999999999999998</v>
      </c>
      <c r="J170" s="25">
        <v>2.7</v>
      </c>
      <c r="K170" s="11" t="s">
        <v>35</v>
      </c>
      <c r="L170" s="27">
        <v>1</v>
      </c>
      <c r="M170" s="19">
        <v>0</v>
      </c>
      <c r="N170" s="28">
        <v>136600.01999999999</v>
      </c>
      <c r="O170" s="29">
        <v>91066.68</v>
      </c>
      <c r="P170" s="20">
        <f t="shared" si="4"/>
        <v>0</v>
      </c>
      <c r="Q170" s="20">
        <f t="shared" si="7"/>
        <v>136600.01999999999</v>
      </c>
      <c r="R170" s="20">
        <f t="shared" si="7"/>
        <v>227666.69999999998</v>
      </c>
      <c r="S170" s="19">
        <v>683000</v>
      </c>
      <c r="T170" s="21">
        <f t="shared" si="6"/>
        <v>455333.30000000005</v>
      </c>
      <c r="U170" s="145">
        <v>43709</v>
      </c>
      <c r="V170" s="144" t="s">
        <v>673</v>
      </c>
      <c r="W170" s="34" t="s">
        <v>675</v>
      </c>
      <c r="X170" s="1"/>
    </row>
    <row r="171" spans="1:24" ht="58.5" customHeight="1" x14ac:dyDescent="0.25">
      <c r="A171" s="71">
        <v>119</v>
      </c>
      <c r="B171" s="11" t="s">
        <v>545</v>
      </c>
      <c r="C171" s="76" t="s">
        <v>546</v>
      </c>
      <c r="D171" s="76" t="s">
        <v>547</v>
      </c>
      <c r="E171" s="17" t="s">
        <v>548</v>
      </c>
      <c r="F171" s="74" t="s">
        <v>549</v>
      </c>
      <c r="G171" s="24" t="s">
        <v>34</v>
      </c>
      <c r="H171" s="15" t="s">
        <v>27</v>
      </c>
      <c r="I171" s="25">
        <v>2.7</v>
      </c>
      <c r="J171" s="25">
        <v>3</v>
      </c>
      <c r="K171" s="11" t="s">
        <v>35</v>
      </c>
      <c r="L171" s="27">
        <v>1</v>
      </c>
      <c r="M171" s="19">
        <v>0</v>
      </c>
      <c r="N171" s="19">
        <v>0</v>
      </c>
      <c r="O171" s="19"/>
      <c r="P171" s="20">
        <f t="shared" si="4"/>
        <v>0</v>
      </c>
      <c r="Q171" s="20">
        <f t="shared" si="7"/>
        <v>0</v>
      </c>
      <c r="R171" s="20">
        <f t="shared" si="7"/>
        <v>0</v>
      </c>
      <c r="S171" s="19">
        <v>683000</v>
      </c>
      <c r="T171" s="21">
        <f t="shared" si="6"/>
        <v>683000</v>
      </c>
      <c r="U171" s="145">
        <v>43709</v>
      </c>
      <c r="V171" s="144" t="s">
        <v>673</v>
      </c>
      <c r="W171" s="34" t="s">
        <v>675</v>
      </c>
      <c r="X171" s="1"/>
    </row>
    <row r="172" spans="1:24" ht="58.5" customHeight="1" x14ac:dyDescent="0.25">
      <c r="A172" s="71">
        <v>120</v>
      </c>
      <c r="B172" s="11" t="s">
        <v>550</v>
      </c>
      <c r="C172" s="76" t="s">
        <v>551</v>
      </c>
      <c r="D172" s="76" t="s">
        <v>552</v>
      </c>
      <c r="E172" s="17" t="s">
        <v>553</v>
      </c>
      <c r="F172" s="74" t="s">
        <v>486</v>
      </c>
      <c r="G172" s="24" t="s">
        <v>34</v>
      </c>
      <c r="H172" s="15" t="s">
        <v>27</v>
      </c>
      <c r="I172" s="25">
        <v>3.4</v>
      </c>
      <c r="J172" s="25">
        <v>2.6</v>
      </c>
      <c r="K172" s="11" t="s">
        <v>35</v>
      </c>
      <c r="L172" s="27">
        <v>1</v>
      </c>
      <c r="M172" s="19">
        <v>0</v>
      </c>
      <c r="N172" s="19">
        <v>0</v>
      </c>
      <c r="O172" s="58">
        <v>45533.34</v>
      </c>
      <c r="P172" s="20">
        <f t="shared" si="4"/>
        <v>0</v>
      </c>
      <c r="Q172" s="20">
        <f t="shared" si="7"/>
        <v>0</v>
      </c>
      <c r="R172" s="20">
        <f t="shared" si="7"/>
        <v>45533.34</v>
      </c>
      <c r="S172" s="19">
        <v>683000</v>
      </c>
      <c r="T172" s="21">
        <f t="shared" si="6"/>
        <v>637466.66</v>
      </c>
      <c r="U172" s="145">
        <v>43709</v>
      </c>
      <c r="V172" s="144" t="s">
        <v>673</v>
      </c>
      <c r="W172" s="34" t="s">
        <v>675</v>
      </c>
      <c r="X172" s="1"/>
    </row>
    <row r="173" spans="1:24" ht="58.5" customHeight="1" x14ac:dyDescent="0.25">
      <c r="A173" s="71">
        <v>121</v>
      </c>
      <c r="B173" s="11" t="s">
        <v>554</v>
      </c>
      <c r="C173" s="76" t="s">
        <v>555</v>
      </c>
      <c r="D173" s="76" t="s">
        <v>556</v>
      </c>
      <c r="E173" s="17" t="s">
        <v>557</v>
      </c>
      <c r="F173" s="74" t="s">
        <v>549</v>
      </c>
      <c r="G173" s="24" t="s">
        <v>34</v>
      </c>
      <c r="H173" s="15" t="s">
        <v>27</v>
      </c>
      <c r="I173" s="25">
        <v>2.2000000000000002</v>
      </c>
      <c r="J173" s="25">
        <v>2.5</v>
      </c>
      <c r="K173" s="11" t="s">
        <v>35</v>
      </c>
      <c r="L173" s="27">
        <v>1</v>
      </c>
      <c r="M173" s="19">
        <v>45533.34</v>
      </c>
      <c r="N173" s="28">
        <v>136600.01999999999</v>
      </c>
      <c r="O173" s="29">
        <v>91066.68</v>
      </c>
      <c r="P173" s="20">
        <f t="shared" si="4"/>
        <v>45533.34</v>
      </c>
      <c r="Q173" s="20">
        <f t="shared" si="7"/>
        <v>182133.36</v>
      </c>
      <c r="R173" s="20">
        <f t="shared" si="7"/>
        <v>273200.03999999998</v>
      </c>
      <c r="S173" s="19">
        <v>683000</v>
      </c>
      <c r="T173" s="21">
        <f t="shared" si="6"/>
        <v>409799.96</v>
      </c>
      <c r="U173" s="145">
        <v>43709</v>
      </c>
      <c r="V173" s="144" t="s">
        <v>673</v>
      </c>
      <c r="W173" s="34" t="s">
        <v>675</v>
      </c>
      <c r="X173" s="1"/>
    </row>
    <row r="174" spans="1:24" ht="58.5" customHeight="1" x14ac:dyDescent="0.25">
      <c r="A174" s="71">
        <v>122</v>
      </c>
      <c r="B174" s="66"/>
      <c r="C174" s="67" t="s">
        <v>558</v>
      </c>
      <c r="D174" s="70" t="s">
        <v>559</v>
      </c>
      <c r="E174" s="68" t="s">
        <v>560</v>
      </c>
      <c r="F174" s="69" t="s">
        <v>360</v>
      </c>
      <c r="G174" s="24" t="s">
        <v>34</v>
      </c>
      <c r="H174" s="67" t="s">
        <v>351</v>
      </c>
      <c r="I174" s="78">
        <v>0</v>
      </c>
      <c r="J174" s="78">
        <v>0</v>
      </c>
      <c r="K174" s="79" t="s">
        <v>351</v>
      </c>
      <c r="L174" s="80">
        <v>1</v>
      </c>
      <c r="M174" s="50">
        <v>0</v>
      </c>
      <c r="N174" s="50">
        <v>0</v>
      </c>
      <c r="O174" s="50"/>
      <c r="P174" s="50">
        <f t="shared" si="4"/>
        <v>0</v>
      </c>
      <c r="Q174" s="20">
        <f t="shared" si="7"/>
        <v>0</v>
      </c>
      <c r="R174" s="20">
        <f t="shared" si="7"/>
        <v>0</v>
      </c>
      <c r="S174" s="50">
        <v>0</v>
      </c>
      <c r="T174" s="21">
        <f t="shared" si="6"/>
        <v>0</v>
      </c>
      <c r="U174" s="145">
        <v>43709</v>
      </c>
      <c r="V174" s="144" t="s">
        <v>673</v>
      </c>
      <c r="W174" s="34" t="s">
        <v>675</v>
      </c>
      <c r="X174" s="1"/>
    </row>
    <row r="175" spans="1:24" ht="58.5" customHeight="1" x14ac:dyDescent="0.25">
      <c r="A175" s="71">
        <v>123</v>
      </c>
      <c r="B175" s="34" t="s">
        <v>561</v>
      </c>
      <c r="C175" s="12" t="s">
        <v>562</v>
      </c>
      <c r="D175" s="81" t="s">
        <v>563</v>
      </c>
      <c r="E175" s="17" t="s">
        <v>564</v>
      </c>
      <c r="F175" s="74" t="s">
        <v>565</v>
      </c>
      <c r="G175" s="82" t="s">
        <v>34</v>
      </c>
      <c r="H175" s="15" t="s">
        <v>27</v>
      </c>
      <c r="I175" s="25">
        <v>0.4</v>
      </c>
      <c r="J175" s="25">
        <v>2</v>
      </c>
      <c r="K175" s="78" t="s">
        <v>35</v>
      </c>
      <c r="L175" s="18">
        <v>1</v>
      </c>
      <c r="M175" s="19">
        <v>0</v>
      </c>
      <c r="N175" s="58">
        <v>91066.68</v>
      </c>
      <c r="O175" s="29">
        <v>91066.68</v>
      </c>
      <c r="P175" s="50">
        <f t="shared" si="4"/>
        <v>0</v>
      </c>
      <c r="Q175" s="20">
        <f t="shared" si="7"/>
        <v>91066.68</v>
      </c>
      <c r="R175" s="20">
        <f t="shared" si="7"/>
        <v>182133.36</v>
      </c>
      <c r="S175" s="19">
        <v>683000</v>
      </c>
      <c r="T175" s="21">
        <f t="shared" si="6"/>
        <v>500866.64</v>
      </c>
      <c r="U175" s="145">
        <v>43709</v>
      </c>
      <c r="V175" s="144" t="s">
        <v>673</v>
      </c>
      <c r="W175" s="34" t="s">
        <v>675</v>
      </c>
      <c r="X175" s="1"/>
    </row>
    <row r="176" spans="1:24" ht="58.5" customHeight="1" x14ac:dyDescent="0.25">
      <c r="A176" s="71">
        <v>124</v>
      </c>
      <c r="B176" s="83"/>
      <c r="C176" s="76" t="s">
        <v>377</v>
      </c>
      <c r="D176" s="84" t="s">
        <v>566</v>
      </c>
      <c r="E176" s="68"/>
      <c r="F176" s="69"/>
      <c r="G176" s="85" t="s">
        <v>55</v>
      </c>
      <c r="H176" s="67" t="s">
        <v>351</v>
      </c>
      <c r="I176" s="78">
        <v>0</v>
      </c>
      <c r="J176" s="78">
        <v>0</v>
      </c>
      <c r="K176" s="79" t="s">
        <v>351</v>
      </c>
      <c r="L176" s="80">
        <v>1</v>
      </c>
      <c r="M176" s="50">
        <v>0</v>
      </c>
      <c r="N176" s="50">
        <v>0</v>
      </c>
      <c r="O176" s="50"/>
      <c r="P176" s="50">
        <f t="shared" si="4"/>
        <v>0</v>
      </c>
      <c r="Q176" s="20">
        <f t="shared" si="7"/>
        <v>0</v>
      </c>
      <c r="R176" s="20">
        <f t="shared" si="7"/>
        <v>0</v>
      </c>
      <c r="S176" s="50">
        <v>0</v>
      </c>
      <c r="T176" s="21">
        <f t="shared" si="6"/>
        <v>0</v>
      </c>
      <c r="U176" s="145">
        <v>43709</v>
      </c>
      <c r="V176" s="144" t="s">
        <v>673</v>
      </c>
      <c r="W176" s="34" t="s">
        <v>675</v>
      </c>
      <c r="X176" s="1"/>
    </row>
    <row r="177" spans="1:24" ht="58.5" customHeight="1" x14ac:dyDescent="0.25">
      <c r="A177" s="71">
        <v>125</v>
      </c>
      <c r="B177" s="83"/>
      <c r="C177" s="76" t="s">
        <v>567</v>
      </c>
      <c r="D177" s="84" t="s">
        <v>568</v>
      </c>
      <c r="E177" s="68" t="s">
        <v>569</v>
      </c>
      <c r="F177" s="68"/>
      <c r="G177" s="85" t="s">
        <v>55</v>
      </c>
      <c r="H177" s="67" t="s">
        <v>351</v>
      </c>
      <c r="I177" s="78">
        <v>0</v>
      </c>
      <c r="J177" s="78">
        <v>0</v>
      </c>
      <c r="K177" s="79" t="s">
        <v>351</v>
      </c>
      <c r="L177" s="80">
        <v>1</v>
      </c>
      <c r="M177" s="50">
        <v>0</v>
      </c>
      <c r="N177" s="50">
        <v>0</v>
      </c>
      <c r="O177" s="50"/>
      <c r="P177" s="50">
        <f t="shared" si="4"/>
        <v>0</v>
      </c>
      <c r="Q177" s="20">
        <f t="shared" si="7"/>
        <v>0</v>
      </c>
      <c r="R177" s="20">
        <f t="shared" si="7"/>
        <v>0</v>
      </c>
      <c r="S177" s="50">
        <v>0</v>
      </c>
      <c r="T177" s="21">
        <f t="shared" si="6"/>
        <v>0</v>
      </c>
      <c r="U177" s="145">
        <v>43709</v>
      </c>
      <c r="V177" s="144" t="s">
        <v>673</v>
      </c>
      <c r="W177" s="34" t="s">
        <v>675</v>
      </c>
      <c r="X177" s="1"/>
    </row>
    <row r="178" spans="1:24" ht="58.5" customHeight="1" x14ac:dyDescent="0.25">
      <c r="A178" s="71">
        <v>126</v>
      </c>
      <c r="B178" s="83"/>
      <c r="C178" s="76" t="s">
        <v>570</v>
      </c>
      <c r="D178" s="84" t="s">
        <v>571</v>
      </c>
      <c r="E178" s="68" t="s">
        <v>572</v>
      </c>
      <c r="F178" s="68"/>
      <c r="G178" s="85" t="s">
        <v>55</v>
      </c>
      <c r="H178" s="67" t="s">
        <v>351</v>
      </c>
      <c r="I178" s="78">
        <v>0</v>
      </c>
      <c r="J178" s="78">
        <v>0</v>
      </c>
      <c r="K178" s="79" t="s">
        <v>351</v>
      </c>
      <c r="L178" s="80">
        <v>1</v>
      </c>
      <c r="M178" s="50">
        <v>0</v>
      </c>
      <c r="N178" s="50">
        <v>0</v>
      </c>
      <c r="O178" s="50"/>
      <c r="P178" s="50">
        <f t="shared" si="4"/>
        <v>0</v>
      </c>
      <c r="Q178" s="20">
        <f t="shared" si="7"/>
        <v>0</v>
      </c>
      <c r="R178" s="20">
        <f t="shared" si="7"/>
        <v>0</v>
      </c>
      <c r="S178" s="50">
        <v>0</v>
      </c>
      <c r="T178" s="21">
        <f t="shared" si="6"/>
        <v>0</v>
      </c>
      <c r="U178" s="145">
        <v>43709</v>
      </c>
      <c r="V178" s="144" t="s">
        <v>673</v>
      </c>
      <c r="W178" s="34" t="s">
        <v>675</v>
      </c>
      <c r="X178" s="1"/>
    </row>
    <row r="179" spans="1:24" ht="58.5" customHeight="1" x14ac:dyDescent="0.25">
      <c r="A179" s="71">
        <v>127</v>
      </c>
      <c r="B179" s="83"/>
      <c r="C179" s="76" t="s">
        <v>573</v>
      </c>
      <c r="D179" s="84" t="s">
        <v>574</v>
      </c>
      <c r="E179" s="68" t="s">
        <v>575</v>
      </c>
      <c r="F179" s="68"/>
      <c r="G179" s="85" t="s">
        <v>55</v>
      </c>
      <c r="H179" s="67" t="s">
        <v>351</v>
      </c>
      <c r="I179" s="78">
        <v>0</v>
      </c>
      <c r="J179" s="78">
        <v>0</v>
      </c>
      <c r="K179" s="79" t="s">
        <v>351</v>
      </c>
      <c r="L179" s="80">
        <v>1</v>
      </c>
      <c r="M179" s="50">
        <v>0</v>
      </c>
      <c r="N179" s="50">
        <v>0</v>
      </c>
      <c r="O179" s="50"/>
      <c r="P179" s="50">
        <f t="shared" si="4"/>
        <v>0</v>
      </c>
      <c r="Q179" s="20">
        <f t="shared" si="7"/>
        <v>0</v>
      </c>
      <c r="R179" s="20">
        <f t="shared" si="7"/>
        <v>0</v>
      </c>
      <c r="S179" s="50">
        <v>0</v>
      </c>
      <c r="T179" s="21">
        <f t="shared" si="6"/>
        <v>0</v>
      </c>
      <c r="U179" s="145">
        <v>43709</v>
      </c>
      <c r="V179" s="144" t="s">
        <v>673</v>
      </c>
      <c r="W179" s="34" t="s">
        <v>675</v>
      </c>
      <c r="X179" s="1"/>
    </row>
    <row r="180" spans="1:24" ht="58.5" customHeight="1" x14ac:dyDescent="0.25">
      <c r="A180" s="71">
        <v>128</v>
      </c>
      <c r="B180" s="83"/>
      <c r="C180" s="76" t="s">
        <v>576</v>
      </c>
      <c r="D180" s="84" t="s">
        <v>577</v>
      </c>
      <c r="E180" s="68" t="s">
        <v>578</v>
      </c>
      <c r="F180" s="68"/>
      <c r="G180" s="85" t="s">
        <v>55</v>
      </c>
      <c r="H180" s="67" t="s">
        <v>351</v>
      </c>
      <c r="I180" s="78">
        <v>0</v>
      </c>
      <c r="J180" s="78">
        <v>0</v>
      </c>
      <c r="K180" s="79" t="s">
        <v>351</v>
      </c>
      <c r="L180" s="80">
        <v>1</v>
      </c>
      <c r="M180" s="50">
        <v>0</v>
      </c>
      <c r="N180" s="50">
        <v>0</v>
      </c>
      <c r="O180" s="50"/>
      <c r="P180" s="50">
        <f t="shared" si="4"/>
        <v>0</v>
      </c>
      <c r="Q180" s="20">
        <f t="shared" si="7"/>
        <v>0</v>
      </c>
      <c r="R180" s="20">
        <f t="shared" si="7"/>
        <v>0</v>
      </c>
      <c r="S180" s="50">
        <v>0</v>
      </c>
      <c r="T180" s="21">
        <f t="shared" si="6"/>
        <v>0</v>
      </c>
      <c r="U180" s="145">
        <v>43709</v>
      </c>
      <c r="V180" s="144" t="s">
        <v>673</v>
      </c>
      <c r="W180" s="34" t="s">
        <v>675</v>
      </c>
      <c r="X180" s="1"/>
    </row>
    <row r="181" spans="1:24" ht="58.5" customHeight="1" x14ac:dyDescent="0.25">
      <c r="A181" s="71">
        <v>129</v>
      </c>
      <c r="B181" s="83"/>
      <c r="C181" s="76" t="s">
        <v>579</v>
      </c>
      <c r="D181" s="84" t="s">
        <v>580</v>
      </c>
      <c r="E181" s="68" t="s">
        <v>581</v>
      </c>
      <c r="F181" s="68"/>
      <c r="G181" s="85" t="s">
        <v>55</v>
      </c>
      <c r="H181" s="67" t="s">
        <v>351</v>
      </c>
      <c r="I181" s="78">
        <v>0</v>
      </c>
      <c r="J181" s="78">
        <v>0</v>
      </c>
      <c r="K181" s="79" t="s">
        <v>351</v>
      </c>
      <c r="L181" s="80">
        <v>1</v>
      </c>
      <c r="M181" s="50">
        <v>0</v>
      </c>
      <c r="N181" s="50">
        <v>0</v>
      </c>
      <c r="O181" s="50"/>
      <c r="P181" s="50">
        <f t="shared" ref="P181:P186" si="8">M181</f>
        <v>0</v>
      </c>
      <c r="Q181" s="20">
        <f t="shared" si="7"/>
        <v>0</v>
      </c>
      <c r="R181" s="20">
        <f t="shared" si="7"/>
        <v>0</v>
      </c>
      <c r="S181" s="50">
        <v>0</v>
      </c>
      <c r="T181" s="21">
        <f t="shared" si="6"/>
        <v>0</v>
      </c>
      <c r="U181" s="145">
        <v>43709</v>
      </c>
      <c r="V181" s="144" t="s">
        <v>673</v>
      </c>
      <c r="W181" s="34" t="s">
        <v>675</v>
      </c>
      <c r="X181" s="1"/>
    </row>
    <row r="182" spans="1:24" ht="58.5" customHeight="1" x14ac:dyDescent="0.25">
      <c r="A182" s="71">
        <v>130</v>
      </c>
      <c r="B182" s="83"/>
      <c r="C182" s="76" t="s">
        <v>480</v>
      </c>
      <c r="D182" s="84" t="s">
        <v>582</v>
      </c>
      <c r="E182" s="68" t="s">
        <v>583</v>
      </c>
      <c r="F182" s="68"/>
      <c r="G182" s="85" t="s">
        <v>55</v>
      </c>
      <c r="H182" s="67" t="s">
        <v>351</v>
      </c>
      <c r="I182" s="78">
        <v>0</v>
      </c>
      <c r="J182" s="78">
        <v>0</v>
      </c>
      <c r="K182" s="79" t="s">
        <v>351</v>
      </c>
      <c r="L182" s="80">
        <v>1</v>
      </c>
      <c r="M182" s="50">
        <v>0</v>
      </c>
      <c r="N182" s="50">
        <v>0</v>
      </c>
      <c r="O182" s="50"/>
      <c r="P182" s="50">
        <f t="shared" si="8"/>
        <v>0</v>
      </c>
      <c r="Q182" s="20">
        <f t="shared" ref="Q182:R200" si="9">N182+P182</f>
        <v>0</v>
      </c>
      <c r="R182" s="20">
        <f t="shared" si="9"/>
        <v>0</v>
      </c>
      <c r="S182" s="50">
        <v>0</v>
      </c>
      <c r="T182" s="21">
        <f t="shared" ref="T182:T199" si="10">S182-R182</f>
        <v>0</v>
      </c>
      <c r="U182" s="145">
        <v>43709</v>
      </c>
      <c r="V182" s="144" t="s">
        <v>673</v>
      </c>
      <c r="W182" s="34" t="s">
        <v>675</v>
      </c>
      <c r="X182" s="1"/>
    </row>
    <row r="183" spans="1:24" ht="58.5" customHeight="1" x14ac:dyDescent="0.25">
      <c r="A183" s="71">
        <v>131</v>
      </c>
      <c r="B183" s="83"/>
      <c r="C183" s="76" t="s">
        <v>584</v>
      </c>
      <c r="D183" s="84" t="s">
        <v>585</v>
      </c>
      <c r="E183" s="68" t="s">
        <v>586</v>
      </c>
      <c r="F183" s="68"/>
      <c r="G183" s="85" t="s">
        <v>55</v>
      </c>
      <c r="H183" s="67" t="s">
        <v>351</v>
      </c>
      <c r="I183" s="78">
        <v>0</v>
      </c>
      <c r="J183" s="78">
        <v>0</v>
      </c>
      <c r="K183" s="79" t="s">
        <v>351</v>
      </c>
      <c r="L183" s="80">
        <v>1</v>
      </c>
      <c r="M183" s="50">
        <v>0</v>
      </c>
      <c r="N183" s="50">
        <v>0</v>
      </c>
      <c r="O183" s="50"/>
      <c r="P183" s="50">
        <f t="shared" si="8"/>
        <v>0</v>
      </c>
      <c r="Q183" s="20">
        <f t="shared" si="9"/>
        <v>0</v>
      </c>
      <c r="R183" s="20">
        <f t="shared" si="9"/>
        <v>0</v>
      </c>
      <c r="S183" s="50">
        <v>0</v>
      </c>
      <c r="T183" s="21">
        <f t="shared" si="10"/>
        <v>0</v>
      </c>
      <c r="U183" s="145">
        <v>43709</v>
      </c>
      <c r="V183" s="144" t="s">
        <v>673</v>
      </c>
      <c r="W183" s="34" t="s">
        <v>675</v>
      </c>
      <c r="X183" s="1"/>
    </row>
    <row r="184" spans="1:24" ht="58.5" customHeight="1" x14ac:dyDescent="0.25">
      <c r="A184" s="71">
        <v>132</v>
      </c>
      <c r="B184" s="83"/>
      <c r="C184" s="76" t="s">
        <v>664</v>
      </c>
      <c r="D184" s="84" t="s">
        <v>663</v>
      </c>
      <c r="E184" s="68" t="s">
        <v>587</v>
      </c>
      <c r="F184" s="68"/>
      <c r="G184" s="85" t="s">
        <v>55</v>
      </c>
      <c r="H184" s="67" t="s">
        <v>351</v>
      </c>
      <c r="I184" s="78">
        <v>0</v>
      </c>
      <c r="J184" s="78">
        <v>0</v>
      </c>
      <c r="K184" s="79" t="s">
        <v>351</v>
      </c>
      <c r="L184" s="80">
        <v>1</v>
      </c>
      <c r="M184" s="50">
        <v>0</v>
      </c>
      <c r="N184" s="50">
        <v>0</v>
      </c>
      <c r="O184" s="50"/>
      <c r="P184" s="50">
        <f t="shared" si="8"/>
        <v>0</v>
      </c>
      <c r="Q184" s="20">
        <f t="shared" si="9"/>
        <v>0</v>
      </c>
      <c r="R184" s="20">
        <f t="shared" si="9"/>
        <v>0</v>
      </c>
      <c r="S184" s="50">
        <v>0</v>
      </c>
      <c r="T184" s="21">
        <f t="shared" si="10"/>
        <v>0</v>
      </c>
      <c r="U184" s="145">
        <v>43709</v>
      </c>
      <c r="V184" s="144" t="s">
        <v>673</v>
      </c>
      <c r="W184" s="34" t="s">
        <v>675</v>
      </c>
      <c r="X184" s="1"/>
    </row>
    <row r="185" spans="1:24" ht="58.5" customHeight="1" x14ac:dyDescent="0.25">
      <c r="A185" s="71">
        <v>133</v>
      </c>
      <c r="B185" s="83"/>
      <c r="C185" s="76" t="s">
        <v>662</v>
      </c>
      <c r="D185" s="84" t="s">
        <v>588</v>
      </c>
      <c r="E185" s="68"/>
      <c r="F185" s="68"/>
      <c r="G185" s="85" t="s">
        <v>55</v>
      </c>
      <c r="H185" s="67" t="s">
        <v>351</v>
      </c>
      <c r="I185" s="78">
        <v>0</v>
      </c>
      <c r="J185" s="78">
        <v>0</v>
      </c>
      <c r="K185" s="79" t="s">
        <v>351</v>
      </c>
      <c r="L185" s="80">
        <v>1</v>
      </c>
      <c r="M185" s="50">
        <v>0</v>
      </c>
      <c r="N185" s="50">
        <v>0</v>
      </c>
      <c r="O185" s="50"/>
      <c r="P185" s="50">
        <f t="shared" si="8"/>
        <v>0</v>
      </c>
      <c r="Q185" s="20">
        <f t="shared" si="9"/>
        <v>0</v>
      </c>
      <c r="R185" s="20">
        <f t="shared" si="9"/>
        <v>0</v>
      </c>
      <c r="S185" s="50">
        <v>0</v>
      </c>
      <c r="T185" s="21">
        <f t="shared" si="10"/>
        <v>0</v>
      </c>
      <c r="U185" s="145">
        <v>43709</v>
      </c>
      <c r="V185" s="144" t="s">
        <v>673</v>
      </c>
      <c r="W185" s="34" t="s">
        <v>675</v>
      </c>
      <c r="X185" s="1"/>
    </row>
    <row r="186" spans="1:24" ht="58.5" customHeight="1" x14ac:dyDescent="0.25">
      <c r="A186" s="71">
        <v>134</v>
      </c>
      <c r="B186" s="83"/>
      <c r="C186" s="76" t="s">
        <v>589</v>
      </c>
      <c r="D186" s="84" t="s">
        <v>661</v>
      </c>
      <c r="E186" s="68"/>
      <c r="F186" s="68"/>
      <c r="G186" s="85" t="s">
        <v>55</v>
      </c>
      <c r="H186" s="67" t="s">
        <v>351</v>
      </c>
      <c r="I186" s="78">
        <v>0</v>
      </c>
      <c r="J186" s="78">
        <v>0</v>
      </c>
      <c r="K186" s="79" t="s">
        <v>351</v>
      </c>
      <c r="L186" s="80">
        <v>1</v>
      </c>
      <c r="M186" s="50">
        <v>0</v>
      </c>
      <c r="N186" s="50">
        <v>0</v>
      </c>
      <c r="O186" s="50"/>
      <c r="P186" s="50">
        <f t="shared" si="8"/>
        <v>0</v>
      </c>
      <c r="Q186" s="20">
        <f t="shared" si="9"/>
        <v>0</v>
      </c>
      <c r="R186" s="20">
        <f t="shared" si="9"/>
        <v>0</v>
      </c>
      <c r="S186" s="50">
        <v>0</v>
      </c>
      <c r="T186" s="21">
        <f t="shared" si="10"/>
        <v>0</v>
      </c>
      <c r="U186" s="145">
        <v>43709</v>
      </c>
      <c r="V186" s="144" t="s">
        <v>673</v>
      </c>
      <c r="W186" s="34" t="s">
        <v>675</v>
      </c>
      <c r="X186" s="1"/>
    </row>
    <row r="187" spans="1:24" ht="60.75" x14ac:dyDescent="0.25">
      <c r="A187" s="86">
        <v>135</v>
      </c>
      <c r="B187" s="12" t="s">
        <v>590</v>
      </c>
      <c r="C187" s="12" t="s">
        <v>591</v>
      </c>
      <c r="D187" s="87" t="s">
        <v>592</v>
      </c>
      <c r="E187" s="12" t="s">
        <v>593</v>
      </c>
      <c r="F187" s="12" t="s">
        <v>380</v>
      </c>
      <c r="G187" s="24" t="s">
        <v>34</v>
      </c>
      <c r="H187" s="15" t="s">
        <v>27</v>
      </c>
      <c r="I187" s="88">
        <v>0</v>
      </c>
      <c r="J187" s="88">
        <v>2.2000000000000002</v>
      </c>
      <c r="K187" s="12" t="s">
        <v>35</v>
      </c>
      <c r="L187" s="18">
        <v>1</v>
      </c>
      <c r="M187" s="20"/>
      <c r="N187" s="28">
        <v>136600.01999999999</v>
      </c>
      <c r="O187" s="89">
        <v>45533.34</v>
      </c>
      <c r="P187" s="20"/>
      <c r="Q187" s="20">
        <f t="shared" si="9"/>
        <v>136600.01999999999</v>
      </c>
      <c r="R187" s="20">
        <f t="shared" si="9"/>
        <v>182133.36</v>
      </c>
      <c r="S187" s="19">
        <v>683000</v>
      </c>
      <c r="T187" s="21">
        <f t="shared" si="10"/>
        <v>500866.64</v>
      </c>
      <c r="U187" s="145">
        <v>43831</v>
      </c>
      <c r="V187" s="144" t="s">
        <v>673</v>
      </c>
      <c r="W187" s="34" t="s">
        <v>675</v>
      </c>
      <c r="X187" s="1"/>
    </row>
    <row r="188" spans="1:24" ht="60.75" x14ac:dyDescent="0.25">
      <c r="A188" s="86">
        <v>136</v>
      </c>
      <c r="B188" s="12" t="s">
        <v>594</v>
      </c>
      <c r="C188" s="12" t="s">
        <v>595</v>
      </c>
      <c r="D188" s="12" t="s">
        <v>596</v>
      </c>
      <c r="E188" s="12" t="s">
        <v>597</v>
      </c>
      <c r="F188" s="12" t="s">
        <v>208</v>
      </c>
      <c r="G188" s="24" t="s">
        <v>34</v>
      </c>
      <c r="H188" s="15" t="s">
        <v>27</v>
      </c>
      <c r="I188" s="25">
        <v>3.5</v>
      </c>
      <c r="J188" s="25">
        <v>2.8</v>
      </c>
      <c r="K188" s="12" t="s">
        <v>35</v>
      </c>
      <c r="L188" s="18">
        <v>1</v>
      </c>
      <c r="M188" s="20"/>
      <c r="N188" s="28">
        <v>136600.01999999999</v>
      </c>
      <c r="O188" s="89">
        <v>91066.68</v>
      </c>
      <c r="P188" s="20"/>
      <c r="Q188" s="20">
        <f t="shared" si="9"/>
        <v>136600.01999999999</v>
      </c>
      <c r="R188" s="20">
        <f t="shared" si="9"/>
        <v>227666.69999999998</v>
      </c>
      <c r="S188" s="19">
        <v>683000</v>
      </c>
      <c r="T188" s="21">
        <f t="shared" si="10"/>
        <v>455333.30000000005</v>
      </c>
      <c r="U188" s="145">
        <v>43831</v>
      </c>
      <c r="V188" s="144" t="s">
        <v>673</v>
      </c>
      <c r="W188" s="34" t="s">
        <v>675</v>
      </c>
      <c r="X188" s="1"/>
    </row>
    <row r="189" spans="1:24" ht="60.75" x14ac:dyDescent="0.25">
      <c r="A189" s="86">
        <v>137</v>
      </c>
      <c r="B189" s="12" t="s">
        <v>598</v>
      </c>
      <c r="C189" s="12" t="s">
        <v>599</v>
      </c>
      <c r="D189" s="90" t="s">
        <v>600</v>
      </c>
      <c r="E189" s="12" t="s">
        <v>601</v>
      </c>
      <c r="F189" s="12" t="s">
        <v>60</v>
      </c>
      <c r="G189" s="24" t="s">
        <v>34</v>
      </c>
      <c r="H189" s="15" t="s">
        <v>27</v>
      </c>
      <c r="I189" s="25">
        <v>1.1000000000000001</v>
      </c>
      <c r="J189" s="25">
        <v>2.2000000000000002</v>
      </c>
      <c r="K189" s="12" t="s">
        <v>35</v>
      </c>
      <c r="L189" s="18">
        <v>1</v>
      </c>
      <c r="M189" s="20"/>
      <c r="N189" s="28">
        <v>136600.01999999999</v>
      </c>
      <c r="O189" s="89">
        <v>91066.68</v>
      </c>
      <c r="P189" s="20"/>
      <c r="Q189" s="20">
        <f t="shared" si="9"/>
        <v>136600.01999999999</v>
      </c>
      <c r="R189" s="20">
        <f t="shared" si="9"/>
        <v>227666.69999999998</v>
      </c>
      <c r="S189" s="19">
        <v>683000</v>
      </c>
      <c r="T189" s="21">
        <f t="shared" si="10"/>
        <v>455333.30000000005</v>
      </c>
      <c r="U189" s="145">
        <v>43831</v>
      </c>
      <c r="V189" s="144" t="s">
        <v>673</v>
      </c>
      <c r="W189" s="34" t="s">
        <v>675</v>
      </c>
      <c r="X189" s="1"/>
    </row>
    <row r="190" spans="1:24" ht="60.75" x14ac:dyDescent="0.25">
      <c r="A190" s="86">
        <v>138</v>
      </c>
      <c r="B190" s="91" t="s">
        <v>602</v>
      </c>
      <c r="C190" s="12" t="s">
        <v>603</v>
      </c>
      <c r="D190" s="12" t="s">
        <v>604</v>
      </c>
      <c r="E190" s="12" t="s">
        <v>605</v>
      </c>
      <c r="F190" s="12" t="s">
        <v>486</v>
      </c>
      <c r="G190" s="14" t="s">
        <v>26</v>
      </c>
      <c r="H190" s="15" t="s">
        <v>27</v>
      </c>
      <c r="I190" s="25">
        <v>3.9</v>
      </c>
      <c r="J190" s="25">
        <v>3.8</v>
      </c>
      <c r="K190" s="12" t="s">
        <v>35</v>
      </c>
      <c r="L190" s="18">
        <v>1</v>
      </c>
      <c r="M190" s="20"/>
      <c r="N190" s="28">
        <v>136600.01999999999</v>
      </c>
      <c r="O190" s="89">
        <v>91066.68</v>
      </c>
      <c r="P190" s="20"/>
      <c r="Q190" s="20">
        <f t="shared" si="9"/>
        <v>136600.01999999999</v>
      </c>
      <c r="R190" s="20">
        <f t="shared" si="9"/>
        <v>227666.69999999998</v>
      </c>
      <c r="S190" s="19">
        <v>683000</v>
      </c>
      <c r="T190" s="21">
        <f t="shared" si="10"/>
        <v>455333.30000000005</v>
      </c>
      <c r="U190" s="145">
        <v>43831</v>
      </c>
      <c r="V190" s="144" t="s">
        <v>673</v>
      </c>
      <c r="W190" s="34" t="s">
        <v>675</v>
      </c>
      <c r="X190" s="1"/>
    </row>
    <row r="191" spans="1:24" ht="60.75" x14ac:dyDescent="0.25">
      <c r="A191" s="86">
        <v>139</v>
      </c>
      <c r="B191" s="91" t="s">
        <v>606</v>
      </c>
      <c r="C191" s="12" t="s">
        <v>607</v>
      </c>
      <c r="D191" s="12" t="s">
        <v>608</v>
      </c>
      <c r="E191" s="92" t="s">
        <v>609</v>
      </c>
      <c r="F191" s="93" t="s">
        <v>60</v>
      </c>
      <c r="G191" s="24" t="s">
        <v>34</v>
      </c>
      <c r="H191" s="15" t="s">
        <v>27</v>
      </c>
      <c r="I191" s="25">
        <v>3.1</v>
      </c>
      <c r="J191" s="25">
        <v>2.8</v>
      </c>
      <c r="K191" s="12" t="s">
        <v>35</v>
      </c>
      <c r="L191" s="18">
        <v>1</v>
      </c>
      <c r="M191" s="20"/>
      <c r="N191" s="28">
        <v>136600.01999999999</v>
      </c>
      <c r="O191" s="89">
        <v>91066.68</v>
      </c>
      <c r="P191" s="20"/>
      <c r="Q191" s="20">
        <f t="shared" si="9"/>
        <v>136600.01999999999</v>
      </c>
      <c r="R191" s="20">
        <f t="shared" si="9"/>
        <v>227666.69999999998</v>
      </c>
      <c r="S191" s="19">
        <v>683000</v>
      </c>
      <c r="T191" s="21">
        <f t="shared" si="10"/>
        <v>455333.30000000005</v>
      </c>
      <c r="U191" s="145">
        <v>43831</v>
      </c>
      <c r="V191" s="144" t="s">
        <v>673</v>
      </c>
      <c r="W191" s="34" t="s">
        <v>675</v>
      </c>
      <c r="X191" s="1"/>
    </row>
    <row r="192" spans="1:24" ht="60.75" x14ac:dyDescent="0.25">
      <c r="A192" s="86">
        <v>140</v>
      </c>
      <c r="B192" s="91" t="s">
        <v>610</v>
      </c>
      <c r="C192" s="12" t="s">
        <v>611</v>
      </c>
      <c r="D192" s="12" t="s">
        <v>612</v>
      </c>
      <c r="E192" s="92" t="s">
        <v>613</v>
      </c>
      <c r="F192" s="93" t="s">
        <v>60</v>
      </c>
      <c r="G192" s="24" t="s">
        <v>34</v>
      </c>
      <c r="H192" s="15" t="s">
        <v>27</v>
      </c>
      <c r="I192" s="52">
        <v>0.2</v>
      </c>
      <c r="J192" s="52">
        <v>1.3</v>
      </c>
      <c r="K192" s="11" t="s">
        <v>28</v>
      </c>
      <c r="L192" s="18">
        <v>1</v>
      </c>
      <c r="M192" s="20"/>
      <c r="N192" s="28">
        <v>136600.01999999999</v>
      </c>
      <c r="O192" s="89"/>
      <c r="P192" s="20"/>
      <c r="Q192" s="20">
        <f t="shared" si="9"/>
        <v>136600.01999999999</v>
      </c>
      <c r="R192" s="20">
        <f t="shared" si="9"/>
        <v>136600.01999999999</v>
      </c>
      <c r="S192" s="19">
        <v>683000</v>
      </c>
      <c r="T192" s="21">
        <f t="shared" si="10"/>
        <v>546399.98</v>
      </c>
      <c r="U192" s="145">
        <v>43831</v>
      </c>
      <c r="V192" s="144" t="s">
        <v>673</v>
      </c>
      <c r="W192" s="34" t="s">
        <v>675</v>
      </c>
      <c r="X192" s="1"/>
    </row>
    <row r="193" spans="1:24" ht="60.75" x14ac:dyDescent="0.25">
      <c r="A193" s="86">
        <v>141</v>
      </c>
      <c r="B193" s="91" t="s">
        <v>614</v>
      </c>
      <c r="C193" s="12" t="s">
        <v>615</v>
      </c>
      <c r="D193" s="12" t="s">
        <v>616</v>
      </c>
      <c r="E193" s="92" t="s">
        <v>617</v>
      </c>
      <c r="F193" s="93" t="s">
        <v>60</v>
      </c>
      <c r="G193" s="24" t="s">
        <v>34</v>
      </c>
      <c r="H193" s="15" t="s">
        <v>27</v>
      </c>
      <c r="I193" s="25">
        <v>3.6</v>
      </c>
      <c r="J193" s="25">
        <v>3</v>
      </c>
      <c r="K193" s="12" t="s">
        <v>35</v>
      </c>
      <c r="L193" s="18">
        <v>1</v>
      </c>
      <c r="M193" s="20"/>
      <c r="N193" s="28">
        <v>136600.01999999999</v>
      </c>
      <c r="O193" s="89">
        <v>91066.68</v>
      </c>
      <c r="P193" s="20"/>
      <c r="Q193" s="20">
        <f t="shared" si="9"/>
        <v>136600.01999999999</v>
      </c>
      <c r="R193" s="20">
        <f t="shared" si="9"/>
        <v>227666.69999999998</v>
      </c>
      <c r="S193" s="19">
        <v>683000</v>
      </c>
      <c r="T193" s="21">
        <f t="shared" si="10"/>
        <v>455333.30000000005</v>
      </c>
      <c r="U193" s="145">
        <v>43831</v>
      </c>
      <c r="V193" s="144" t="s">
        <v>673</v>
      </c>
      <c r="W193" s="34" t="s">
        <v>675</v>
      </c>
      <c r="X193" s="1"/>
    </row>
    <row r="194" spans="1:24" ht="60.75" x14ac:dyDescent="0.25">
      <c r="A194" s="86">
        <v>142</v>
      </c>
      <c r="B194" s="91" t="s">
        <v>618</v>
      </c>
      <c r="C194" s="12" t="s">
        <v>619</v>
      </c>
      <c r="D194" s="12" t="s">
        <v>620</v>
      </c>
      <c r="E194" s="92" t="s">
        <v>621</v>
      </c>
      <c r="F194" s="93" t="s">
        <v>60</v>
      </c>
      <c r="G194" s="24" t="s">
        <v>34</v>
      </c>
      <c r="H194" s="15" t="s">
        <v>27</v>
      </c>
      <c r="I194" s="25">
        <v>2.2999999999999998</v>
      </c>
      <c r="J194" s="25">
        <v>2.6</v>
      </c>
      <c r="K194" s="12" t="s">
        <v>35</v>
      </c>
      <c r="L194" s="18">
        <v>1</v>
      </c>
      <c r="M194" s="20"/>
      <c r="N194" s="28">
        <v>136600.01999999999</v>
      </c>
      <c r="O194" s="89">
        <v>91066.68</v>
      </c>
      <c r="P194" s="20"/>
      <c r="Q194" s="20">
        <f t="shared" si="9"/>
        <v>136600.01999999999</v>
      </c>
      <c r="R194" s="20">
        <f t="shared" si="9"/>
        <v>227666.69999999998</v>
      </c>
      <c r="S194" s="19">
        <v>683000</v>
      </c>
      <c r="T194" s="21">
        <f t="shared" si="10"/>
        <v>455333.30000000005</v>
      </c>
      <c r="U194" s="145">
        <v>43831</v>
      </c>
      <c r="V194" s="144" t="s">
        <v>673</v>
      </c>
      <c r="W194" s="34" t="s">
        <v>675</v>
      </c>
      <c r="X194" s="1"/>
    </row>
    <row r="195" spans="1:24" s="98" customFormat="1" ht="60.75" x14ac:dyDescent="0.25">
      <c r="A195" s="94">
        <v>143</v>
      </c>
      <c r="B195" s="93" t="s">
        <v>622</v>
      </c>
      <c r="C195" s="93" t="s">
        <v>623</v>
      </c>
      <c r="D195" s="93" t="s">
        <v>624</v>
      </c>
      <c r="E195" s="95" t="s">
        <v>625</v>
      </c>
      <c r="F195" s="93" t="s">
        <v>60</v>
      </c>
      <c r="G195" s="96" t="s">
        <v>26</v>
      </c>
      <c r="H195" s="15" t="s">
        <v>27</v>
      </c>
      <c r="I195" s="25">
        <v>3.8</v>
      </c>
      <c r="J195" s="25">
        <v>3.9</v>
      </c>
      <c r="K195" s="93" t="s">
        <v>35</v>
      </c>
      <c r="L195" s="27">
        <v>1</v>
      </c>
      <c r="M195" s="20"/>
      <c r="N195" s="28">
        <v>91066.68</v>
      </c>
      <c r="O195" s="89">
        <v>91066.68</v>
      </c>
      <c r="P195" s="20"/>
      <c r="Q195" s="20">
        <f t="shared" si="9"/>
        <v>91066.68</v>
      </c>
      <c r="R195" s="20">
        <f t="shared" si="9"/>
        <v>182133.36</v>
      </c>
      <c r="S195" s="19">
        <v>683000</v>
      </c>
      <c r="T195" s="21">
        <f t="shared" si="10"/>
        <v>500866.64</v>
      </c>
      <c r="U195" s="146">
        <v>43862</v>
      </c>
      <c r="V195" s="144" t="s">
        <v>673</v>
      </c>
      <c r="W195" s="34" t="s">
        <v>675</v>
      </c>
      <c r="X195" s="97"/>
    </row>
    <row r="196" spans="1:24" ht="60.75" x14ac:dyDescent="0.25">
      <c r="A196" s="99">
        <v>144</v>
      </c>
      <c r="B196" s="12" t="s">
        <v>626</v>
      </c>
      <c r="C196" s="12" t="s">
        <v>627</v>
      </c>
      <c r="D196" s="12" t="s">
        <v>628</v>
      </c>
      <c r="E196" s="72" t="s">
        <v>629</v>
      </c>
      <c r="F196" s="93" t="s">
        <v>40</v>
      </c>
      <c r="G196" s="24" t="s">
        <v>34</v>
      </c>
      <c r="H196" s="15" t="s">
        <v>27</v>
      </c>
      <c r="I196" s="25">
        <v>3.8</v>
      </c>
      <c r="J196" s="25">
        <v>3.5</v>
      </c>
      <c r="K196" s="93" t="s">
        <v>35</v>
      </c>
      <c r="L196" s="27">
        <v>1</v>
      </c>
      <c r="M196" s="20"/>
      <c r="N196" s="28">
        <v>136600.01999999999</v>
      </c>
      <c r="O196" s="89">
        <v>91066.68</v>
      </c>
      <c r="P196" s="20"/>
      <c r="Q196" s="20">
        <f t="shared" si="9"/>
        <v>136600.01999999999</v>
      </c>
      <c r="R196" s="20">
        <f t="shared" si="9"/>
        <v>227666.69999999998</v>
      </c>
      <c r="S196" s="19">
        <v>683000</v>
      </c>
      <c r="T196" s="21">
        <f t="shared" si="10"/>
        <v>455333.30000000005</v>
      </c>
      <c r="U196" s="145">
        <v>43891</v>
      </c>
      <c r="V196" s="144" t="s">
        <v>673</v>
      </c>
      <c r="W196" s="34" t="s">
        <v>675</v>
      </c>
      <c r="X196" s="1"/>
    </row>
    <row r="197" spans="1:24" ht="60.75" x14ac:dyDescent="0.25">
      <c r="A197" s="99">
        <v>145</v>
      </c>
      <c r="B197" s="12" t="s">
        <v>630</v>
      </c>
      <c r="C197" s="12" t="s">
        <v>631</v>
      </c>
      <c r="D197" s="12" t="s">
        <v>632</v>
      </c>
      <c r="E197" s="72" t="s">
        <v>633</v>
      </c>
      <c r="F197" s="93" t="s">
        <v>89</v>
      </c>
      <c r="G197" s="48" t="s">
        <v>90</v>
      </c>
      <c r="H197" s="15" t="s">
        <v>27</v>
      </c>
      <c r="I197" s="25">
        <v>3.6</v>
      </c>
      <c r="J197" s="25">
        <v>3.3</v>
      </c>
      <c r="K197" s="93" t="s">
        <v>35</v>
      </c>
      <c r="L197" s="27">
        <v>1</v>
      </c>
      <c r="M197" s="20"/>
      <c r="N197" s="28">
        <v>136600.01999999999</v>
      </c>
      <c r="O197" s="89">
        <v>91066.68</v>
      </c>
      <c r="P197" s="20"/>
      <c r="Q197" s="20">
        <f t="shared" si="9"/>
        <v>136600.01999999999</v>
      </c>
      <c r="R197" s="20">
        <f t="shared" si="9"/>
        <v>227666.69999999998</v>
      </c>
      <c r="S197" s="19">
        <v>683000</v>
      </c>
      <c r="T197" s="21">
        <f t="shared" si="10"/>
        <v>455333.30000000005</v>
      </c>
      <c r="U197" s="145">
        <v>43891</v>
      </c>
      <c r="V197" s="144" t="s">
        <v>673</v>
      </c>
      <c r="W197" s="34" t="s">
        <v>675</v>
      </c>
      <c r="X197" s="1"/>
    </row>
    <row r="198" spans="1:24" ht="60.75" x14ac:dyDescent="0.25">
      <c r="A198" s="100">
        <v>146</v>
      </c>
      <c r="B198" s="12" t="s">
        <v>634</v>
      </c>
      <c r="C198" s="12" t="s">
        <v>635</v>
      </c>
      <c r="D198" s="12" t="s">
        <v>636</v>
      </c>
      <c r="E198" s="72" t="s">
        <v>637</v>
      </c>
      <c r="F198" s="93" t="s">
        <v>638</v>
      </c>
      <c r="G198" s="24" t="s">
        <v>34</v>
      </c>
      <c r="H198" s="15" t="s">
        <v>27</v>
      </c>
      <c r="I198" s="25">
        <v>3.8</v>
      </c>
      <c r="J198" s="25">
        <v>3.2</v>
      </c>
      <c r="K198" s="93" t="s">
        <v>35</v>
      </c>
      <c r="L198" s="18">
        <v>1</v>
      </c>
      <c r="M198" s="20">
        <v>0</v>
      </c>
      <c r="N198" s="28">
        <v>91066.68</v>
      </c>
      <c r="O198" s="89">
        <v>91066.68</v>
      </c>
      <c r="P198" s="20">
        <v>0</v>
      </c>
      <c r="Q198" s="20">
        <f t="shared" si="9"/>
        <v>91066.68</v>
      </c>
      <c r="R198" s="20">
        <f t="shared" si="9"/>
        <v>182133.36</v>
      </c>
      <c r="S198" s="19">
        <v>683000</v>
      </c>
      <c r="T198" s="21">
        <f t="shared" si="10"/>
        <v>500866.64</v>
      </c>
      <c r="U198" s="145">
        <v>44013</v>
      </c>
      <c r="V198" s="144" t="s">
        <v>673</v>
      </c>
      <c r="W198" s="34" t="s">
        <v>675</v>
      </c>
      <c r="X198" s="1"/>
    </row>
    <row r="199" spans="1:24" ht="60.75" x14ac:dyDescent="0.25">
      <c r="A199" s="101">
        <v>147</v>
      </c>
      <c r="B199" s="12" t="s">
        <v>639</v>
      </c>
      <c r="C199" s="12" t="s">
        <v>640</v>
      </c>
      <c r="D199" s="12" t="s">
        <v>641</v>
      </c>
      <c r="E199" s="72" t="s">
        <v>642</v>
      </c>
      <c r="F199" s="93" t="s">
        <v>643</v>
      </c>
      <c r="G199" s="24" t="s">
        <v>644</v>
      </c>
      <c r="H199" s="15" t="s">
        <v>27</v>
      </c>
      <c r="I199" s="102">
        <v>0</v>
      </c>
      <c r="J199" s="102">
        <v>0</v>
      </c>
      <c r="K199" s="67" t="s">
        <v>35</v>
      </c>
      <c r="L199" s="103">
        <v>1</v>
      </c>
      <c r="M199" s="34"/>
      <c r="N199" s="104">
        <v>0</v>
      </c>
      <c r="O199" s="89">
        <v>52350</v>
      </c>
      <c r="P199" s="20"/>
      <c r="Q199" s="20">
        <f t="shared" si="9"/>
        <v>0</v>
      </c>
      <c r="R199" s="20">
        <f t="shared" si="9"/>
        <v>52350</v>
      </c>
      <c r="S199" s="19">
        <v>222200</v>
      </c>
      <c r="T199" s="21">
        <f t="shared" si="10"/>
        <v>169850</v>
      </c>
      <c r="U199" s="105">
        <v>44075</v>
      </c>
      <c r="V199" s="144" t="s">
        <v>673</v>
      </c>
      <c r="W199" s="34" t="s">
        <v>675</v>
      </c>
      <c r="X199" s="1"/>
    </row>
    <row r="200" spans="1:24" ht="60.75" x14ac:dyDescent="0.25">
      <c r="A200" s="106">
        <v>148</v>
      </c>
      <c r="B200" s="12" t="s">
        <v>645</v>
      </c>
      <c r="C200" s="12" t="s">
        <v>646</v>
      </c>
      <c r="D200" s="12" t="s">
        <v>647</v>
      </c>
      <c r="E200" s="12" t="s">
        <v>648</v>
      </c>
      <c r="F200" s="12" t="s">
        <v>69</v>
      </c>
      <c r="G200" s="24" t="s">
        <v>26</v>
      </c>
      <c r="H200" s="15" t="s">
        <v>27</v>
      </c>
      <c r="I200" s="110">
        <v>3.5</v>
      </c>
      <c r="J200" s="110">
        <v>3.5</v>
      </c>
      <c r="K200" s="93" t="s">
        <v>35</v>
      </c>
      <c r="L200" s="103">
        <v>1</v>
      </c>
      <c r="M200" s="34">
        <v>0</v>
      </c>
      <c r="N200" s="111">
        <v>0</v>
      </c>
      <c r="O200" s="89">
        <v>91066.68</v>
      </c>
      <c r="P200" s="20">
        <v>0</v>
      </c>
      <c r="Q200" s="20">
        <f t="shared" si="9"/>
        <v>0</v>
      </c>
      <c r="R200" s="20">
        <f>O200+Q200</f>
        <v>91066.68</v>
      </c>
      <c r="S200" s="19">
        <v>683000</v>
      </c>
      <c r="T200" s="21">
        <f>S200-R200</f>
        <v>591933.32000000007</v>
      </c>
      <c r="U200" s="145">
        <v>44203</v>
      </c>
      <c r="V200" s="144" t="s">
        <v>673</v>
      </c>
      <c r="W200" s="34" t="s">
        <v>675</v>
      </c>
    </row>
    <row r="201" spans="1:24" x14ac:dyDescent="0.25">
      <c r="A201" s="90"/>
      <c r="B201" s="109"/>
      <c r="C201" s="109"/>
      <c r="D201" s="109"/>
      <c r="E201" s="108"/>
      <c r="F201" s="93"/>
      <c r="G201" s="24"/>
      <c r="H201" s="15"/>
      <c r="I201" s="112"/>
      <c r="J201" s="112"/>
      <c r="K201" s="93"/>
      <c r="L201" s="103"/>
      <c r="M201" s="107"/>
      <c r="N201" s="104"/>
      <c r="O201" s="58"/>
      <c r="P201" s="20"/>
      <c r="Q201" s="20">
        <f t="shared" ref="Q201:R209" si="11">N201+P201</f>
        <v>0</v>
      </c>
      <c r="R201" s="20">
        <f t="shared" si="11"/>
        <v>0</v>
      </c>
      <c r="S201" s="19"/>
      <c r="T201" s="21">
        <f t="shared" ref="T201:T209" si="12">S201-R201</f>
        <v>0</v>
      </c>
      <c r="U201" s="109"/>
      <c r="V201" s="147"/>
    </row>
    <row r="202" spans="1:24" hidden="1" x14ac:dyDescent="0.25">
      <c r="A202" s="90"/>
      <c r="B202" s="113"/>
      <c r="C202" s="113"/>
      <c r="D202" s="114"/>
      <c r="E202" s="115"/>
      <c r="F202" s="90"/>
      <c r="M202" s="107"/>
      <c r="Q202" s="20">
        <f t="shared" si="11"/>
        <v>0</v>
      </c>
      <c r="R202" s="20">
        <f t="shared" si="11"/>
        <v>0</v>
      </c>
      <c r="T202" s="21">
        <f t="shared" si="12"/>
        <v>0</v>
      </c>
      <c r="V202" s="22" t="s">
        <v>673</v>
      </c>
    </row>
    <row r="203" spans="1:24" hidden="1" x14ac:dyDescent="0.25">
      <c r="A203" s="90"/>
      <c r="B203" s="113"/>
      <c r="C203" s="113"/>
      <c r="D203" s="114"/>
      <c r="E203" s="90"/>
      <c r="F203" s="90"/>
      <c r="M203" s="107"/>
      <c r="Q203" s="20">
        <f t="shared" si="11"/>
        <v>0</v>
      </c>
      <c r="R203" s="20">
        <f t="shared" si="11"/>
        <v>0</v>
      </c>
      <c r="T203" s="21">
        <f t="shared" si="12"/>
        <v>0</v>
      </c>
      <c r="V203" s="22" t="s">
        <v>673</v>
      </c>
    </row>
    <row r="204" spans="1:24" hidden="1" x14ac:dyDescent="0.25">
      <c r="A204" s="90"/>
      <c r="B204" s="113"/>
      <c r="C204" s="113"/>
      <c r="D204" s="114"/>
      <c r="E204" s="115"/>
      <c r="F204" s="90"/>
      <c r="M204" s="107"/>
      <c r="Q204" s="20">
        <f t="shared" si="11"/>
        <v>0</v>
      </c>
      <c r="R204" s="20">
        <f t="shared" si="11"/>
        <v>0</v>
      </c>
      <c r="T204" s="21">
        <f t="shared" si="12"/>
        <v>0</v>
      </c>
      <c r="V204" s="22" t="s">
        <v>673</v>
      </c>
    </row>
    <row r="205" spans="1:24" hidden="1" x14ac:dyDescent="0.25">
      <c r="A205" s="115"/>
      <c r="B205" s="117"/>
      <c r="C205" s="117"/>
      <c r="D205" s="118"/>
      <c r="E205" s="115"/>
      <c r="F205" s="90"/>
      <c r="M205" s="107"/>
      <c r="Q205" s="20">
        <f t="shared" si="11"/>
        <v>0</v>
      </c>
      <c r="R205" s="20">
        <f t="shared" si="11"/>
        <v>0</v>
      </c>
      <c r="T205" s="21">
        <f t="shared" si="12"/>
        <v>0</v>
      </c>
      <c r="V205" s="22" t="s">
        <v>673</v>
      </c>
    </row>
    <row r="206" spans="1:24" hidden="1" x14ac:dyDescent="0.25">
      <c r="M206" s="107"/>
      <c r="Q206" s="20">
        <f t="shared" si="11"/>
        <v>0</v>
      </c>
      <c r="R206" s="20">
        <f t="shared" si="11"/>
        <v>0</v>
      </c>
      <c r="T206" s="21">
        <f t="shared" si="12"/>
        <v>0</v>
      </c>
      <c r="V206" s="22" t="s">
        <v>673</v>
      </c>
    </row>
    <row r="207" spans="1:24" hidden="1" x14ac:dyDescent="0.25">
      <c r="M207" s="107"/>
      <c r="Q207" s="20">
        <f t="shared" si="11"/>
        <v>0</v>
      </c>
      <c r="R207" s="20">
        <f t="shared" si="11"/>
        <v>0</v>
      </c>
      <c r="T207" s="21">
        <f t="shared" si="12"/>
        <v>0</v>
      </c>
      <c r="V207" s="22" t="s">
        <v>673</v>
      </c>
    </row>
    <row r="208" spans="1:24" ht="20.25" hidden="1" customHeight="1" x14ac:dyDescent="0.25">
      <c r="M208" s="107"/>
      <c r="Q208" s="20">
        <f t="shared" si="11"/>
        <v>0</v>
      </c>
      <c r="R208" s="20">
        <f t="shared" si="11"/>
        <v>0</v>
      </c>
      <c r="T208" s="21">
        <f t="shared" si="12"/>
        <v>0</v>
      </c>
      <c r="V208" s="22" t="s">
        <v>673</v>
      </c>
    </row>
    <row r="209" spans="1:22" ht="25.5" hidden="1" customHeight="1" x14ac:dyDescent="0.25">
      <c r="M209" s="107"/>
      <c r="Q209" s="20">
        <f t="shared" si="11"/>
        <v>0</v>
      </c>
      <c r="R209" s="20">
        <f t="shared" si="11"/>
        <v>0</v>
      </c>
      <c r="T209" s="21">
        <f t="shared" si="12"/>
        <v>0</v>
      </c>
      <c r="V209" s="22" t="s">
        <v>673</v>
      </c>
    </row>
    <row r="210" spans="1:22" ht="21" hidden="1" customHeight="1" x14ac:dyDescent="0.25">
      <c r="A210" s="107"/>
    </row>
    <row r="211" spans="1:22" ht="15.75" thickBot="1" x14ac:dyDescent="0.3">
      <c r="H211" s="119">
        <f>COUNTA(H53:H209)</f>
        <v>148</v>
      </c>
      <c r="I211"/>
      <c r="J211"/>
      <c r="M211" s="120">
        <f t="shared" ref="M211:T211" si="13">SUM(M53:M209)</f>
        <v>10745868.23999998</v>
      </c>
      <c r="N211" s="120">
        <f t="shared" si="13"/>
        <v>15071537.339999964</v>
      </c>
      <c r="O211" s="120">
        <f t="shared" si="13"/>
        <v>9204551.3399999868</v>
      </c>
      <c r="P211" s="120">
        <f t="shared" si="13"/>
        <v>10745868.23999998</v>
      </c>
      <c r="Q211" s="120">
        <f t="shared" si="13"/>
        <v>25817405.579999942</v>
      </c>
      <c r="R211" s="120">
        <f t="shared" si="13"/>
        <v>35021956.919999965</v>
      </c>
      <c r="S211" s="120">
        <f t="shared" si="13"/>
        <v>86007000.160000026</v>
      </c>
      <c r="T211" s="120">
        <f t="shared" si="13"/>
        <v>50985043.24000001</v>
      </c>
    </row>
    <row r="212" spans="1:22" ht="15.75" thickTop="1" x14ac:dyDescent="0.25">
      <c r="A212" s="121"/>
      <c r="B212" t="s">
        <v>649</v>
      </c>
      <c r="C212" t="s">
        <v>650</v>
      </c>
      <c r="M212" s="122">
        <v>10745868.24</v>
      </c>
      <c r="N212" s="122"/>
      <c r="O212" s="122"/>
    </row>
    <row r="213" spans="1:22" x14ac:dyDescent="0.25">
      <c r="A213" s="123"/>
      <c r="B213" t="s">
        <v>651</v>
      </c>
      <c r="E213" s="124" t="s">
        <v>1313</v>
      </c>
      <c r="M213" s="30">
        <f>M211-M212</f>
        <v>-2.0489096641540527E-8</v>
      </c>
      <c r="N213" s="30"/>
      <c r="O213" s="30"/>
    </row>
    <row r="214" spans="1:22" x14ac:dyDescent="0.25">
      <c r="A214" s="125"/>
      <c r="B214" t="s">
        <v>652</v>
      </c>
      <c r="M214" s="30">
        <f>M213/45533.34</f>
        <v>-4.499800946194707E-13</v>
      </c>
      <c r="N214" s="30"/>
      <c r="O214" s="30"/>
    </row>
    <row r="215" spans="1:22" x14ac:dyDescent="0.25">
      <c r="A215" s="126"/>
      <c r="B215" t="s">
        <v>653</v>
      </c>
    </row>
    <row r="216" spans="1:22" x14ac:dyDescent="0.25">
      <c r="A216" s="127"/>
      <c r="B216" t="s">
        <v>654</v>
      </c>
    </row>
    <row r="217" spans="1:22" x14ac:dyDescent="0.25">
      <c r="A217" s="128"/>
      <c r="B217" t="s">
        <v>655</v>
      </c>
    </row>
    <row r="218" spans="1:22" x14ac:dyDescent="0.25">
      <c r="A218" s="129"/>
      <c r="B218" t="s">
        <v>656</v>
      </c>
    </row>
    <row r="219" spans="1:22" x14ac:dyDescent="0.25">
      <c r="A219" s="130"/>
      <c r="B219" t="s">
        <v>657</v>
      </c>
    </row>
  </sheetData>
  <mergeCells count="2">
    <mergeCell ref="A49:T49"/>
    <mergeCell ref="A50:T50"/>
  </mergeCells>
  <pageMargins left="0.70866141732283472" right="0.70866141732283472" top="0.74803149606299213" bottom="0.74803149606299213" header="0.31496062992125984" footer="0.31496062992125984"/>
  <pageSetup pageOrder="overThenDown"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8"/>
  <sheetViews>
    <sheetView showGridLines="0" tabSelected="1" topLeftCell="A320" zoomScaleNormal="100" workbookViewId="0">
      <selection activeCell="A3" sqref="A3"/>
    </sheetView>
  </sheetViews>
  <sheetFormatPr baseColWidth="10" defaultRowHeight="15" x14ac:dyDescent="0.25"/>
  <cols>
    <col min="1" max="1" width="4.85546875" customWidth="1"/>
    <col min="2" max="2" width="12.5703125" customWidth="1"/>
    <col min="3" max="3" width="13.42578125" customWidth="1"/>
    <col min="4" max="4" width="12.5703125" customWidth="1"/>
    <col min="5" max="6" width="11.42578125" hidden="1" customWidth="1"/>
    <col min="7" max="7" width="12.5703125" hidden="1" customWidth="1"/>
    <col min="8" max="8" width="11.5703125" hidden="1" customWidth="1"/>
    <col min="9" max="9" width="34.5703125" hidden="1" customWidth="1"/>
    <col min="10" max="10" width="8" customWidth="1"/>
    <col min="11" max="11" width="12.5703125" customWidth="1"/>
    <col min="12" max="12" width="16.5703125" customWidth="1"/>
    <col min="13" max="13" width="12.85546875" customWidth="1"/>
    <col min="14" max="14" width="7.7109375" customWidth="1"/>
  </cols>
  <sheetData>
    <row r="1" spans="1:14" x14ac:dyDescent="0.25">
      <c r="A1" s="116"/>
      <c r="B1" s="116"/>
      <c r="C1" s="116"/>
      <c r="D1" s="116"/>
      <c r="E1" s="116"/>
      <c r="F1" s="116"/>
      <c r="G1" s="116"/>
      <c r="H1" s="116"/>
    </row>
    <row r="2" spans="1:14" x14ac:dyDescent="0.25">
      <c r="A2" s="116"/>
      <c r="B2" s="116"/>
      <c r="C2" s="116"/>
      <c r="D2" s="116"/>
      <c r="E2" s="116"/>
      <c r="F2" s="116"/>
      <c r="G2" s="116"/>
      <c r="H2" s="116"/>
    </row>
    <row r="3" spans="1:14" x14ac:dyDescent="0.25">
      <c r="A3" s="116"/>
      <c r="B3" s="116"/>
      <c r="C3" s="116"/>
      <c r="D3" s="116"/>
      <c r="E3" s="116"/>
      <c r="F3" s="116"/>
      <c r="G3" s="116"/>
      <c r="H3" s="116"/>
    </row>
    <row r="4" spans="1:14" x14ac:dyDescent="0.25">
      <c r="A4" s="116"/>
      <c r="B4" s="116"/>
      <c r="C4" s="116"/>
      <c r="D4" s="116"/>
      <c r="E4" s="116"/>
      <c r="F4" s="116"/>
      <c r="G4" s="116"/>
      <c r="H4" s="116"/>
    </row>
    <row r="5" spans="1:14" ht="23.25" x14ac:dyDescent="0.25">
      <c r="A5" s="510" t="s">
        <v>667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</row>
    <row r="6" spans="1:14" ht="23.25" x14ac:dyDescent="0.25">
      <c r="A6" s="510" t="s">
        <v>668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</row>
    <row r="7" spans="1:14" ht="15" customHeight="1" x14ac:dyDescent="0.25">
      <c r="A7" s="510" t="s">
        <v>1205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</row>
    <row r="8" spans="1:14" x14ac:dyDescent="0.25">
      <c r="A8" s="116"/>
      <c r="B8" s="116"/>
      <c r="C8" s="116"/>
      <c r="D8" s="116"/>
      <c r="E8" s="116"/>
      <c r="F8" s="116"/>
      <c r="G8" s="116"/>
      <c r="H8" s="116"/>
    </row>
    <row r="9" spans="1:14" x14ac:dyDescent="0.25">
      <c r="A9" s="421" t="s">
        <v>1410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</row>
    <row r="10" spans="1:14" ht="15.75" thickBot="1" x14ac:dyDescent="0.3">
      <c r="A10" s="327"/>
    </row>
    <row r="11" spans="1:14" ht="43.5" thickBot="1" x14ac:dyDescent="0.3">
      <c r="A11" s="431" t="s">
        <v>1</v>
      </c>
      <c r="B11" s="432" t="s">
        <v>3</v>
      </c>
      <c r="C11" s="432" t="s">
        <v>4</v>
      </c>
      <c r="D11" s="433" t="s">
        <v>6</v>
      </c>
      <c r="E11" s="432" t="s">
        <v>7</v>
      </c>
      <c r="F11" s="432" t="s">
        <v>8</v>
      </c>
      <c r="G11" s="433" t="s">
        <v>9</v>
      </c>
      <c r="H11" s="433" t="s">
        <v>10</v>
      </c>
      <c r="I11" s="433" t="s">
        <v>11</v>
      </c>
      <c r="J11" s="433" t="s">
        <v>12</v>
      </c>
      <c r="K11" s="433" t="s">
        <v>19</v>
      </c>
      <c r="L11" s="433" t="s">
        <v>671</v>
      </c>
      <c r="M11" s="433" t="s">
        <v>672</v>
      </c>
      <c r="N11" s="434" t="s">
        <v>674</v>
      </c>
    </row>
    <row r="12" spans="1:14" ht="45.75" x14ac:dyDescent="0.25">
      <c r="A12" s="449">
        <v>1</v>
      </c>
      <c r="B12" s="450" t="s">
        <v>695</v>
      </c>
      <c r="C12" s="451" t="str">
        <f>CONCATENATE('TRANSFERIDOS MAYO-AGO 2021'!D8," ",'TRANSFERIDOS MAYO-AGO 2021'!E8)</f>
        <v>SANCHEZ DE LA CRUZ</v>
      </c>
      <c r="D12" s="450" t="s">
        <v>699</v>
      </c>
      <c r="E12" s="450" t="s">
        <v>55</v>
      </c>
      <c r="F12" s="452" t="s">
        <v>27</v>
      </c>
      <c r="G12" s="453">
        <v>4</v>
      </c>
      <c r="H12" s="453">
        <v>2.7</v>
      </c>
      <c r="I12" s="450" t="s">
        <v>700</v>
      </c>
      <c r="J12" s="454">
        <v>0.5</v>
      </c>
      <c r="K12" s="455">
        <v>182128</v>
      </c>
      <c r="L12" s="451" t="s">
        <v>1206</v>
      </c>
      <c r="M12" s="456" t="s">
        <v>1402</v>
      </c>
      <c r="N12" s="457" t="s">
        <v>675</v>
      </c>
    </row>
    <row r="13" spans="1:14" ht="45.75" x14ac:dyDescent="0.25">
      <c r="A13" s="458">
        <v>2</v>
      </c>
      <c r="B13" s="459" t="s">
        <v>704</v>
      </c>
      <c r="C13" s="460" t="str">
        <f>CONCATENATE('TRANSFERIDOS MAYO-AGO 2021'!D9," ",'TRANSFERIDOS MAYO-AGO 2021'!E9)</f>
        <v>MARÍA CONTRERAS</v>
      </c>
      <c r="D13" s="459" t="s">
        <v>699</v>
      </c>
      <c r="E13" s="459" t="s">
        <v>55</v>
      </c>
      <c r="F13" s="461" t="s">
        <v>27</v>
      </c>
      <c r="G13" s="462">
        <v>4</v>
      </c>
      <c r="H13" s="462">
        <v>3</v>
      </c>
      <c r="I13" s="459" t="s">
        <v>700</v>
      </c>
      <c r="J13" s="463">
        <v>0.5</v>
      </c>
      <c r="K13" s="464">
        <v>159362</v>
      </c>
      <c r="L13" s="460" t="s">
        <v>1206</v>
      </c>
      <c r="M13" s="465" t="s">
        <v>1402</v>
      </c>
      <c r="N13" s="466" t="s">
        <v>675</v>
      </c>
    </row>
    <row r="14" spans="1:14" ht="45.75" x14ac:dyDescent="0.25">
      <c r="A14" s="458">
        <v>3</v>
      </c>
      <c r="B14" s="467" t="s">
        <v>711</v>
      </c>
      <c r="C14" s="460" t="str">
        <f>CONCATENATE('TRANSFERIDOS MAYO-AGO 2021'!D10," ",'TRANSFERIDOS MAYO-AGO 2021'!E10)</f>
        <v>ESTÉVEZ MORÁN</v>
      </c>
      <c r="D14" s="459" t="s">
        <v>715</v>
      </c>
      <c r="E14" s="459" t="s">
        <v>26</v>
      </c>
      <c r="F14" s="461" t="s">
        <v>27</v>
      </c>
      <c r="G14" s="462">
        <v>2</v>
      </c>
      <c r="H14" s="462">
        <v>2.9</v>
      </c>
      <c r="I14" s="459" t="s">
        <v>700</v>
      </c>
      <c r="J14" s="463">
        <v>0.5</v>
      </c>
      <c r="K14" s="464">
        <v>22766</v>
      </c>
      <c r="L14" s="460" t="s">
        <v>1206</v>
      </c>
      <c r="M14" s="465" t="s">
        <v>1402</v>
      </c>
      <c r="N14" s="466" t="s">
        <v>675</v>
      </c>
    </row>
    <row r="15" spans="1:14" ht="45.75" x14ac:dyDescent="0.25">
      <c r="A15" s="458">
        <v>4</v>
      </c>
      <c r="B15" s="459" t="s">
        <v>718</v>
      </c>
      <c r="C15" s="460" t="str">
        <f>CONCATENATE('TRANSFERIDOS MAYO-AGO 2021'!D11," ",'TRANSFERIDOS MAYO-AGO 2021'!E11)</f>
        <v>RODRÍGUEZ ESPINAL</v>
      </c>
      <c r="D15" s="459" t="s">
        <v>722</v>
      </c>
      <c r="E15" s="459" t="s">
        <v>34</v>
      </c>
      <c r="F15" s="461" t="s">
        <v>27</v>
      </c>
      <c r="G15" s="468">
        <v>2</v>
      </c>
      <c r="H15" s="462">
        <v>2.8</v>
      </c>
      <c r="I15" s="459" t="s">
        <v>700</v>
      </c>
      <c r="J15" s="463">
        <v>0.5</v>
      </c>
      <c r="K15" s="464">
        <v>68298</v>
      </c>
      <c r="L15" s="460" t="s">
        <v>1206</v>
      </c>
      <c r="M15" s="465" t="s">
        <v>1402</v>
      </c>
      <c r="N15" s="466" t="s">
        <v>675</v>
      </c>
    </row>
    <row r="16" spans="1:14" ht="45.75" x14ac:dyDescent="0.25">
      <c r="A16" s="458">
        <v>5</v>
      </c>
      <c r="B16" s="459" t="s">
        <v>725</v>
      </c>
      <c r="C16" s="460" t="str">
        <f>CONCATENATE('TRANSFERIDOS MAYO-AGO 2021'!D12," ",'TRANSFERIDOS MAYO-AGO 2021'!E12)</f>
        <v>BATISTA MINYETTY</v>
      </c>
      <c r="D16" s="459" t="s">
        <v>151</v>
      </c>
      <c r="E16" s="459" t="s">
        <v>34</v>
      </c>
      <c r="F16" s="461" t="s">
        <v>27</v>
      </c>
      <c r="G16" s="462">
        <v>2</v>
      </c>
      <c r="H16" s="462">
        <v>2.6</v>
      </c>
      <c r="I16" s="459" t="s">
        <v>700</v>
      </c>
      <c r="J16" s="463">
        <v>0.5</v>
      </c>
      <c r="K16" s="464">
        <v>136596</v>
      </c>
      <c r="L16" s="460" t="s">
        <v>1206</v>
      </c>
      <c r="M16" s="465" t="s">
        <v>1402</v>
      </c>
      <c r="N16" s="466" t="s">
        <v>675</v>
      </c>
    </row>
    <row r="17" spans="1:14" ht="45.75" x14ac:dyDescent="0.25">
      <c r="A17" s="458">
        <v>6</v>
      </c>
      <c r="B17" s="459" t="s">
        <v>731</v>
      </c>
      <c r="C17" s="460" t="str">
        <f>CONCATENATE('TRANSFERIDOS MAYO-AGO 2021'!D13," ",'TRANSFERIDOS MAYO-AGO 2021'!E13)</f>
        <v>GUZMÁN SOLIS</v>
      </c>
      <c r="D17" s="459" t="s">
        <v>722</v>
      </c>
      <c r="E17" s="459" t="s">
        <v>34</v>
      </c>
      <c r="F17" s="461" t="s">
        <v>27</v>
      </c>
      <c r="G17" s="459">
        <v>2.2000000000000002</v>
      </c>
      <c r="H17" s="459">
        <v>2.5</v>
      </c>
      <c r="I17" s="459" t="s">
        <v>700</v>
      </c>
      <c r="J17" s="463">
        <v>0.5</v>
      </c>
      <c r="K17" s="464">
        <v>22766</v>
      </c>
      <c r="L17" s="460" t="s">
        <v>1206</v>
      </c>
      <c r="M17" s="465" t="s">
        <v>1402</v>
      </c>
      <c r="N17" s="466" t="s">
        <v>675</v>
      </c>
    </row>
    <row r="18" spans="1:14" ht="45.75" x14ac:dyDescent="0.25">
      <c r="A18" s="458">
        <v>7</v>
      </c>
      <c r="B18" s="459" t="s">
        <v>737</v>
      </c>
      <c r="C18" s="460" t="str">
        <f>CONCATENATE('TRANSFERIDOS MAYO-AGO 2021'!D14," ",'TRANSFERIDOS MAYO-AGO 2021'!E14)</f>
        <v>CAPELLAN PAULINO</v>
      </c>
      <c r="D18" s="459" t="s">
        <v>741</v>
      </c>
      <c r="E18" s="459" t="s">
        <v>34</v>
      </c>
      <c r="F18" s="461" t="s">
        <v>27</v>
      </c>
      <c r="G18" s="459">
        <v>2</v>
      </c>
      <c r="H18" s="459">
        <v>2.2999999999999998</v>
      </c>
      <c r="I18" s="459" t="s">
        <v>700</v>
      </c>
      <c r="J18" s="463">
        <v>0.5</v>
      </c>
      <c r="K18" s="464">
        <v>68298</v>
      </c>
      <c r="L18" s="460" t="s">
        <v>1206</v>
      </c>
      <c r="M18" s="465" t="s">
        <v>1402</v>
      </c>
      <c r="N18" s="466" t="s">
        <v>675</v>
      </c>
    </row>
    <row r="19" spans="1:14" ht="45.75" x14ac:dyDescent="0.25">
      <c r="A19" s="458">
        <v>8</v>
      </c>
      <c r="B19" s="467" t="s">
        <v>744</v>
      </c>
      <c r="C19" s="460" t="str">
        <f>CONCATENATE('TRANSFERIDOS MAYO-AGO 2021'!D15," ",'TRANSFERIDOS MAYO-AGO 2021'!E15)</f>
        <v>CASTILLO SOTO</v>
      </c>
      <c r="D19" s="459" t="s">
        <v>151</v>
      </c>
      <c r="E19" s="459" t="s">
        <v>34</v>
      </c>
      <c r="F19" s="461" t="s">
        <v>27</v>
      </c>
      <c r="G19" s="459">
        <v>3.1</v>
      </c>
      <c r="H19" s="459">
        <v>2.8</v>
      </c>
      <c r="I19" s="459" t="s">
        <v>700</v>
      </c>
      <c r="J19" s="463">
        <v>0.5</v>
      </c>
      <c r="K19" s="464">
        <v>159362</v>
      </c>
      <c r="L19" s="460" t="s">
        <v>1206</v>
      </c>
      <c r="M19" s="465" t="s">
        <v>1402</v>
      </c>
      <c r="N19" s="466" t="s">
        <v>675</v>
      </c>
    </row>
    <row r="20" spans="1:14" ht="45.75" x14ac:dyDescent="0.25">
      <c r="A20" s="458">
        <v>9</v>
      </c>
      <c r="B20" s="459" t="s">
        <v>750</v>
      </c>
      <c r="C20" s="460" t="str">
        <f>CONCATENATE('TRANSFERIDOS MAYO-AGO 2021'!D16," ",'TRANSFERIDOS MAYO-AGO 2021'!E16)</f>
        <v>TAVÁREZ SANTOS</v>
      </c>
      <c r="D20" s="459" t="s">
        <v>715</v>
      </c>
      <c r="E20" s="459" t="s">
        <v>26</v>
      </c>
      <c r="F20" s="461" t="s">
        <v>27</v>
      </c>
      <c r="G20" s="459">
        <v>3.3</v>
      </c>
      <c r="H20" s="459">
        <v>2.6</v>
      </c>
      <c r="I20" s="459" t="s">
        <v>700</v>
      </c>
      <c r="J20" s="463">
        <v>0.5</v>
      </c>
      <c r="K20" s="464">
        <v>45532</v>
      </c>
      <c r="L20" s="460" t="s">
        <v>1206</v>
      </c>
      <c r="M20" s="465" t="s">
        <v>1402</v>
      </c>
      <c r="N20" s="466" t="s">
        <v>675</v>
      </c>
    </row>
    <row r="21" spans="1:14" ht="87" customHeight="1" x14ac:dyDescent="0.25">
      <c r="A21" s="458">
        <v>10</v>
      </c>
      <c r="B21" s="459" t="s">
        <v>755</v>
      </c>
      <c r="C21" s="460" t="str">
        <f>CONCATENATE('TRANSFERIDOS MAYO-AGO 2021'!D17," ",'TRANSFERIDOS MAYO-AGO 2021'!E17)</f>
        <v>VIZCAINO SANTOS</v>
      </c>
      <c r="D21" s="459" t="s">
        <v>138</v>
      </c>
      <c r="E21" s="459" t="s">
        <v>26</v>
      </c>
      <c r="F21" s="461" t="s">
        <v>27</v>
      </c>
      <c r="G21" s="459">
        <v>2.7</v>
      </c>
      <c r="H21" s="459">
        <v>3.5</v>
      </c>
      <c r="I21" s="459" t="s">
        <v>700</v>
      </c>
      <c r="J21" s="463">
        <v>0.5</v>
      </c>
      <c r="K21" s="464">
        <v>182128</v>
      </c>
      <c r="L21" s="460" t="s">
        <v>1206</v>
      </c>
      <c r="M21" s="465" t="s">
        <v>1402</v>
      </c>
      <c r="N21" s="466" t="s">
        <v>675</v>
      </c>
    </row>
    <row r="22" spans="1:14" ht="45.75" x14ac:dyDescent="0.25">
      <c r="A22" s="458">
        <v>11</v>
      </c>
      <c r="B22" s="459" t="s">
        <v>760</v>
      </c>
      <c r="C22" s="460" t="str">
        <f>CONCATENATE('TRANSFERIDOS MAYO-AGO 2021'!D18," ",'TRANSFERIDOS MAYO-AGO 2021'!E18)</f>
        <v>FERNÁNDEZ RODRÍGUEZ</v>
      </c>
      <c r="D22" s="459" t="s">
        <v>763</v>
      </c>
      <c r="E22" s="459" t="s">
        <v>34</v>
      </c>
      <c r="F22" s="461" t="s">
        <v>27</v>
      </c>
      <c r="G22" s="459">
        <v>2</v>
      </c>
      <c r="H22" s="459">
        <v>2.5</v>
      </c>
      <c r="I22" s="459" t="s">
        <v>700</v>
      </c>
      <c r="J22" s="463">
        <v>0.5</v>
      </c>
      <c r="K22" s="464">
        <v>113830</v>
      </c>
      <c r="L22" s="460" t="s">
        <v>1206</v>
      </c>
      <c r="M22" s="465" t="s">
        <v>1402</v>
      </c>
      <c r="N22" s="466" t="s">
        <v>675</v>
      </c>
    </row>
    <row r="23" spans="1:14" ht="45.75" x14ac:dyDescent="0.25">
      <c r="A23" s="458">
        <v>12</v>
      </c>
      <c r="B23" s="459" t="s">
        <v>765</v>
      </c>
      <c r="C23" s="460" t="str">
        <f>CONCATENATE('TRANSFERIDOS MAYO-AGO 2021'!D19," ",'TRANSFERIDOS MAYO-AGO 2021'!E19)</f>
        <v>ABREU HIDALGO</v>
      </c>
      <c r="D23" s="459" t="s">
        <v>769</v>
      </c>
      <c r="E23" s="459" t="s">
        <v>770</v>
      </c>
      <c r="F23" s="461" t="s">
        <v>27</v>
      </c>
      <c r="G23" s="459">
        <v>3</v>
      </c>
      <c r="H23" s="459">
        <v>2.6</v>
      </c>
      <c r="I23" s="459" t="s">
        <v>700</v>
      </c>
      <c r="J23" s="463">
        <v>0.5</v>
      </c>
      <c r="K23" s="464">
        <v>136596</v>
      </c>
      <c r="L23" s="460" t="s">
        <v>1206</v>
      </c>
      <c r="M23" s="465" t="s">
        <v>1402</v>
      </c>
      <c r="N23" s="466" t="s">
        <v>675</v>
      </c>
    </row>
    <row r="24" spans="1:14" ht="45.75" x14ac:dyDescent="0.25">
      <c r="A24" s="458">
        <v>13</v>
      </c>
      <c r="B24" s="459" t="s">
        <v>772</v>
      </c>
      <c r="C24" s="460" t="str">
        <f>CONCATENATE('TRANSFERIDOS MAYO-AGO 2021'!D20," ",'TRANSFERIDOS MAYO-AGO 2021'!E20)</f>
        <v>NÚÑEZ JAVIER</v>
      </c>
      <c r="D24" s="459" t="s">
        <v>776</v>
      </c>
      <c r="E24" s="459" t="s">
        <v>770</v>
      </c>
      <c r="F24" s="461" t="s">
        <v>27</v>
      </c>
      <c r="G24" s="459">
        <v>2.7</v>
      </c>
      <c r="H24" s="459">
        <v>2.9</v>
      </c>
      <c r="I24" s="459" t="s">
        <v>700</v>
      </c>
      <c r="J24" s="469">
        <v>0.5</v>
      </c>
      <c r="K24" s="464">
        <v>45532</v>
      </c>
      <c r="L24" s="460" t="s">
        <v>1206</v>
      </c>
      <c r="M24" s="465" t="s">
        <v>1402</v>
      </c>
      <c r="N24" s="466" t="s">
        <v>675</v>
      </c>
    </row>
    <row r="25" spans="1:14" ht="45.75" x14ac:dyDescent="0.25">
      <c r="A25" s="458">
        <v>14</v>
      </c>
      <c r="B25" s="459" t="s">
        <v>778</v>
      </c>
      <c r="C25" s="460" t="str">
        <f>CONCATENATE('TRANSFERIDOS MAYO-AGO 2021'!D21," ",'TRANSFERIDOS MAYO-AGO 2021'!E21)</f>
        <v>FRÍAS RAMÍREZ</v>
      </c>
      <c r="D25" s="459" t="s">
        <v>60</v>
      </c>
      <c r="E25" s="459" t="s">
        <v>26</v>
      </c>
      <c r="F25" s="461" t="s">
        <v>27</v>
      </c>
      <c r="G25" s="459">
        <v>2.1</v>
      </c>
      <c r="H25" s="459">
        <v>2.5</v>
      </c>
      <c r="I25" s="459" t="s">
        <v>700</v>
      </c>
      <c r="J25" s="463">
        <v>0.5</v>
      </c>
      <c r="K25" s="464">
        <v>136596</v>
      </c>
      <c r="L25" s="460" t="s">
        <v>1206</v>
      </c>
      <c r="M25" s="465" t="s">
        <v>1402</v>
      </c>
      <c r="N25" s="466" t="s">
        <v>675</v>
      </c>
    </row>
    <row r="26" spans="1:14" ht="45.75" x14ac:dyDescent="0.25">
      <c r="A26" s="458">
        <v>15</v>
      </c>
      <c r="B26" s="459" t="s">
        <v>783</v>
      </c>
      <c r="C26" s="460" t="str">
        <f>CONCATENATE('TRANSFERIDOS MAYO-AGO 2021'!D22," ",'TRANSFERIDOS MAYO-AGO 2021'!E22)</f>
        <v>MORALES JORGE</v>
      </c>
      <c r="D26" s="459" t="s">
        <v>787</v>
      </c>
      <c r="E26" s="459" t="s">
        <v>26</v>
      </c>
      <c r="F26" s="461" t="s">
        <v>27</v>
      </c>
      <c r="G26" s="470" t="s">
        <v>788</v>
      </c>
      <c r="H26" s="471" t="s">
        <v>789</v>
      </c>
      <c r="I26" s="459" t="s">
        <v>700</v>
      </c>
      <c r="J26" s="463">
        <v>0.5</v>
      </c>
      <c r="K26" s="464">
        <v>136596</v>
      </c>
      <c r="L26" s="460" t="s">
        <v>1206</v>
      </c>
      <c r="M26" s="465" t="s">
        <v>1402</v>
      </c>
      <c r="N26" s="466" t="s">
        <v>675</v>
      </c>
    </row>
    <row r="27" spans="1:14" ht="45.75" x14ac:dyDescent="0.25">
      <c r="A27" s="458">
        <v>16</v>
      </c>
      <c r="B27" s="459" t="s">
        <v>792</v>
      </c>
      <c r="C27" s="460" t="str">
        <f>CONCATENATE('TRANSFERIDOS MAYO-AGO 2021'!D23," ",'TRANSFERIDOS MAYO-AGO 2021'!E23)</f>
        <v>GONZÁLEZ PEÑA</v>
      </c>
      <c r="D27" s="459" t="s">
        <v>84</v>
      </c>
      <c r="E27" s="459" t="s">
        <v>34</v>
      </c>
      <c r="F27" s="461" t="s">
        <v>27</v>
      </c>
      <c r="G27" s="459">
        <v>2.1</v>
      </c>
      <c r="H27" s="459">
        <v>2.5</v>
      </c>
      <c r="I27" s="459" t="s">
        <v>700</v>
      </c>
      <c r="J27" s="463">
        <v>0.5</v>
      </c>
      <c r="K27" s="464">
        <v>45532</v>
      </c>
      <c r="L27" s="460" t="s">
        <v>1206</v>
      </c>
      <c r="M27" s="465" t="s">
        <v>1402</v>
      </c>
      <c r="N27" s="466" t="s">
        <v>675</v>
      </c>
    </row>
    <row r="28" spans="1:14" ht="45.75" x14ac:dyDescent="0.25">
      <c r="A28" s="458">
        <v>17</v>
      </c>
      <c r="B28" s="459" t="s">
        <v>797</v>
      </c>
      <c r="C28" s="460" t="str">
        <f>CONCATENATE('TRANSFERIDOS MAYO-AGO 2021'!D24," ",'TRANSFERIDOS MAYO-AGO 2021'!E24)</f>
        <v>ROSARIO GONZÁLEZ</v>
      </c>
      <c r="D28" s="459" t="s">
        <v>800</v>
      </c>
      <c r="E28" s="459" t="s">
        <v>34</v>
      </c>
      <c r="F28" s="461" t="s">
        <v>27</v>
      </c>
      <c r="G28" s="459">
        <v>0</v>
      </c>
      <c r="H28" s="459">
        <v>2.7</v>
      </c>
      <c r="I28" s="459" t="s">
        <v>700</v>
      </c>
      <c r="J28" s="463">
        <v>0.5</v>
      </c>
      <c r="K28" s="464">
        <v>45532</v>
      </c>
      <c r="L28" s="460" t="s">
        <v>1206</v>
      </c>
      <c r="M28" s="465" t="s">
        <v>1402</v>
      </c>
      <c r="N28" s="466" t="s">
        <v>675</v>
      </c>
    </row>
    <row r="29" spans="1:14" ht="45.75" x14ac:dyDescent="0.25">
      <c r="A29" s="458">
        <v>18</v>
      </c>
      <c r="B29" s="467" t="s">
        <v>802</v>
      </c>
      <c r="C29" s="460" t="str">
        <f>CONCATENATE('TRANSFERIDOS MAYO-AGO 2021'!D25," ",'TRANSFERIDOS MAYO-AGO 2021'!E25)</f>
        <v>MARTINEZ PEGUERO</v>
      </c>
      <c r="D29" s="459" t="s">
        <v>151</v>
      </c>
      <c r="E29" s="459" t="s">
        <v>34</v>
      </c>
      <c r="F29" s="461" t="s">
        <v>27</v>
      </c>
      <c r="G29" s="472">
        <v>0</v>
      </c>
      <c r="H29" s="472">
        <v>2.9</v>
      </c>
      <c r="I29" s="459" t="s">
        <v>700</v>
      </c>
      <c r="J29" s="463">
        <v>0.5</v>
      </c>
      <c r="K29" s="464">
        <v>136596</v>
      </c>
      <c r="L29" s="460" t="s">
        <v>1206</v>
      </c>
      <c r="M29" s="465" t="s">
        <v>1402</v>
      </c>
      <c r="N29" s="466" t="s">
        <v>675</v>
      </c>
    </row>
    <row r="30" spans="1:14" ht="45.75" x14ac:dyDescent="0.25">
      <c r="A30" s="458">
        <v>19</v>
      </c>
      <c r="B30" s="467" t="s">
        <v>807</v>
      </c>
      <c r="C30" s="460" t="str">
        <f>CONCATENATE('TRANSFERIDOS MAYO-AGO 2021'!D26," ",'TRANSFERIDOS MAYO-AGO 2021'!E26)</f>
        <v>SUERO ALCANTARA</v>
      </c>
      <c r="D30" s="459" t="s">
        <v>360</v>
      </c>
      <c r="E30" s="459" t="s">
        <v>34</v>
      </c>
      <c r="F30" s="461" t="s">
        <v>27</v>
      </c>
      <c r="G30" s="459">
        <v>2.2000000000000002</v>
      </c>
      <c r="H30" s="459">
        <v>2.9</v>
      </c>
      <c r="I30" s="459" t="s">
        <v>700</v>
      </c>
      <c r="J30" s="463">
        <v>0.5</v>
      </c>
      <c r="K30" s="464">
        <v>45532</v>
      </c>
      <c r="L30" s="460" t="s">
        <v>1206</v>
      </c>
      <c r="M30" s="465" t="s">
        <v>1402</v>
      </c>
      <c r="N30" s="466" t="s">
        <v>675</v>
      </c>
    </row>
    <row r="31" spans="1:14" ht="45.75" x14ac:dyDescent="0.25">
      <c r="A31" s="458">
        <v>20</v>
      </c>
      <c r="B31" s="459" t="s">
        <v>813</v>
      </c>
      <c r="C31" s="460" t="str">
        <f>CONCATENATE('TRANSFERIDOS MAYO-AGO 2021'!D27," ",'TRANSFERIDOS MAYO-AGO 2021'!E27)</f>
        <v>PÉREZ SUERO</v>
      </c>
      <c r="D31" s="459" t="s">
        <v>360</v>
      </c>
      <c r="E31" s="459" t="s">
        <v>34</v>
      </c>
      <c r="F31" s="461" t="s">
        <v>27</v>
      </c>
      <c r="G31" s="473">
        <v>1.8</v>
      </c>
      <c r="H31" s="473">
        <v>2.5</v>
      </c>
      <c r="I31" s="459" t="s">
        <v>700</v>
      </c>
      <c r="J31" s="463">
        <v>0.5</v>
      </c>
      <c r="K31" s="464">
        <v>45532</v>
      </c>
      <c r="L31" s="460" t="s">
        <v>1206</v>
      </c>
      <c r="M31" s="465" t="s">
        <v>1402</v>
      </c>
      <c r="N31" s="466" t="s">
        <v>675</v>
      </c>
    </row>
    <row r="32" spans="1:14" ht="45.75" x14ac:dyDescent="0.25">
      <c r="A32" s="458">
        <v>21</v>
      </c>
      <c r="B32" s="459" t="s">
        <v>817</v>
      </c>
      <c r="C32" s="460" t="str">
        <f>CONCATENATE('TRANSFERIDOS MAYO-AGO 2021'!D28," ",'TRANSFERIDOS MAYO-AGO 2021'!E28)</f>
        <v>DÍAZ TERRERO</v>
      </c>
      <c r="D32" s="459" t="s">
        <v>285</v>
      </c>
      <c r="E32" s="459" t="s">
        <v>770</v>
      </c>
      <c r="F32" s="461" t="s">
        <v>27</v>
      </c>
      <c r="G32" s="472">
        <v>0.2</v>
      </c>
      <c r="H32" s="472">
        <v>2.4</v>
      </c>
      <c r="I32" s="459" t="s">
        <v>700</v>
      </c>
      <c r="J32" s="463">
        <v>0.5</v>
      </c>
      <c r="K32" s="464">
        <v>91064</v>
      </c>
      <c r="L32" s="460" t="s">
        <v>1206</v>
      </c>
      <c r="M32" s="465" t="s">
        <v>1402</v>
      </c>
      <c r="N32" s="466" t="s">
        <v>675</v>
      </c>
    </row>
    <row r="33" spans="1:14" ht="45.75" x14ac:dyDescent="0.25">
      <c r="A33" s="458">
        <v>22</v>
      </c>
      <c r="B33" s="459" t="s">
        <v>822</v>
      </c>
      <c r="C33" s="460" t="str">
        <f>CONCATENATE('TRANSFERIDOS MAYO-AGO 2021'!D29," ",'TRANSFERIDOS MAYO-AGO 2021'!E29)</f>
        <v>PÉREZ CUEVAS</v>
      </c>
      <c r="D33" s="459" t="s">
        <v>277</v>
      </c>
      <c r="E33" s="459" t="s">
        <v>770</v>
      </c>
      <c r="F33" s="461" t="s">
        <v>27</v>
      </c>
      <c r="G33" s="472">
        <v>0</v>
      </c>
      <c r="H33" s="472">
        <v>2.4</v>
      </c>
      <c r="I33" s="459" t="s">
        <v>825</v>
      </c>
      <c r="J33" s="463">
        <v>0.5</v>
      </c>
      <c r="K33" s="464">
        <v>113830</v>
      </c>
      <c r="L33" s="460" t="s">
        <v>1206</v>
      </c>
      <c r="M33" s="465" t="s">
        <v>1402</v>
      </c>
      <c r="N33" s="466" t="s">
        <v>675</v>
      </c>
    </row>
    <row r="34" spans="1:14" ht="45.75" x14ac:dyDescent="0.25">
      <c r="A34" s="458">
        <v>23</v>
      </c>
      <c r="B34" s="459" t="s">
        <v>828</v>
      </c>
      <c r="C34" s="460" t="str">
        <f>CONCATENATE('TRANSFERIDOS MAYO-AGO 2021'!D30," ",'TRANSFERIDOS MAYO-AGO 2021'!E30)</f>
        <v>NOVAS DÍAZ</v>
      </c>
      <c r="D34" s="459" t="s">
        <v>831</v>
      </c>
      <c r="E34" s="459" t="s">
        <v>770</v>
      </c>
      <c r="F34" s="461" t="s">
        <v>27</v>
      </c>
      <c r="G34" s="472">
        <v>0</v>
      </c>
      <c r="H34" s="472">
        <v>2.8</v>
      </c>
      <c r="I34" s="459" t="s">
        <v>700</v>
      </c>
      <c r="J34" s="474">
        <v>0.5</v>
      </c>
      <c r="K34" s="464">
        <v>91064</v>
      </c>
      <c r="L34" s="460" t="s">
        <v>1206</v>
      </c>
      <c r="M34" s="465" t="s">
        <v>1402</v>
      </c>
      <c r="N34" s="466" t="s">
        <v>675</v>
      </c>
    </row>
    <row r="35" spans="1:14" ht="45.75" x14ac:dyDescent="0.25">
      <c r="A35" s="458">
        <v>24</v>
      </c>
      <c r="B35" s="459" t="s">
        <v>833</v>
      </c>
      <c r="C35" s="460" t="str">
        <f>CONCATENATE('TRANSFERIDOS MAYO-AGO 2021'!D31," ",'TRANSFERIDOS MAYO-AGO 2021'!E31)</f>
        <v>BELTRÉ DELGADILLO</v>
      </c>
      <c r="D35" s="459" t="s">
        <v>151</v>
      </c>
      <c r="E35" s="459" t="s">
        <v>26</v>
      </c>
      <c r="F35" s="475" t="s">
        <v>27</v>
      </c>
      <c r="G35" s="459">
        <v>0</v>
      </c>
      <c r="H35" s="459">
        <v>2.6</v>
      </c>
      <c r="I35" s="459" t="s">
        <v>700</v>
      </c>
      <c r="J35" s="474">
        <v>0.5</v>
      </c>
      <c r="K35" s="464">
        <v>91064</v>
      </c>
      <c r="L35" s="460" t="s">
        <v>1206</v>
      </c>
      <c r="M35" s="465" t="s">
        <v>1402</v>
      </c>
      <c r="N35" s="466" t="s">
        <v>675</v>
      </c>
    </row>
    <row r="36" spans="1:14" ht="45.75" x14ac:dyDescent="0.25">
      <c r="A36" s="458">
        <v>25</v>
      </c>
      <c r="B36" s="459" t="s">
        <v>838</v>
      </c>
      <c r="C36" s="460" t="str">
        <f>CONCATENATE('TRANSFERIDOS MAYO-AGO 2021'!D32," ",'TRANSFERIDOS MAYO-AGO 2021'!E32)</f>
        <v>CALDERON GONZALEZ</v>
      </c>
      <c r="D36" s="459" t="s">
        <v>151</v>
      </c>
      <c r="E36" s="459" t="s">
        <v>34</v>
      </c>
      <c r="F36" s="461" t="s">
        <v>27</v>
      </c>
      <c r="G36" s="472">
        <v>0</v>
      </c>
      <c r="H36" s="472">
        <v>2.6</v>
      </c>
      <c r="I36" s="459" t="s">
        <v>700</v>
      </c>
      <c r="J36" s="463">
        <v>0.5</v>
      </c>
      <c r="K36" s="464">
        <v>136596</v>
      </c>
      <c r="L36" s="460" t="s">
        <v>1206</v>
      </c>
      <c r="M36" s="465" t="s">
        <v>1402</v>
      </c>
      <c r="N36" s="466" t="s">
        <v>675</v>
      </c>
    </row>
    <row r="37" spans="1:14" ht="45.75" x14ac:dyDescent="0.25">
      <c r="A37" s="458">
        <v>26</v>
      </c>
      <c r="B37" s="459" t="s">
        <v>843</v>
      </c>
      <c r="C37" s="460" t="str">
        <f>CONCATENATE('TRANSFERIDOS MAYO-AGO 2021'!D33," ",'TRANSFERIDOS MAYO-AGO 2021'!E33)</f>
        <v>DÍAZ -</v>
      </c>
      <c r="D37" s="459" t="s">
        <v>151</v>
      </c>
      <c r="E37" s="459" t="s">
        <v>34</v>
      </c>
      <c r="F37" s="461" t="s">
        <v>27</v>
      </c>
      <c r="G37" s="472">
        <v>4</v>
      </c>
      <c r="H37" s="472">
        <v>2.7</v>
      </c>
      <c r="I37" s="459" t="s">
        <v>825</v>
      </c>
      <c r="J37" s="463">
        <v>0.5</v>
      </c>
      <c r="K37" s="464">
        <v>113830</v>
      </c>
      <c r="L37" s="460" t="s">
        <v>1206</v>
      </c>
      <c r="M37" s="465" t="s">
        <v>1402</v>
      </c>
      <c r="N37" s="466" t="s">
        <v>675</v>
      </c>
    </row>
    <row r="38" spans="1:14" ht="45.75" x14ac:dyDescent="0.25">
      <c r="A38" s="458">
        <v>27</v>
      </c>
      <c r="B38" s="459" t="s">
        <v>846</v>
      </c>
      <c r="C38" s="460" t="str">
        <f>CONCATENATE('TRANSFERIDOS MAYO-AGO 2021'!D34," ",'TRANSFERIDOS MAYO-AGO 2021'!E34)</f>
        <v>BELTRÉ MATEO</v>
      </c>
      <c r="D38" s="459" t="s">
        <v>151</v>
      </c>
      <c r="E38" s="459" t="s">
        <v>34</v>
      </c>
      <c r="F38" s="461" t="s">
        <v>27</v>
      </c>
      <c r="G38" s="472">
        <v>0</v>
      </c>
      <c r="H38" s="472">
        <v>2.7</v>
      </c>
      <c r="I38" s="459" t="s">
        <v>700</v>
      </c>
      <c r="J38" s="463">
        <v>0.5</v>
      </c>
      <c r="K38" s="464">
        <v>91064</v>
      </c>
      <c r="L38" s="460" t="s">
        <v>1206</v>
      </c>
      <c r="M38" s="465" t="s">
        <v>1402</v>
      </c>
      <c r="N38" s="466" t="s">
        <v>675</v>
      </c>
    </row>
    <row r="39" spans="1:14" ht="45.75" x14ac:dyDescent="0.25">
      <c r="A39" s="458">
        <v>28</v>
      </c>
      <c r="B39" s="459" t="s">
        <v>850</v>
      </c>
      <c r="C39" s="460" t="str">
        <f>CONCATENATE('TRANSFERIDOS MAYO-AGO 2021'!D35," ",'TRANSFERIDOS MAYO-AGO 2021'!E35)</f>
        <v>MATEO MATEO</v>
      </c>
      <c r="D39" s="459" t="s">
        <v>151</v>
      </c>
      <c r="E39" s="459" t="s">
        <v>34</v>
      </c>
      <c r="F39" s="461" t="s">
        <v>27</v>
      </c>
      <c r="G39" s="459">
        <v>3.2</v>
      </c>
      <c r="H39" s="471">
        <v>3.1</v>
      </c>
      <c r="I39" s="459" t="s">
        <v>700</v>
      </c>
      <c r="J39" s="463">
        <v>0.5</v>
      </c>
      <c r="K39" s="464">
        <v>113830</v>
      </c>
      <c r="L39" s="460" t="s">
        <v>1206</v>
      </c>
      <c r="M39" s="465" t="s">
        <v>1402</v>
      </c>
      <c r="N39" s="466" t="s">
        <v>675</v>
      </c>
    </row>
    <row r="40" spans="1:14" ht="45.75" x14ac:dyDescent="0.25">
      <c r="A40" s="458">
        <v>29</v>
      </c>
      <c r="B40" s="459" t="s">
        <v>853</v>
      </c>
      <c r="C40" s="460" t="str">
        <f>CONCATENATE('TRANSFERIDOS MAYO-AGO 2021'!D36," ",'TRANSFERIDOS MAYO-AGO 2021'!E36)</f>
        <v>MARIÑEZ MATEO</v>
      </c>
      <c r="D40" s="459" t="s">
        <v>151</v>
      </c>
      <c r="E40" s="459" t="s">
        <v>34</v>
      </c>
      <c r="F40" s="461" t="s">
        <v>27</v>
      </c>
      <c r="G40" s="459">
        <v>2.9</v>
      </c>
      <c r="H40" s="459">
        <v>2.9</v>
      </c>
      <c r="I40" s="459" t="s">
        <v>700</v>
      </c>
      <c r="J40" s="463">
        <v>0.5</v>
      </c>
      <c r="K40" s="464">
        <v>113830</v>
      </c>
      <c r="L40" s="460" t="s">
        <v>1206</v>
      </c>
      <c r="M40" s="465" t="s">
        <v>1402</v>
      </c>
      <c r="N40" s="466" t="s">
        <v>675</v>
      </c>
    </row>
    <row r="41" spans="1:14" ht="45.75" x14ac:dyDescent="0.25">
      <c r="A41" s="458">
        <v>30</v>
      </c>
      <c r="B41" s="459" t="s">
        <v>857</v>
      </c>
      <c r="C41" s="460" t="str">
        <f>CONCATENATE('TRANSFERIDOS MAYO-AGO 2021'!D37," ",'TRANSFERIDOS MAYO-AGO 2021'!E37)</f>
        <v>BAEZ SANCHEZ</v>
      </c>
      <c r="D41" s="459" t="s">
        <v>151</v>
      </c>
      <c r="E41" s="459" t="s">
        <v>26</v>
      </c>
      <c r="F41" s="461" t="s">
        <v>27</v>
      </c>
      <c r="G41" s="473">
        <v>2.1</v>
      </c>
      <c r="H41" s="473">
        <v>2.2999999999999998</v>
      </c>
      <c r="I41" s="459" t="s">
        <v>700</v>
      </c>
      <c r="J41" s="463">
        <v>0.5</v>
      </c>
      <c r="K41" s="464">
        <v>136596</v>
      </c>
      <c r="L41" s="460" t="s">
        <v>1206</v>
      </c>
      <c r="M41" s="465" t="s">
        <v>1402</v>
      </c>
      <c r="N41" s="466" t="s">
        <v>675</v>
      </c>
    </row>
    <row r="42" spans="1:14" ht="45.75" x14ac:dyDescent="0.25">
      <c r="A42" s="458">
        <v>31</v>
      </c>
      <c r="B42" s="467" t="s">
        <v>861</v>
      </c>
      <c r="C42" s="460" t="str">
        <f>CONCATENATE('TRANSFERIDOS MAYO-AGO 2021'!D38," ",'TRANSFERIDOS MAYO-AGO 2021'!E38)</f>
        <v>ALBA ABREU</v>
      </c>
      <c r="D42" s="476" t="s">
        <v>40</v>
      </c>
      <c r="E42" s="476" t="s">
        <v>26</v>
      </c>
      <c r="F42" s="461" t="s">
        <v>27</v>
      </c>
      <c r="G42" s="459">
        <v>1.3</v>
      </c>
      <c r="H42" s="459">
        <v>2.2999999999999998</v>
      </c>
      <c r="I42" s="459" t="s">
        <v>825</v>
      </c>
      <c r="J42" s="463">
        <v>0.5</v>
      </c>
      <c r="K42" s="464">
        <v>113830</v>
      </c>
      <c r="L42" s="460" t="s">
        <v>1206</v>
      </c>
      <c r="M42" s="465" t="s">
        <v>1402</v>
      </c>
      <c r="N42" s="466" t="s">
        <v>675</v>
      </c>
    </row>
    <row r="43" spans="1:14" ht="45.75" x14ac:dyDescent="0.25">
      <c r="A43" s="458">
        <v>32</v>
      </c>
      <c r="B43" s="459" t="s">
        <v>866</v>
      </c>
      <c r="C43" s="460" t="str">
        <f>CONCATENATE('TRANSFERIDOS MAYO-AGO 2021'!D39," ",'TRANSFERIDOS MAYO-AGO 2021'!E39)</f>
        <v>DE LEÓN ALMONTE</v>
      </c>
      <c r="D43" s="459" t="s">
        <v>120</v>
      </c>
      <c r="E43" s="459" t="s">
        <v>26</v>
      </c>
      <c r="F43" s="461" t="s">
        <v>27</v>
      </c>
      <c r="G43" s="477">
        <v>2.4</v>
      </c>
      <c r="H43" s="477">
        <v>2.8</v>
      </c>
      <c r="I43" s="459" t="s">
        <v>700</v>
      </c>
      <c r="J43" s="463">
        <v>0.5</v>
      </c>
      <c r="K43" s="464">
        <v>68298</v>
      </c>
      <c r="L43" s="460" t="s">
        <v>1206</v>
      </c>
      <c r="M43" s="465" t="s">
        <v>1402</v>
      </c>
      <c r="N43" s="466" t="s">
        <v>675</v>
      </c>
    </row>
    <row r="44" spans="1:14" ht="45.75" x14ac:dyDescent="0.25">
      <c r="A44" s="458">
        <v>33</v>
      </c>
      <c r="B44" s="459" t="s">
        <v>871</v>
      </c>
      <c r="C44" s="460" t="str">
        <f>CONCATENATE('TRANSFERIDOS MAYO-AGO 2021'!D40," ",'TRANSFERIDOS MAYO-AGO 2021'!E40)</f>
        <v>ESTRELLA BETANCES</v>
      </c>
      <c r="D44" s="459" t="s">
        <v>40</v>
      </c>
      <c r="E44" s="459" t="s">
        <v>34</v>
      </c>
      <c r="F44" s="461" t="s">
        <v>27</v>
      </c>
      <c r="G44" s="477">
        <v>4</v>
      </c>
      <c r="H44" s="477">
        <v>3</v>
      </c>
      <c r="I44" s="459" t="s">
        <v>700</v>
      </c>
      <c r="J44" s="463">
        <v>0.5</v>
      </c>
      <c r="K44" s="464">
        <v>113830</v>
      </c>
      <c r="L44" s="460" t="s">
        <v>1206</v>
      </c>
      <c r="M44" s="465" t="s">
        <v>1402</v>
      </c>
      <c r="N44" s="466" t="s">
        <v>675</v>
      </c>
    </row>
    <row r="45" spans="1:14" ht="45.75" x14ac:dyDescent="0.25">
      <c r="A45" s="458">
        <v>34</v>
      </c>
      <c r="B45" s="478" t="s">
        <v>877</v>
      </c>
      <c r="C45" s="460" t="str">
        <f>CONCATENATE('TRANSFERIDOS MAYO-AGO 2021'!D41," ",'TRANSFERIDOS MAYO-AGO 2021'!E41)</f>
        <v>JIMENEZ DE LA ROSA</v>
      </c>
      <c r="D45" s="459" t="s">
        <v>787</v>
      </c>
      <c r="E45" s="459" t="s">
        <v>34</v>
      </c>
      <c r="F45" s="471" t="s">
        <v>27</v>
      </c>
      <c r="G45" s="473">
        <v>0</v>
      </c>
      <c r="H45" s="473">
        <v>2.7</v>
      </c>
      <c r="I45" s="459" t="s">
        <v>700</v>
      </c>
      <c r="J45" s="479">
        <v>0.5</v>
      </c>
      <c r="K45" s="464">
        <v>159362</v>
      </c>
      <c r="L45" s="460" t="s">
        <v>1206</v>
      </c>
      <c r="M45" s="465" t="s">
        <v>1402</v>
      </c>
      <c r="N45" s="466" t="s">
        <v>675</v>
      </c>
    </row>
    <row r="46" spans="1:14" ht="45.75" x14ac:dyDescent="0.25">
      <c r="A46" s="458">
        <v>35</v>
      </c>
      <c r="B46" s="478" t="s">
        <v>882</v>
      </c>
      <c r="C46" s="460" t="str">
        <f>CONCATENATE('TRANSFERIDOS MAYO-AGO 2021'!D42," ",'TRANSFERIDOS MAYO-AGO 2021'!E42)</f>
        <v>REINOSO ALMONTE</v>
      </c>
      <c r="D46" s="459" t="s">
        <v>787</v>
      </c>
      <c r="E46" s="459" t="s">
        <v>34</v>
      </c>
      <c r="F46" s="461" t="s">
        <v>27</v>
      </c>
      <c r="G46" s="472">
        <v>3</v>
      </c>
      <c r="H46" s="472">
        <v>2.5</v>
      </c>
      <c r="I46" s="459" t="s">
        <v>700</v>
      </c>
      <c r="J46" s="479">
        <v>0.5</v>
      </c>
      <c r="K46" s="464">
        <v>159362</v>
      </c>
      <c r="L46" s="460" t="s">
        <v>1206</v>
      </c>
      <c r="M46" s="465" t="s">
        <v>1402</v>
      </c>
      <c r="N46" s="466" t="s">
        <v>675</v>
      </c>
    </row>
    <row r="47" spans="1:14" ht="45.75" x14ac:dyDescent="0.25">
      <c r="A47" s="458">
        <v>36</v>
      </c>
      <c r="B47" s="478" t="s">
        <v>886</v>
      </c>
      <c r="C47" s="460" t="str">
        <f>CONCATENATE('TRANSFERIDOS MAYO-AGO 2021'!D43," ",'TRANSFERIDOS MAYO-AGO 2021'!E43)</f>
        <v>DEL JESUS -</v>
      </c>
      <c r="D47" s="476" t="s">
        <v>151</v>
      </c>
      <c r="E47" s="459" t="s">
        <v>34</v>
      </c>
      <c r="F47" s="461" t="s">
        <v>27</v>
      </c>
      <c r="G47" s="473">
        <v>1.3</v>
      </c>
      <c r="H47" s="473">
        <v>2.4</v>
      </c>
      <c r="I47" s="459" t="s">
        <v>825</v>
      </c>
      <c r="J47" s="479">
        <v>0.5</v>
      </c>
      <c r="K47" s="464">
        <v>204894</v>
      </c>
      <c r="L47" s="460" t="s">
        <v>1206</v>
      </c>
      <c r="M47" s="465" t="s">
        <v>1402</v>
      </c>
      <c r="N47" s="466" t="s">
        <v>675</v>
      </c>
    </row>
    <row r="48" spans="1:14" ht="45.75" x14ac:dyDescent="0.25">
      <c r="A48" s="458">
        <v>37</v>
      </c>
      <c r="B48" s="467" t="s">
        <v>891</v>
      </c>
      <c r="C48" s="460" t="str">
        <f>CONCATENATE('TRANSFERIDOS MAYO-AGO 2021'!D44," ",'TRANSFERIDOS MAYO-AGO 2021'!E44)</f>
        <v>PEREZ PEREZ</v>
      </c>
      <c r="D48" s="476" t="s">
        <v>894</v>
      </c>
      <c r="E48" s="459" t="s">
        <v>26</v>
      </c>
      <c r="F48" s="461" t="s">
        <v>27</v>
      </c>
      <c r="G48" s="459" t="s">
        <v>895</v>
      </c>
      <c r="H48" s="459" t="s">
        <v>895</v>
      </c>
      <c r="I48" s="459" t="s">
        <v>700</v>
      </c>
      <c r="J48" s="479">
        <v>0.5</v>
      </c>
      <c r="K48" s="464">
        <v>182128</v>
      </c>
      <c r="L48" s="460" t="s">
        <v>1206</v>
      </c>
      <c r="M48" s="465" t="s">
        <v>1402</v>
      </c>
      <c r="N48" s="466" t="s">
        <v>675</v>
      </c>
    </row>
    <row r="49" spans="1:14" ht="45.75" x14ac:dyDescent="0.25">
      <c r="A49" s="458">
        <v>38</v>
      </c>
      <c r="B49" s="467" t="s">
        <v>897</v>
      </c>
      <c r="C49" s="460" t="str">
        <f>CONCATENATE('TRANSFERIDOS MAYO-AGO 2021'!D45," ",'TRANSFERIDOS MAYO-AGO 2021'!E45)</f>
        <v>ROSARIO BAEZ</v>
      </c>
      <c r="D49" s="476" t="s">
        <v>151</v>
      </c>
      <c r="E49" s="471" t="s">
        <v>899</v>
      </c>
      <c r="F49" s="461" t="s">
        <v>27</v>
      </c>
      <c r="G49" s="472">
        <v>0</v>
      </c>
      <c r="H49" s="472">
        <v>2.9</v>
      </c>
      <c r="I49" s="459" t="s">
        <v>700</v>
      </c>
      <c r="J49" s="479">
        <v>0.5</v>
      </c>
      <c r="K49" s="464">
        <v>182137</v>
      </c>
      <c r="L49" s="460" t="s">
        <v>1206</v>
      </c>
      <c r="M49" s="465" t="s">
        <v>1402</v>
      </c>
      <c r="N49" s="466" t="s">
        <v>675</v>
      </c>
    </row>
    <row r="50" spans="1:14" ht="45.75" x14ac:dyDescent="0.25">
      <c r="A50" s="458">
        <v>39</v>
      </c>
      <c r="B50" s="459" t="s">
        <v>901</v>
      </c>
      <c r="C50" s="460" t="str">
        <f>CONCATENATE('TRANSFERIDOS MAYO-AGO 2021'!D46," ",'TRANSFERIDOS MAYO-AGO 2021'!E46)</f>
        <v>CIRIACO VILLEGAS</v>
      </c>
      <c r="D50" s="459" t="s">
        <v>905</v>
      </c>
      <c r="E50" s="459" t="s">
        <v>770</v>
      </c>
      <c r="F50" s="480" t="s">
        <v>27</v>
      </c>
      <c r="G50" s="472">
        <v>0</v>
      </c>
      <c r="H50" s="472">
        <v>2.9</v>
      </c>
      <c r="I50" s="459" t="s">
        <v>700</v>
      </c>
      <c r="J50" s="463">
        <v>0.5</v>
      </c>
      <c r="K50" s="464">
        <v>68298</v>
      </c>
      <c r="L50" s="460" t="s">
        <v>1206</v>
      </c>
      <c r="M50" s="465" t="s">
        <v>1402</v>
      </c>
      <c r="N50" s="466" t="s">
        <v>675</v>
      </c>
    </row>
    <row r="51" spans="1:14" ht="45.75" x14ac:dyDescent="0.25">
      <c r="A51" s="458">
        <v>40</v>
      </c>
      <c r="B51" s="459" t="s">
        <v>907</v>
      </c>
      <c r="C51" s="460" t="str">
        <f>CONCATENATE('TRANSFERIDOS MAYO-AGO 2021'!D47," ",'TRANSFERIDOS MAYO-AGO 2021'!E47)</f>
        <v>ASMAR ARIAS</v>
      </c>
      <c r="D51" s="459" t="s">
        <v>285</v>
      </c>
      <c r="E51" s="459" t="s">
        <v>26</v>
      </c>
      <c r="F51" s="461" t="s">
        <v>27</v>
      </c>
      <c r="G51" s="473">
        <v>4</v>
      </c>
      <c r="H51" s="473">
        <v>3.4</v>
      </c>
      <c r="I51" s="459" t="s">
        <v>700</v>
      </c>
      <c r="J51" s="463">
        <v>0.5</v>
      </c>
      <c r="K51" s="464">
        <v>136596</v>
      </c>
      <c r="L51" s="460" t="s">
        <v>1206</v>
      </c>
      <c r="M51" s="465" t="s">
        <v>1402</v>
      </c>
      <c r="N51" s="466" t="s">
        <v>675</v>
      </c>
    </row>
    <row r="52" spans="1:14" ht="45.75" x14ac:dyDescent="0.25">
      <c r="A52" s="458">
        <v>41</v>
      </c>
      <c r="B52" s="467" t="s">
        <v>912</v>
      </c>
      <c r="C52" s="460" t="str">
        <f>CONCATENATE('TRANSFERIDOS MAYO-AGO 2021'!D48," ",'TRANSFERIDOS MAYO-AGO 2021'!E48)</f>
        <v>MEJIA MACEO</v>
      </c>
      <c r="D52" s="476" t="s">
        <v>151</v>
      </c>
      <c r="E52" s="459" t="s">
        <v>34</v>
      </c>
      <c r="F52" s="461" t="s">
        <v>27</v>
      </c>
      <c r="G52" s="477">
        <v>2.9</v>
      </c>
      <c r="H52" s="477">
        <v>2.4</v>
      </c>
      <c r="I52" s="477" t="s">
        <v>700</v>
      </c>
      <c r="J52" s="481">
        <v>0.5</v>
      </c>
      <c r="K52" s="464">
        <v>136596</v>
      </c>
      <c r="L52" s="460" t="s">
        <v>1206</v>
      </c>
      <c r="M52" s="465" t="s">
        <v>1402</v>
      </c>
      <c r="N52" s="466" t="s">
        <v>675</v>
      </c>
    </row>
    <row r="53" spans="1:14" ht="45.75" x14ac:dyDescent="0.25">
      <c r="A53" s="458">
        <v>42</v>
      </c>
      <c r="B53" s="478" t="s">
        <v>917</v>
      </c>
      <c r="C53" s="460" t="str">
        <f>CONCATENATE('TRANSFERIDOS MAYO-AGO 2021'!D49," ",'TRANSFERIDOS MAYO-AGO 2021'!E49)</f>
        <v>NORRIS BATISTA</v>
      </c>
      <c r="D53" s="476" t="s">
        <v>151</v>
      </c>
      <c r="E53" s="459" t="s">
        <v>34</v>
      </c>
      <c r="F53" s="461" t="s">
        <v>27</v>
      </c>
      <c r="G53" s="473">
        <v>3</v>
      </c>
      <c r="H53" s="473">
        <v>3.6</v>
      </c>
      <c r="I53" s="477" t="s">
        <v>700</v>
      </c>
      <c r="J53" s="481">
        <v>0.5</v>
      </c>
      <c r="K53" s="464">
        <v>136596</v>
      </c>
      <c r="L53" s="460" t="s">
        <v>1206</v>
      </c>
      <c r="M53" s="465" t="s">
        <v>1402</v>
      </c>
      <c r="N53" s="466" t="s">
        <v>675</v>
      </c>
    </row>
    <row r="54" spans="1:14" ht="45.75" x14ac:dyDescent="0.25">
      <c r="A54" s="458">
        <v>43</v>
      </c>
      <c r="B54" s="467" t="s">
        <v>857</v>
      </c>
      <c r="C54" s="460" t="str">
        <f>CONCATENATE('TRANSFERIDOS MAYO-AGO 2021'!D50," ",'TRANSFERIDOS MAYO-AGO 2021'!E50)</f>
        <v>MACEO  GIRALDO</v>
      </c>
      <c r="D54" s="476" t="s">
        <v>151</v>
      </c>
      <c r="E54" s="476" t="s">
        <v>34</v>
      </c>
      <c r="F54" s="461" t="s">
        <v>27</v>
      </c>
      <c r="G54" s="473">
        <v>2.4</v>
      </c>
      <c r="H54" s="473">
        <v>2.7</v>
      </c>
      <c r="I54" s="477" t="s">
        <v>700</v>
      </c>
      <c r="J54" s="481">
        <v>0.5</v>
      </c>
      <c r="K54" s="464">
        <v>136596</v>
      </c>
      <c r="L54" s="460" t="s">
        <v>1206</v>
      </c>
      <c r="M54" s="465" t="s">
        <v>1402</v>
      </c>
      <c r="N54" s="466" t="s">
        <v>675</v>
      </c>
    </row>
    <row r="55" spans="1:14" ht="45.75" x14ac:dyDescent="0.25">
      <c r="A55" s="458">
        <v>44</v>
      </c>
      <c r="B55" s="478" t="s">
        <v>925</v>
      </c>
      <c r="C55" s="460" t="str">
        <f>CONCATENATE('TRANSFERIDOS MAYO-AGO 2021'!D51," ",'TRANSFERIDOS MAYO-AGO 2021'!E51)</f>
        <v>SURIEL BAEZ</v>
      </c>
      <c r="D55" s="476" t="s">
        <v>928</v>
      </c>
      <c r="E55" s="459" t="s">
        <v>34</v>
      </c>
      <c r="F55" s="461" t="s">
        <v>27</v>
      </c>
      <c r="G55" s="473">
        <v>3</v>
      </c>
      <c r="H55" s="473">
        <v>3.1</v>
      </c>
      <c r="I55" s="459" t="s">
        <v>700</v>
      </c>
      <c r="J55" s="470">
        <v>0.5</v>
      </c>
      <c r="K55" s="464">
        <v>159362</v>
      </c>
      <c r="L55" s="460" t="s">
        <v>1206</v>
      </c>
      <c r="M55" s="465" t="s">
        <v>1402</v>
      </c>
      <c r="N55" s="466" t="s">
        <v>675</v>
      </c>
    </row>
    <row r="56" spans="1:14" ht="45.75" x14ac:dyDescent="0.25">
      <c r="A56" s="458">
        <v>45</v>
      </c>
      <c r="B56" s="478" t="s">
        <v>930</v>
      </c>
      <c r="C56" s="460" t="str">
        <f>CONCATENATE('TRANSFERIDOS MAYO-AGO 2021'!D52," ",'TRANSFERIDOS MAYO-AGO 2021'!E52)</f>
        <v>PEGUERO ORTIZ</v>
      </c>
      <c r="D56" s="459" t="s">
        <v>787</v>
      </c>
      <c r="E56" s="459" t="s">
        <v>34</v>
      </c>
      <c r="F56" s="461" t="s">
        <v>27</v>
      </c>
      <c r="G56" s="472">
        <v>2</v>
      </c>
      <c r="H56" s="472">
        <v>3</v>
      </c>
      <c r="I56" s="459" t="s">
        <v>700</v>
      </c>
      <c r="J56" s="470">
        <v>0.5</v>
      </c>
      <c r="K56" s="464">
        <v>159362</v>
      </c>
      <c r="L56" s="460" t="s">
        <v>1206</v>
      </c>
      <c r="M56" s="465" t="s">
        <v>1402</v>
      </c>
      <c r="N56" s="466" t="s">
        <v>675</v>
      </c>
    </row>
    <row r="57" spans="1:14" ht="45.75" x14ac:dyDescent="0.25">
      <c r="A57" s="458">
        <v>46</v>
      </c>
      <c r="B57" s="478" t="s">
        <v>934</v>
      </c>
      <c r="C57" s="460" t="str">
        <f>CONCATENATE('TRANSFERIDOS MAYO-AGO 2021'!D53," ",'TRANSFERIDOS MAYO-AGO 2021'!E53)</f>
        <v>JIMENEZ GONZALEZ</v>
      </c>
      <c r="D57" s="459" t="s">
        <v>787</v>
      </c>
      <c r="E57" s="459" t="s">
        <v>34</v>
      </c>
      <c r="F57" s="461" t="s">
        <v>27</v>
      </c>
      <c r="G57" s="477">
        <v>1</v>
      </c>
      <c r="H57" s="477">
        <v>2.6</v>
      </c>
      <c r="I57" s="459" t="s">
        <v>825</v>
      </c>
      <c r="J57" s="470">
        <v>0.5</v>
      </c>
      <c r="K57" s="464">
        <v>159362</v>
      </c>
      <c r="L57" s="460" t="s">
        <v>1206</v>
      </c>
      <c r="M57" s="465" t="s">
        <v>1402</v>
      </c>
      <c r="N57" s="466" t="s">
        <v>675</v>
      </c>
    </row>
    <row r="58" spans="1:14" ht="45.75" x14ac:dyDescent="0.25">
      <c r="A58" s="458">
        <v>47</v>
      </c>
      <c r="B58" s="459" t="s">
        <v>937</v>
      </c>
      <c r="C58" s="460" t="str">
        <f>CONCATENATE('TRANSFERIDOS MAYO-AGO 2021'!D54," ",'TRANSFERIDOS MAYO-AGO 2021'!E54)</f>
        <v>ORTEGA LUGO</v>
      </c>
      <c r="D58" s="459" t="s">
        <v>941</v>
      </c>
      <c r="E58" s="459" t="s">
        <v>26</v>
      </c>
      <c r="F58" s="461" t="s">
        <v>27</v>
      </c>
      <c r="G58" s="477">
        <v>3</v>
      </c>
      <c r="H58" s="477">
        <v>2.9</v>
      </c>
      <c r="I58" s="459" t="s">
        <v>700</v>
      </c>
      <c r="J58" s="474">
        <v>0.5</v>
      </c>
      <c r="K58" s="464">
        <v>113830</v>
      </c>
      <c r="L58" s="460" t="s">
        <v>1206</v>
      </c>
      <c r="M58" s="465" t="s">
        <v>1402</v>
      </c>
      <c r="N58" s="466" t="s">
        <v>675</v>
      </c>
    </row>
    <row r="59" spans="1:14" ht="45.75" x14ac:dyDescent="0.25">
      <c r="A59" s="458">
        <v>48</v>
      </c>
      <c r="B59" s="478" t="s">
        <v>943</v>
      </c>
      <c r="C59" s="460" t="str">
        <f>CONCATENATE('TRANSFERIDOS MAYO-AGO 2021'!D55," ",'TRANSFERIDOS MAYO-AGO 2021'!E55)</f>
        <v>HENRIQUEZ BAEZ</v>
      </c>
      <c r="D59" s="476" t="s">
        <v>151</v>
      </c>
      <c r="E59" s="471" t="s">
        <v>899</v>
      </c>
      <c r="F59" s="471" t="s">
        <v>27</v>
      </c>
      <c r="G59" s="462">
        <v>0</v>
      </c>
      <c r="H59" s="459">
        <v>3.5</v>
      </c>
      <c r="I59" s="459" t="s">
        <v>700</v>
      </c>
      <c r="J59" s="470">
        <v>0.5</v>
      </c>
      <c r="K59" s="464">
        <v>182128</v>
      </c>
      <c r="L59" s="460" t="s">
        <v>1206</v>
      </c>
      <c r="M59" s="465" t="s">
        <v>1402</v>
      </c>
      <c r="N59" s="466" t="s">
        <v>675</v>
      </c>
    </row>
    <row r="60" spans="1:14" ht="45.75" x14ac:dyDescent="0.25">
      <c r="A60" s="458">
        <v>49</v>
      </c>
      <c r="B60" s="478" t="s">
        <v>947</v>
      </c>
      <c r="C60" s="460" t="str">
        <f>CONCATENATE('TRANSFERIDOS MAYO-AGO 2021'!D56," ",'TRANSFERIDOS MAYO-AGO 2021'!E56)</f>
        <v>BREA DIAZ</v>
      </c>
      <c r="D60" s="476" t="s">
        <v>151</v>
      </c>
      <c r="E60" s="459" t="s">
        <v>34</v>
      </c>
      <c r="F60" s="471" t="s">
        <v>27</v>
      </c>
      <c r="G60" s="459">
        <v>0</v>
      </c>
      <c r="H60" s="459">
        <v>2.7</v>
      </c>
      <c r="I60" s="459" t="s">
        <v>700</v>
      </c>
      <c r="J60" s="470">
        <v>0.5</v>
      </c>
      <c r="K60" s="464">
        <v>159362</v>
      </c>
      <c r="L60" s="460" t="s">
        <v>1206</v>
      </c>
      <c r="M60" s="465" t="s">
        <v>1402</v>
      </c>
      <c r="N60" s="466" t="s">
        <v>675</v>
      </c>
    </row>
    <row r="61" spans="1:14" ht="45.75" x14ac:dyDescent="0.25">
      <c r="A61" s="458">
        <v>50</v>
      </c>
      <c r="B61" s="478" t="s">
        <v>952</v>
      </c>
      <c r="C61" s="460" t="str">
        <f>CONCATENATE('TRANSFERIDOS MAYO-AGO 2021'!D57," ",'TRANSFERIDOS MAYO-AGO 2021'!E57)</f>
        <v>SUERO GARCIA</v>
      </c>
      <c r="D61" s="476" t="s">
        <v>151</v>
      </c>
      <c r="E61" s="459" t="s">
        <v>34</v>
      </c>
      <c r="F61" s="471" t="s">
        <v>27</v>
      </c>
      <c r="G61" s="459">
        <v>2.2000000000000002</v>
      </c>
      <c r="H61" s="471">
        <v>2.9</v>
      </c>
      <c r="I61" s="459" t="s">
        <v>700</v>
      </c>
      <c r="J61" s="470">
        <v>0.5</v>
      </c>
      <c r="K61" s="464">
        <v>159362</v>
      </c>
      <c r="L61" s="460" t="s">
        <v>1206</v>
      </c>
      <c r="M61" s="465" t="s">
        <v>1402</v>
      </c>
      <c r="N61" s="466" t="s">
        <v>675</v>
      </c>
    </row>
    <row r="62" spans="1:14" ht="45.75" x14ac:dyDescent="0.25">
      <c r="A62" s="458">
        <v>51</v>
      </c>
      <c r="B62" s="467" t="s">
        <v>956</v>
      </c>
      <c r="C62" s="460" t="str">
        <f>CONCATENATE('TRANSFERIDOS MAYO-AGO 2021'!D58," ",'TRANSFERIDOS MAYO-AGO 2021'!E58)</f>
        <v>SANCHEZ SOTO</v>
      </c>
      <c r="D62" s="476" t="s">
        <v>151</v>
      </c>
      <c r="E62" s="476" t="s">
        <v>770</v>
      </c>
      <c r="F62" s="471" t="s">
        <v>27</v>
      </c>
      <c r="G62" s="459">
        <v>2.9</v>
      </c>
      <c r="H62" s="459">
        <v>2.5</v>
      </c>
      <c r="I62" s="459" t="s">
        <v>700</v>
      </c>
      <c r="J62" s="470">
        <v>0.5</v>
      </c>
      <c r="K62" s="464">
        <v>159362</v>
      </c>
      <c r="L62" s="460" t="s">
        <v>1206</v>
      </c>
      <c r="M62" s="465" t="s">
        <v>1402</v>
      </c>
      <c r="N62" s="466" t="s">
        <v>675</v>
      </c>
    </row>
    <row r="63" spans="1:14" ht="45.75" x14ac:dyDescent="0.25">
      <c r="A63" s="458">
        <v>52</v>
      </c>
      <c r="B63" s="478" t="s">
        <v>959</v>
      </c>
      <c r="C63" s="460" t="str">
        <f>CONCATENATE('TRANSFERIDOS MAYO-AGO 2021'!D59," ",'TRANSFERIDOS MAYO-AGO 2021'!E59)</f>
        <v>SOTO MONTILLA</v>
      </c>
      <c r="D63" s="476" t="s">
        <v>151</v>
      </c>
      <c r="E63" s="459" t="s">
        <v>34</v>
      </c>
      <c r="F63" s="471" t="s">
        <v>27</v>
      </c>
      <c r="G63" s="459">
        <v>2.7</v>
      </c>
      <c r="H63" s="459">
        <v>2.8</v>
      </c>
      <c r="I63" s="459" t="s">
        <v>700</v>
      </c>
      <c r="J63" s="470">
        <v>0.5</v>
      </c>
      <c r="K63" s="464">
        <v>159362</v>
      </c>
      <c r="L63" s="460" t="s">
        <v>1206</v>
      </c>
      <c r="M63" s="465" t="s">
        <v>1402</v>
      </c>
      <c r="N63" s="466" t="s">
        <v>675</v>
      </c>
    </row>
    <row r="64" spans="1:14" ht="45.75" x14ac:dyDescent="0.25">
      <c r="A64" s="458">
        <v>53</v>
      </c>
      <c r="B64" s="478" t="s">
        <v>963</v>
      </c>
      <c r="C64" s="460" t="str">
        <f>CONCATENATE('TRANSFERIDOS MAYO-AGO 2021'!D60," ",'TRANSFERIDOS MAYO-AGO 2021'!E60)</f>
        <v>SUERO DIAZ</v>
      </c>
      <c r="D64" s="480" t="s">
        <v>965</v>
      </c>
      <c r="E64" s="459" t="s">
        <v>34</v>
      </c>
      <c r="F64" s="480" t="s">
        <v>27</v>
      </c>
      <c r="G64" s="459">
        <v>2.2000000000000002</v>
      </c>
      <c r="H64" s="459">
        <v>2.9</v>
      </c>
      <c r="I64" s="477" t="s">
        <v>700</v>
      </c>
      <c r="J64" s="482">
        <v>0.5</v>
      </c>
      <c r="K64" s="464">
        <v>159362</v>
      </c>
      <c r="L64" s="460" t="s">
        <v>1206</v>
      </c>
      <c r="M64" s="465" t="s">
        <v>1402</v>
      </c>
      <c r="N64" s="466" t="s">
        <v>675</v>
      </c>
    </row>
    <row r="65" spans="1:14" ht="45.75" x14ac:dyDescent="0.25">
      <c r="A65" s="458">
        <v>54</v>
      </c>
      <c r="B65" s="478" t="s">
        <v>967</v>
      </c>
      <c r="C65" s="460" t="str">
        <f>CONCATENATE('TRANSFERIDOS MAYO-AGO 2021'!D61," ",'TRANSFERIDOS MAYO-AGO 2021'!E61)</f>
        <v>CAMILO JAVIER</v>
      </c>
      <c r="D65" s="476" t="s">
        <v>699</v>
      </c>
      <c r="E65" s="459" t="s">
        <v>34</v>
      </c>
      <c r="F65" s="471" t="s">
        <v>27</v>
      </c>
      <c r="G65" s="459">
        <v>0</v>
      </c>
      <c r="H65" s="459">
        <v>2.6</v>
      </c>
      <c r="I65" s="459" t="s">
        <v>700</v>
      </c>
      <c r="J65" s="470">
        <v>0.5</v>
      </c>
      <c r="K65" s="464">
        <v>159362</v>
      </c>
      <c r="L65" s="460" t="s">
        <v>1206</v>
      </c>
      <c r="M65" s="465" t="s">
        <v>1402</v>
      </c>
      <c r="N65" s="466" t="s">
        <v>675</v>
      </c>
    </row>
    <row r="66" spans="1:14" ht="45.75" x14ac:dyDescent="0.25">
      <c r="A66" s="458">
        <v>55</v>
      </c>
      <c r="B66" s="478" t="s">
        <v>971</v>
      </c>
      <c r="C66" s="460" t="str">
        <f>CONCATENATE('TRANSFERIDOS MAYO-AGO 2021'!D62," ",'TRANSFERIDOS MAYO-AGO 2021'!E62)</f>
        <v>NAVARRO TORRES</v>
      </c>
      <c r="D66" s="476" t="s">
        <v>95</v>
      </c>
      <c r="E66" s="459" t="s">
        <v>770</v>
      </c>
      <c r="F66" s="471" t="s">
        <v>27</v>
      </c>
      <c r="G66" s="472">
        <v>0</v>
      </c>
      <c r="H66" s="472">
        <v>2.9</v>
      </c>
      <c r="I66" s="459" t="s">
        <v>700</v>
      </c>
      <c r="J66" s="470">
        <v>0.5</v>
      </c>
      <c r="K66" s="464">
        <v>159362</v>
      </c>
      <c r="L66" s="460" t="s">
        <v>1206</v>
      </c>
      <c r="M66" s="465" t="s">
        <v>1402</v>
      </c>
      <c r="N66" s="466" t="s">
        <v>675</v>
      </c>
    </row>
    <row r="67" spans="1:14" ht="45.75" x14ac:dyDescent="0.25">
      <c r="A67" s="458">
        <v>56</v>
      </c>
      <c r="B67" s="478" t="s">
        <v>976</v>
      </c>
      <c r="C67" s="460" t="str">
        <f>CONCATENATE('TRANSFERIDOS MAYO-AGO 2021'!D63," ",'TRANSFERIDOS MAYO-AGO 2021'!E63)</f>
        <v>MEJIA VALENZUELA</v>
      </c>
      <c r="D67" s="476" t="s">
        <v>979</v>
      </c>
      <c r="E67" s="459" t="s">
        <v>34</v>
      </c>
      <c r="F67" s="471" t="s">
        <v>27</v>
      </c>
      <c r="G67" s="473">
        <v>0</v>
      </c>
      <c r="H67" s="473">
        <v>2.8</v>
      </c>
      <c r="I67" s="459" t="s">
        <v>700</v>
      </c>
      <c r="J67" s="470">
        <v>0.5</v>
      </c>
      <c r="K67" s="464">
        <v>204894</v>
      </c>
      <c r="L67" s="460" t="s">
        <v>1206</v>
      </c>
      <c r="M67" s="465" t="s">
        <v>1402</v>
      </c>
      <c r="N67" s="466" t="s">
        <v>675</v>
      </c>
    </row>
    <row r="68" spans="1:14" ht="45.75" x14ac:dyDescent="0.25">
      <c r="A68" s="458">
        <v>57</v>
      </c>
      <c r="B68" s="478" t="s">
        <v>981</v>
      </c>
      <c r="C68" s="460" t="str">
        <f>CONCATENATE('TRANSFERIDOS MAYO-AGO 2021'!D64," ",'TRANSFERIDOS MAYO-AGO 2021'!E64)</f>
        <v>BELTRE MATEO</v>
      </c>
      <c r="D68" s="476" t="s">
        <v>151</v>
      </c>
      <c r="E68" s="459" t="s">
        <v>34</v>
      </c>
      <c r="F68" s="471" t="s">
        <v>27</v>
      </c>
      <c r="G68" s="473">
        <v>2</v>
      </c>
      <c r="H68" s="473">
        <v>2.9</v>
      </c>
      <c r="I68" s="459" t="s">
        <v>700</v>
      </c>
      <c r="J68" s="470">
        <v>0.5</v>
      </c>
      <c r="K68" s="464">
        <v>159362</v>
      </c>
      <c r="L68" s="460" t="s">
        <v>1206</v>
      </c>
      <c r="M68" s="465" t="s">
        <v>1402</v>
      </c>
      <c r="N68" s="466" t="s">
        <v>675</v>
      </c>
    </row>
    <row r="69" spans="1:14" ht="45.75" x14ac:dyDescent="0.25">
      <c r="A69" s="458">
        <v>58</v>
      </c>
      <c r="B69" s="478" t="s">
        <v>985</v>
      </c>
      <c r="C69" s="460" t="str">
        <f>CONCATENATE('TRANSFERIDOS MAYO-AGO 2021'!D65," ",'TRANSFERIDOS MAYO-AGO 2021'!E65)</f>
        <v>DEL ORBE ALMANZAR</v>
      </c>
      <c r="D69" s="459" t="s">
        <v>989</v>
      </c>
      <c r="E69" s="459" t="s">
        <v>34</v>
      </c>
      <c r="F69" s="471" t="s">
        <v>27</v>
      </c>
      <c r="G69" s="473">
        <v>0</v>
      </c>
      <c r="H69" s="473">
        <v>2.7</v>
      </c>
      <c r="I69" s="459" t="s">
        <v>700</v>
      </c>
      <c r="J69" s="470">
        <v>0.5</v>
      </c>
      <c r="K69" s="464">
        <v>182128</v>
      </c>
      <c r="L69" s="460" t="s">
        <v>1206</v>
      </c>
      <c r="M69" s="465" t="s">
        <v>1402</v>
      </c>
      <c r="N69" s="466" t="s">
        <v>675</v>
      </c>
    </row>
    <row r="70" spans="1:14" ht="45.75" x14ac:dyDescent="0.25">
      <c r="A70" s="458">
        <v>59</v>
      </c>
      <c r="B70" s="478" t="s">
        <v>991</v>
      </c>
      <c r="C70" s="460" t="str">
        <f>CONCATENATE('TRANSFERIDOS MAYO-AGO 2021'!D66," ",'TRANSFERIDOS MAYO-AGO 2021'!E66)</f>
        <v>GOMEZ ADAMES</v>
      </c>
      <c r="D70" s="480" t="s">
        <v>995</v>
      </c>
      <c r="E70" s="459" t="s">
        <v>770</v>
      </c>
      <c r="F70" s="480" t="s">
        <v>27</v>
      </c>
      <c r="G70" s="472">
        <v>2.4</v>
      </c>
      <c r="H70" s="472">
        <v>2.8</v>
      </c>
      <c r="I70" s="477" t="s">
        <v>700</v>
      </c>
      <c r="J70" s="482">
        <v>0.5</v>
      </c>
      <c r="K70" s="464">
        <v>136596</v>
      </c>
      <c r="L70" s="460" t="s">
        <v>1206</v>
      </c>
      <c r="M70" s="465" t="s">
        <v>1402</v>
      </c>
      <c r="N70" s="466" t="s">
        <v>675</v>
      </c>
    </row>
    <row r="71" spans="1:14" ht="45.75" x14ac:dyDescent="0.25">
      <c r="A71" s="458">
        <v>60</v>
      </c>
      <c r="B71" s="478" t="s">
        <v>907</v>
      </c>
      <c r="C71" s="460" t="str">
        <f>CONCATENATE('TRANSFERIDOS MAYO-AGO 2021'!D67," ",'TRANSFERIDOS MAYO-AGO 2021'!E67)</f>
        <v>BELTRAN GARCIA</v>
      </c>
      <c r="D71" s="459" t="s">
        <v>989</v>
      </c>
      <c r="E71" s="459" t="s">
        <v>34</v>
      </c>
      <c r="F71" s="480" t="s">
        <v>27</v>
      </c>
      <c r="G71" s="477">
        <v>3.3</v>
      </c>
      <c r="H71" s="480">
        <v>3.3</v>
      </c>
      <c r="I71" s="477" t="s">
        <v>700</v>
      </c>
      <c r="J71" s="482">
        <v>0.5</v>
      </c>
      <c r="K71" s="464">
        <v>136596</v>
      </c>
      <c r="L71" s="460" t="s">
        <v>1206</v>
      </c>
      <c r="M71" s="465" t="s">
        <v>1402</v>
      </c>
      <c r="N71" s="466" t="s">
        <v>675</v>
      </c>
    </row>
    <row r="72" spans="1:14" ht="45.75" x14ac:dyDescent="0.25">
      <c r="A72" s="458">
        <v>61</v>
      </c>
      <c r="B72" s="478" t="s">
        <v>1000</v>
      </c>
      <c r="C72" s="460" t="str">
        <f>CONCATENATE('TRANSFERIDOS MAYO-AGO 2021'!D68," ",'TRANSFERIDOS MAYO-AGO 2021'!E68)</f>
        <v>MARTINEZ CASTILLO</v>
      </c>
      <c r="D72" s="476" t="s">
        <v>89</v>
      </c>
      <c r="E72" s="459" t="s">
        <v>34</v>
      </c>
      <c r="F72" s="471" t="s">
        <v>27</v>
      </c>
      <c r="G72" s="472">
        <v>2.7</v>
      </c>
      <c r="H72" s="472">
        <v>2.8</v>
      </c>
      <c r="I72" s="459" t="s">
        <v>700</v>
      </c>
      <c r="J72" s="470">
        <v>0.5</v>
      </c>
      <c r="K72" s="464">
        <v>182128</v>
      </c>
      <c r="L72" s="460" t="s">
        <v>1206</v>
      </c>
      <c r="M72" s="465" t="s">
        <v>1402</v>
      </c>
      <c r="N72" s="466" t="s">
        <v>675</v>
      </c>
    </row>
    <row r="73" spans="1:14" ht="45.75" x14ac:dyDescent="0.25">
      <c r="A73" s="458">
        <v>62</v>
      </c>
      <c r="B73" s="467" t="s">
        <v>1003</v>
      </c>
      <c r="C73" s="460" t="str">
        <f>CONCATENATE('TRANSFERIDOS MAYO-AGO 2021'!D69," ",'TRANSFERIDOS MAYO-AGO 2021'!E69)</f>
        <v>PEREZ JIMENEZ</v>
      </c>
      <c r="D73" s="476" t="s">
        <v>360</v>
      </c>
      <c r="E73" s="476" t="s">
        <v>26</v>
      </c>
      <c r="F73" s="471" t="s">
        <v>27</v>
      </c>
      <c r="G73" s="480">
        <v>1.6</v>
      </c>
      <c r="H73" s="480">
        <v>2.2000000000000002</v>
      </c>
      <c r="I73" s="459" t="s">
        <v>825</v>
      </c>
      <c r="J73" s="470">
        <v>0.5</v>
      </c>
      <c r="K73" s="464">
        <v>227660</v>
      </c>
      <c r="L73" s="460" t="s">
        <v>1206</v>
      </c>
      <c r="M73" s="465" t="s">
        <v>1402</v>
      </c>
      <c r="N73" s="466" t="s">
        <v>675</v>
      </c>
    </row>
    <row r="74" spans="1:14" ht="45.75" x14ac:dyDescent="0.25">
      <c r="A74" s="458">
        <v>63</v>
      </c>
      <c r="B74" s="478" t="s">
        <v>1006</v>
      </c>
      <c r="C74" s="460" t="str">
        <f>CONCATENATE('TRANSFERIDOS MAYO-AGO 2021'!D70," ",'TRANSFERIDOS MAYO-AGO 2021'!E70)</f>
        <v>MANE CRUZ</v>
      </c>
      <c r="D74" s="476" t="s">
        <v>89</v>
      </c>
      <c r="E74" s="471" t="s">
        <v>90</v>
      </c>
      <c r="F74" s="471" t="s">
        <v>27</v>
      </c>
      <c r="G74" s="472">
        <v>4</v>
      </c>
      <c r="H74" s="472">
        <v>3</v>
      </c>
      <c r="I74" s="459" t="s">
        <v>700</v>
      </c>
      <c r="J74" s="470">
        <v>0.5</v>
      </c>
      <c r="K74" s="464">
        <v>182128</v>
      </c>
      <c r="L74" s="460" t="s">
        <v>1206</v>
      </c>
      <c r="M74" s="465" t="s">
        <v>1402</v>
      </c>
      <c r="N74" s="466" t="s">
        <v>675</v>
      </c>
    </row>
    <row r="75" spans="1:14" ht="45.75" x14ac:dyDescent="0.25">
      <c r="A75" s="458">
        <v>64</v>
      </c>
      <c r="B75" s="478" t="s">
        <v>1011</v>
      </c>
      <c r="C75" s="460" t="str">
        <f>CONCATENATE('TRANSFERIDOS MAYO-AGO 2021'!D71," ",'TRANSFERIDOS MAYO-AGO 2021'!E71)</f>
        <v>SANCHEZ MARTINEZ</v>
      </c>
      <c r="D75" s="476" t="s">
        <v>659</v>
      </c>
      <c r="E75" s="459" t="s">
        <v>34</v>
      </c>
      <c r="F75" s="471" t="s">
        <v>27</v>
      </c>
      <c r="G75" s="477">
        <v>0</v>
      </c>
      <c r="H75" s="477">
        <v>2.9</v>
      </c>
      <c r="I75" s="459" t="s">
        <v>700</v>
      </c>
      <c r="J75" s="470">
        <v>0.5</v>
      </c>
      <c r="K75" s="464">
        <v>182128</v>
      </c>
      <c r="L75" s="460" t="s">
        <v>1206</v>
      </c>
      <c r="M75" s="465" t="s">
        <v>1402</v>
      </c>
      <c r="N75" s="466" t="s">
        <v>675</v>
      </c>
    </row>
    <row r="76" spans="1:14" ht="45.75" x14ac:dyDescent="0.25">
      <c r="A76" s="458">
        <v>65</v>
      </c>
      <c r="B76" s="478" t="s">
        <v>1014</v>
      </c>
      <c r="C76" s="460" t="str">
        <f>CONCATENATE('TRANSFERIDOS MAYO-AGO 2021'!D72," ",'TRANSFERIDOS MAYO-AGO 2021'!E72)</f>
        <v>FLORES FABIAN</v>
      </c>
      <c r="D76" s="476" t="s">
        <v>565</v>
      </c>
      <c r="E76" s="459" t="s">
        <v>26</v>
      </c>
      <c r="F76" s="471" t="s">
        <v>27</v>
      </c>
      <c r="G76" s="477">
        <v>4</v>
      </c>
      <c r="H76" s="477">
        <v>2.6</v>
      </c>
      <c r="I76" s="459" t="s">
        <v>700</v>
      </c>
      <c r="J76" s="470">
        <v>0.5</v>
      </c>
      <c r="K76" s="464">
        <v>182128</v>
      </c>
      <c r="L76" s="460" t="s">
        <v>1206</v>
      </c>
      <c r="M76" s="465" t="s">
        <v>1402</v>
      </c>
      <c r="N76" s="466" t="s">
        <v>675</v>
      </c>
    </row>
    <row r="77" spans="1:14" ht="45.75" x14ac:dyDescent="0.25">
      <c r="A77" s="458">
        <v>66</v>
      </c>
      <c r="B77" s="478" t="s">
        <v>1019</v>
      </c>
      <c r="C77" s="460" t="str">
        <f>CONCATENATE('TRANSFERIDOS MAYO-AGO 2021'!D73," ",'TRANSFERIDOS MAYO-AGO 2021'!E73)</f>
        <v>CABA BERNARD</v>
      </c>
      <c r="D77" s="476" t="s">
        <v>138</v>
      </c>
      <c r="E77" s="459" t="s">
        <v>34</v>
      </c>
      <c r="F77" s="471" t="s">
        <v>27</v>
      </c>
      <c r="G77" s="472">
        <v>0</v>
      </c>
      <c r="H77" s="472">
        <v>3.8</v>
      </c>
      <c r="I77" s="459" t="s">
        <v>700</v>
      </c>
      <c r="J77" s="470">
        <v>0.5</v>
      </c>
      <c r="K77" s="464">
        <v>182128</v>
      </c>
      <c r="L77" s="460" t="s">
        <v>1206</v>
      </c>
      <c r="M77" s="465" t="s">
        <v>1402</v>
      </c>
      <c r="N77" s="466" t="s">
        <v>675</v>
      </c>
    </row>
    <row r="78" spans="1:14" ht="45.75" x14ac:dyDescent="0.25">
      <c r="A78" s="458">
        <v>67</v>
      </c>
      <c r="B78" s="478" t="s">
        <v>1023</v>
      </c>
      <c r="C78" s="460" t="str">
        <f>CONCATENATE('TRANSFERIDOS MAYO-AGO 2021'!D74," ",'TRANSFERIDOS MAYO-AGO 2021'!E74)</f>
        <v>REYNOSO HERNANDEZ</v>
      </c>
      <c r="D78" s="476" t="s">
        <v>138</v>
      </c>
      <c r="E78" s="459" t="s">
        <v>34</v>
      </c>
      <c r="F78" s="471" t="s">
        <v>27</v>
      </c>
      <c r="G78" s="472">
        <v>0</v>
      </c>
      <c r="H78" s="472">
        <v>3.7</v>
      </c>
      <c r="I78" s="459" t="s">
        <v>700</v>
      </c>
      <c r="J78" s="470">
        <v>0.5</v>
      </c>
      <c r="K78" s="464">
        <v>182128</v>
      </c>
      <c r="L78" s="460" t="s">
        <v>1206</v>
      </c>
      <c r="M78" s="465" t="s">
        <v>1402</v>
      </c>
      <c r="N78" s="466" t="s">
        <v>675</v>
      </c>
    </row>
    <row r="79" spans="1:14" ht="45.75" x14ac:dyDescent="0.25">
      <c r="A79" s="458">
        <v>68</v>
      </c>
      <c r="B79" s="467" t="s">
        <v>1028</v>
      </c>
      <c r="C79" s="460" t="str">
        <f>CONCATENATE('TRANSFERIDOS MAYO-AGO 2021'!D75," ",'TRANSFERIDOS MAYO-AGO 2021'!E75)</f>
        <v>TAVAREZ TORRES</v>
      </c>
      <c r="D79" s="476" t="s">
        <v>208</v>
      </c>
      <c r="E79" s="476" t="s">
        <v>34</v>
      </c>
      <c r="F79" s="471" t="s">
        <v>27</v>
      </c>
      <c r="G79" s="459">
        <v>3.6</v>
      </c>
      <c r="H79" s="459">
        <v>3.4</v>
      </c>
      <c r="I79" s="459" t="s">
        <v>700</v>
      </c>
      <c r="J79" s="470">
        <v>0.5</v>
      </c>
      <c r="K79" s="464">
        <v>227660</v>
      </c>
      <c r="L79" s="460" t="s">
        <v>1206</v>
      </c>
      <c r="M79" s="465" t="s">
        <v>1402</v>
      </c>
      <c r="N79" s="466" t="s">
        <v>675</v>
      </c>
    </row>
    <row r="80" spans="1:14" ht="45.75" x14ac:dyDescent="0.25">
      <c r="A80" s="458">
        <v>69</v>
      </c>
      <c r="B80" s="478" t="s">
        <v>1032</v>
      </c>
      <c r="C80" s="460" t="str">
        <f>CONCATENATE('TRANSFERIDOS MAYO-AGO 2021'!D76," ",'TRANSFERIDOS MAYO-AGO 2021'!E76)</f>
        <v>VASQUEZ PAULINO</v>
      </c>
      <c r="D80" s="476" t="s">
        <v>208</v>
      </c>
      <c r="E80" s="459" t="s">
        <v>34</v>
      </c>
      <c r="F80" s="471" t="s">
        <v>27</v>
      </c>
      <c r="G80" s="472">
        <v>2</v>
      </c>
      <c r="H80" s="472">
        <v>2.5</v>
      </c>
      <c r="I80" s="459" t="s">
        <v>700</v>
      </c>
      <c r="J80" s="470">
        <v>0.5</v>
      </c>
      <c r="K80" s="464">
        <v>182128</v>
      </c>
      <c r="L80" s="460" t="s">
        <v>1206</v>
      </c>
      <c r="M80" s="465" t="s">
        <v>1402</v>
      </c>
      <c r="N80" s="466" t="s">
        <v>675</v>
      </c>
    </row>
    <row r="81" spans="1:14" ht="45.75" x14ac:dyDescent="0.25">
      <c r="A81" s="458">
        <v>70</v>
      </c>
      <c r="B81" s="467" t="s">
        <v>1036</v>
      </c>
      <c r="C81" s="460" t="str">
        <f>CONCATENATE('TRANSFERIDOS MAYO-AGO 2021'!D77," ",'TRANSFERIDOS MAYO-AGO 2021'!E77)</f>
        <v>GARCIA  BUENO</v>
      </c>
      <c r="D81" s="476" t="s">
        <v>208</v>
      </c>
      <c r="E81" s="483" t="s">
        <v>1040</v>
      </c>
      <c r="F81" s="471" t="s">
        <v>27</v>
      </c>
      <c r="G81" s="477">
        <v>0</v>
      </c>
      <c r="H81" s="477">
        <v>2.8</v>
      </c>
      <c r="I81" s="459" t="s">
        <v>700</v>
      </c>
      <c r="J81" s="470">
        <v>0.5</v>
      </c>
      <c r="K81" s="464">
        <v>250426</v>
      </c>
      <c r="L81" s="460" t="s">
        <v>1206</v>
      </c>
      <c r="M81" s="465" t="s">
        <v>1402</v>
      </c>
      <c r="N81" s="466" t="s">
        <v>675</v>
      </c>
    </row>
    <row r="82" spans="1:14" ht="45.75" x14ac:dyDescent="0.25">
      <c r="A82" s="458">
        <v>71</v>
      </c>
      <c r="B82" s="478" t="s">
        <v>1042</v>
      </c>
      <c r="C82" s="460" t="str">
        <f>CONCATENATE('TRANSFERIDOS MAYO-AGO 2021'!D78," ",'TRANSFERIDOS MAYO-AGO 2021'!E78)</f>
        <v>SUAREZ DE JESUS</v>
      </c>
      <c r="D82" s="476" t="s">
        <v>638</v>
      </c>
      <c r="E82" s="459" t="s">
        <v>34</v>
      </c>
      <c r="F82" s="471" t="s">
        <v>27</v>
      </c>
      <c r="G82" s="472">
        <v>0</v>
      </c>
      <c r="H82" s="472">
        <v>3.8</v>
      </c>
      <c r="I82" s="459" t="s">
        <v>700</v>
      </c>
      <c r="J82" s="470">
        <v>0.5</v>
      </c>
      <c r="K82" s="464">
        <v>182128</v>
      </c>
      <c r="L82" s="460" t="s">
        <v>1206</v>
      </c>
      <c r="M82" s="465" t="s">
        <v>1402</v>
      </c>
      <c r="N82" s="466" t="s">
        <v>675</v>
      </c>
    </row>
    <row r="83" spans="1:14" ht="45.75" x14ac:dyDescent="0.25">
      <c r="A83" s="458">
        <v>72</v>
      </c>
      <c r="B83" s="467" t="s">
        <v>1047</v>
      </c>
      <c r="C83" s="460" t="str">
        <f>CONCATENATE('TRANSFERIDOS MAYO-AGO 2021'!D79," ",'TRANSFERIDOS MAYO-AGO 2021'!E79)</f>
        <v>AMEZQUITA -</v>
      </c>
      <c r="D83" s="476" t="s">
        <v>79</v>
      </c>
      <c r="E83" s="471" t="s">
        <v>90</v>
      </c>
      <c r="F83" s="471" t="s">
        <v>27</v>
      </c>
      <c r="G83" s="472">
        <v>3.1</v>
      </c>
      <c r="H83" s="472">
        <v>2.8</v>
      </c>
      <c r="I83" s="459" t="s">
        <v>700</v>
      </c>
      <c r="J83" s="470">
        <v>0.5</v>
      </c>
      <c r="K83" s="464">
        <v>250426</v>
      </c>
      <c r="L83" s="460" t="s">
        <v>1206</v>
      </c>
      <c r="M83" s="465" t="s">
        <v>1402</v>
      </c>
      <c r="N83" s="466" t="s">
        <v>675</v>
      </c>
    </row>
    <row r="84" spans="1:14" ht="45.75" x14ac:dyDescent="0.25">
      <c r="A84" s="458">
        <v>73</v>
      </c>
      <c r="B84" s="478" t="s">
        <v>1051</v>
      </c>
      <c r="C84" s="460" t="str">
        <f>CONCATENATE('TRANSFERIDOS MAYO-AGO 2021'!D80," ",'TRANSFERIDOS MAYO-AGO 2021'!E80)</f>
        <v>MONTERO MARTINEZ</v>
      </c>
      <c r="D84" s="476" t="s">
        <v>360</v>
      </c>
      <c r="E84" s="459" t="s">
        <v>34</v>
      </c>
      <c r="F84" s="471" t="s">
        <v>27</v>
      </c>
      <c r="G84" s="472">
        <v>2.8</v>
      </c>
      <c r="H84" s="472">
        <v>2.5</v>
      </c>
      <c r="I84" s="459" t="s">
        <v>700</v>
      </c>
      <c r="J84" s="470">
        <v>0.5</v>
      </c>
      <c r="K84" s="464">
        <v>204894</v>
      </c>
      <c r="L84" s="460" t="s">
        <v>1206</v>
      </c>
      <c r="M84" s="465" t="s">
        <v>1402</v>
      </c>
      <c r="N84" s="466" t="s">
        <v>675</v>
      </c>
    </row>
    <row r="85" spans="1:14" ht="45.75" x14ac:dyDescent="0.25">
      <c r="A85" s="458">
        <v>74</v>
      </c>
      <c r="B85" s="467" t="s">
        <v>1055</v>
      </c>
      <c r="C85" s="460" t="str">
        <f>CONCATENATE('TRANSFERIDOS MAYO-AGO 2021'!D81," ",'TRANSFERIDOS MAYO-AGO 2021'!E81)</f>
        <v>FELIPE  MARTE</v>
      </c>
      <c r="D85" s="476" t="s">
        <v>208</v>
      </c>
      <c r="E85" s="459" t="s">
        <v>34</v>
      </c>
      <c r="F85" s="471" t="s">
        <v>27</v>
      </c>
      <c r="G85" s="472">
        <v>1.6</v>
      </c>
      <c r="H85" s="472">
        <v>2.5</v>
      </c>
      <c r="I85" s="459" t="s">
        <v>825</v>
      </c>
      <c r="J85" s="470">
        <v>0.5</v>
      </c>
      <c r="K85" s="464">
        <v>250426</v>
      </c>
      <c r="L85" s="460" t="s">
        <v>1206</v>
      </c>
      <c r="M85" s="465" t="s">
        <v>1402</v>
      </c>
      <c r="N85" s="466" t="s">
        <v>675</v>
      </c>
    </row>
    <row r="86" spans="1:14" ht="45.75" x14ac:dyDescent="0.25">
      <c r="A86" s="458">
        <v>75</v>
      </c>
      <c r="B86" s="467" t="s">
        <v>1060</v>
      </c>
      <c r="C86" s="460" t="str">
        <f>CONCATENATE('TRANSFERIDOS MAYO-AGO 2021'!D82," ",'TRANSFERIDOS MAYO-AGO 2021'!E82)</f>
        <v>LORA RODRIGUEZ</v>
      </c>
      <c r="D86" s="476" t="s">
        <v>1064</v>
      </c>
      <c r="E86" s="476" t="s">
        <v>34</v>
      </c>
      <c r="F86" s="471" t="s">
        <v>27</v>
      </c>
      <c r="G86" s="459" t="s">
        <v>788</v>
      </c>
      <c r="H86" s="459">
        <v>2.2000000000000002</v>
      </c>
      <c r="I86" s="459" t="s">
        <v>700</v>
      </c>
      <c r="J86" s="470">
        <v>0.5</v>
      </c>
      <c r="K86" s="464">
        <v>250426</v>
      </c>
      <c r="L86" s="460" t="s">
        <v>1206</v>
      </c>
      <c r="M86" s="465" t="s">
        <v>1402</v>
      </c>
      <c r="N86" s="466" t="s">
        <v>675</v>
      </c>
    </row>
    <row r="87" spans="1:14" ht="45.75" x14ac:dyDescent="0.25">
      <c r="A87" s="458">
        <v>76</v>
      </c>
      <c r="B87" s="478" t="s">
        <v>1066</v>
      </c>
      <c r="C87" s="460" t="str">
        <f>CONCATENATE('TRANSFERIDOS MAYO-AGO 2021'!D83," ",'TRANSFERIDOS MAYO-AGO 2021'!E83)</f>
        <v>JORGE ESPINAL</v>
      </c>
      <c r="D87" s="459" t="s">
        <v>989</v>
      </c>
      <c r="E87" s="459" t="s">
        <v>34</v>
      </c>
      <c r="F87" s="471" t="s">
        <v>27</v>
      </c>
      <c r="G87" s="459">
        <v>1.9</v>
      </c>
      <c r="H87" s="462">
        <v>2</v>
      </c>
      <c r="I87" s="459" t="s">
        <v>825</v>
      </c>
      <c r="J87" s="470">
        <v>0.5</v>
      </c>
      <c r="K87" s="464">
        <v>273192</v>
      </c>
      <c r="L87" s="460" t="s">
        <v>1206</v>
      </c>
      <c r="M87" s="465" t="s">
        <v>1402</v>
      </c>
      <c r="N87" s="466" t="s">
        <v>675</v>
      </c>
    </row>
    <row r="88" spans="1:14" ht="45.75" x14ac:dyDescent="0.25">
      <c r="A88" s="458">
        <v>77</v>
      </c>
      <c r="B88" s="467" t="s">
        <v>1069</v>
      </c>
      <c r="C88" s="460" t="str">
        <f>CONCATENATE('TRANSFERIDOS MAYO-AGO 2021'!D84," ",'TRANSFERIDOS MAYO-AGO 2021'!E84)</f>
        <v>JIMENEZ GIL</v>
      </c>
      <c r="D88" s="476" t="s">
        <v>138</v>
      </c>
      <c r="E88" s="459" t="s">
        <v>34</v>
      </c>
      <c r="F88" s="471" t="s">
        <v>27</v>
      </c>
      <c r="G88" s="462">
        <v>3</v>
      </c>
      <c r="H88" s="462">
        <v>3</v>
      </c>
      <c r="I88" s="459" t="s">
        <v>700</v>
      </c>
      <c r="J88" s="470">
        <v>0.5</v>
      </c>
      <c r="K88" s="464">
        <v>273192</v>
      </c>
      <c r="L88" s="460" t="s">
        <v>1206</v>
      </c>
      <c r="M88" s="465" t="s">
        <v>1402</v>
      </c>
      <c r="N88" s="466" t="s">
        <v>675</v>
      </c>
    </row>
    <row r="89" spans="1:14" ht="45.75" x14ac:dyDescent="0.25">
      <c r="A89" s="458">
        <v>78</v>
      </c>
      <c r="B89" s="467" t="s">
        <v>1073</v>
      </c>
      <c r="C89" s="460" t="str">
        <f>CONCATENATE('TRANSFERIDOS MAYO-AGO 2021'!D85," ",'TRANSFERIDOS MAYO-AGO 2021'!E85)</f>
        <v>BREA  LLUBERES</v>
      </c>
      <c r="D89" s="476" t="s">
        <v>565</v>
      </c>
      <c r="E89" s="459" t="s">
        <v>34</v>
      </c>
      <c r="F89" s="471" t="s">
        <v>27</v>
      </c>
      <c r="G89" s="459">
        <v>2.8</v>
      </c>
      <c r="H89" s="459">
        <v>2.8</v>
      </c>
      <c r="I89" s="459" t="s">
        <v>700</v>
      </c>
      <c r="J89" s="470">
        <v>0.5</v>
      </c>
      <c r="K89" s="464">
        <v>250426</v>
      </c>
      <c r="L89" s="460" t="s">
        <v>1206</v>
      </c>
      <c r="M89" s="465" t="s">
        <v>1402</v>
      </c>
      <c r="N89" s="466" t="s">
        <v>675</v>
      </c>
    </row>
    <row r="90" spans="1:14" ht="45.75" x14ac:dyDescent="0.25">
      <c r="A90" s="458">
        <v>79</v>
      </c>
      <c r="B90" s="467" t="s">
        <v>1078</v>
      </c>
      <c r="C90" s="460" t="str">
        <f>CONCATENATE('TRANSFERIDOS MAYO-AGO 2021'!D86," ",'TRANSFERIDOS MAYO-AGO 2021'!E86)</f>
        <v>GUZMAN  CURIEL</v>
      </c>
      <c r="D90" s="476" t="s">
        <v>138</v>
      </c>
      <c r="E90" s="476" t="s">
        <v>34</v>
      </c>
      <c r="F90" s="471" t="s">
        <v>27</v>
      </c>
      <c r="G90" s="459">
        <v>3.5</v>
      </c>
      <c r="H90" s="459">
        <v>3.4</v>
      </c>
      <c r="I90" s="459" t="s">
        <v>700</v>
      </c>
      <c r="J90" s="470">
        <v>0.5</v>
      </c>
      <c r="K90" s="464">
        <v>250426</v>
      </c>
      <c r="L90" s="460" t="s">
        <v>1206</v>
      </c>
      <c r="M90" s="465" t="s">
        <v>1402</v>
      </c>
      <c r="N90" s="466" t="s">
        <v>675</v>
      </c>
    </row>
    <row r="91" spans="1:14" ht="45.75" x14ac:dyDescent="0.25">
      <c r="A91" s="458">
        <v>80</v>
      </c>
      <c r="B91" s="476" t="s">
        <v>1083</v>
      </c>
      <c r="C91" s="460" t="str">
        <f>CONCATENATE('TRANSFERIDOS MAYO-AGO 2021'!D87," ",'TRANSFERIDOS MAYO-AGO 2021'!E87)</f>
        <v>HERRERA  SANTANA</v>
      </c>
      <c r="D91" s="467" t="s">
        <v>151</v>
      </c>
      <c r="E91" s="459" t="s">
        <v>34</v>
      </c>
      <c r="F91" s="471" t="s">
        <v>27</v>
      </c>
      <c r="G91" s="472">
        <v>3.2</v>
      </c>
      <c r="H91" s="472">
        <v>2.7</v>
      </c>
      <c r="I91" s="459" t="s">
        <v>700</v>
      </c>
      <c r="J91" s="470">
        <v>0.5</v>
      </c>
      <c r="K91" s="464">
        <v>250426</v>
      </c>
      <c r="L91" s="460" t="s">
        <v>1206</v>
      </c>
      <c r="M91" s="465" t="s">
        <v>1402</v>
      </c>
      <c r="N91" s="466" t="s">
        <v>675</v>
      </c>
    </row>
    <row r="92" spans="1:14" ht="45.75" x14ac:dyDescent="0.25">
      <c r="A92" s="458">
        <v>81</v>
      </c>
      <c r="B92" s="476" t="s">
        <v>1088</v>
      </c>
      <c r="C92" s="460" t="str">
        <f>CONCATENATE('TRANSFERIDOS MAYO-AGO 2021'!D88," ",'TRANSFERIDOS MAYO-AGO 2021'!E88)</f>
        <v>BAKER  TIRADO</v>
      </c>
      <c r="D92" s="459" t="s">
        <v>989</v>
      </c>
      <c r="E92" s="459" t="s">
        <v>26</v>
      </c>
      <c r="F92" s="471" t="s">
        <v>27</v>
      </c>
      <c r="G92" s="477">
        <v>3</v>
      </c>
      <c r="H92" s="477">
        <v>2.7</v>
      </c>
      <c r="I92" s="459" t="s">
        <v>700</v>
      </c>
      <c r="J92" s="470">
        <v>0.5</v>
      </c>
      <c r="K92" s="464">
        <v>250426</v>
      </c>
      <c r="L92" s="460" t="s">
        <v>1206</v>
      </c>
      <c r="M92" s="465" t="s">
        <v>1402</v>
      </c>
      <c r="N92" s="466" t="s">
        <v>675</v>
      </c>
    </row>
    <row r="93" spans="1:14" ht="45.75" x14ac:dyDescent="0.25">
      <c r="A93" s="458">
        <v>82</v>
      </c>
      <c r="B93" s="476" t="s">
        <v>1093</v>
      </c>
      <c r="C93" s="460" t="str">
        <f>CONCATENATE('TRANSFERIDOS MAYO-AGO 2021'!D89," ",'TRANSFERIDOS MAYO-AGO 2021'!E89)</f>
        <v>BLANC BLANC</v>
      </c>
      <c r="D93" s="476" t="s">
        <v>95</v>
      </c>
      <c r="E93" s="459" t="s">
        <v>26</v>
      </c>
      <c r="F93" s="471" t="s">
        <v>27</v>
      </c>
      <c r="G93" s="472">
        <v>3.6</v>
      </c>
      <c r="H93" s="472">
        <v>3.3</v>
      </c>
      <c r="I93" s="459" t="s">
        <v>700</v>
      </c>
      <c r="J93" s="470">
        <v>0.5</v>
      </c>
      <c r="K93" s="464">
        <v>250426</v>
      </c>
      <c r="L93" s="460" t="s">
        <v>1206</v>
      </c>
      <c r="M93" s="465" t="s">
        <v>1402</v>
      </c>
      <c r="N93" s="466" t="s">
        <v>675</v>
      </c>
    </row>
    <row r="94" spans="1:14" ht="45.75" x14ac:dyDescent="0.25">
      <c r="A94" s="458">
        <v>83</v>
      </c>
      <c r="B94" s="476" t="s">
        <v>1097</v>
      </c>
      <c r="C94" s="460" t="str">
        <f>CONCATENATE('TRANSFERIDOS MAYO-AGO 2021'!D90," ",'TRANSFERIDOS MAYO-AGO 2021'!E90)</f>
        <v>DURAN  ROSA</v>
      </c>
      <c r="D94" s="476" t="s">
        <v>763</v>
      </c>
      <c r="E94" s="459" t="s">
        <v>26</v>
      </c>
      <c r="F94" s="471" t="s">
        <v>27</v>
      </c>
      <c r="G94" s="472">
        <v>0</v>
      </c>
      <c r="H94" s="472">
        <v>2.9</v>
      </c>
      <c r="I94" s="459" t="s">
        <v>700</v>
      </c>
      <c r="J94" s="470">
        <v>0.5</v>
      </c>
      <c r="K94" s="464">
        <v>250426</v>
      </c>
      <c r="L94" s="460" t="s">
        <v>1206</v>
      </c>
      <c r="M94" s="465" t="s">
        <v>1402</v>
      </c>
      <c r="N94" s="466" t="s">
        <v>675</v>
      </c>
    </row>
    <row r="95" spans="1:14" ht="45.75" x14ac:dyDescent="0.25">
      <c r="A95" s="458">
        <v>84</v>
      </c>
      <c r="B95" s="476" t="s">
        <v>1102</v>
      </c>
      <c r="C95" s="460" t="str">
        <f>CONCATENATE('TRANSFERIDOS MAYO-AGO 2021'!D91," ",'TRANSFERIDOS MAYO-AGO 2021'!E91)</f>
        <v>GENAO  TEJADA</v>
      </c>
      <c r="D95" s="476" t="s">
        <v>95</v>
      </c>
      <c r="E95" s="459" t="s">
        <v>34</v>
      </c>
      <c r="F95" s="471" t="s">
        <v>27</v>
      </c>
      <c r="G95" s="473">
        <v>0</v>
      </c>
      <c r="H95" s="473">
        <v>1.8</v>
      </c>
      <c r="I95" s="459" t="s">
        <v>825</v>
      </c>
      <c r="J95" s="470">
        <v>0.5</v>
      </c>
      <c r="K95" s="464">
        <v>250426</v>
      </c>
      <c r="L95" s="460" t="s">
        <v>1206</v>
      </c>
      <c r="M95" s="465" t="s">
        <v>1402</v>
      </c>
      <c r="N95" s="466" t="s">
        <v>675</v>
      </c>
    </row>
    <row r="96" spans="1:14" ht="45.75" x14ac:dyDescent="0.25">
      <c r="A96" s="458">
        <v>85</v>
      </c>
      <c r="B96" s="476" t="s">
        <v>1107</v>
      </c>
      <c r="C96" s="460" t="str">
        <f>CONCATENATE('TRANSFERIDOS MAYO-AGO 2021'!D92," ",'TRANSFERIDOS MAYO-AGO 2021'!E92)</f>
        <v>PINEDA  ARIAS</v>
      </c>
      <c r="D96" s="476" t="s">
        <v>151</v>
      </c>
      <c r="E96" s="459" t="s">
        <v>34</v>
      </c>
      <c r="F96" s="471" t="s">
        <v>27</v>
      </c>
      <c r="G96" s="472">
        <v>0</v>
      </c>
      <c r="H96" s="472">
        <v>2.7</v>
      </c>
      <c r="I96" s="459" t="s">
        <v>700</v>
      </c>
      <c r="J96" s="470">
        <v>0.5</v>
      </c>
      <c r="K96" s="464">
        <v>250426</v>
      </c>
      <c r="L96" s="460" t="s">
        <v>1206</v>
      </c>
      <c r="M96" s="465" t="s">
        <v>1402</v>
      </c>
      <c r="N96" s="466" t="s">
        <v>675</v>
      </c>
    </row>
    <row r="97" spans="1:14" ht="45.75" x14ac:dyDescent="0.25">
      <c r="A97" s="458">
        <v>86</v>
      </c>
      <c r="B97" s="476" t="s">
        <v>1110</v>
      </c>
      <c r="C97" s="484" t="str">
        <f>CONCATENATE('TRANSFERIDOS MAYO-AGO 2021'!D93," ",'TRANSFERIDOS MAYO-AGO 2021'!E93)</f>
        <v>MINAYA  CRISOSTOMO</v>
      </c>
      <c r="D97" s="476" t="s">
        <v>89</v>
      </c>
      <c r="E97" s="471" t="s">
        <v>90</v>
      </c>
      <c r="F97" s="471" t="s">
        <v>27</v>
      </c>
      <c r="G97" s="477">
        <v>3.7</v>
      </c>
      <c r="H97" s="477">
        <v>3.2</v>
      </c>
      <c r="I97" s="459" t="s">
        <v>700</v>
      </c>
      <c r="J97" s="470">
        <v>0.5</v>
      </c>
      <c r="K97" s="464">
        <v>0</v>
      </c>
      <c r="L97" s="460" t="s">
        <v>1206</v>
      </c>
      <c r="M97" s="465" t="s">
        <v>1402</v>
      </c>
      <c r="N97" s="466" t="s">
        <v>675</v>
      </c>
    </row>
    <row r="98" spans="1:14" ht="45.75" x14ac:dyDescent="0.25">
      <c r="A98" s="458">
        <v>87</v>
      </c>
      <c r="B98" s="476" t="s">
        <v>1115</v>
      </c>
      <c r="C98" s="460" t="str">
        <f>CONCATENATE('TRANSFERIDOS MAYO-AGO 2021'!D94," ",'TRANSFERIDOS MAYO-AGO 2021'!E94)</f>
        <v>SURIEL  VASQUEZ</v>
      </c>
      <c r="D98" s="476" t="s">
        <v>95</v>
      </c>
      <c r="E98" s="459" t="s">
        <v>34</v>
      </c>
      <c r="F98" s="471" t="s">
        <v>27</v>
      </c>
      <c r="G98" s="472">
        <v>0</v>
      </c>
      <c r="H98" s="472">
        <v>3</v>
      </c>
      <c r="I98" s="459" t="s">
        <v>700</v>
      </c>
      <c r="J98" s="470">
        <v>0.5</v>
      </c>
      <c r="K98" s="464">
        <v>250426</v>
      </c>
      <c r="L98" s="460" t="s">
        <v>1206</v>
      </c>
      <c r="M98" s="465" t="s">
        <v>1402</v>
      </c>
      <c r="N98" s="466" t="s">
        <v>675</v>
      </c>
    </row>
    <row r="99" spans="1:14" ht="45.75" x14ac:dyDescent="0.25">
      <c r="A99" s="458">
        <v>88</v>
      </c>
      <c r="B99" s="476" t="s">
        <v>1119</v>
      </c>
      <c r="C99" s="460" t="str">
        <f>CONCATENATE('TRANSFERIDOS MAYO-AGO 2021'!D95," ",'TRANSFERIDOS MAYO-AGO 2021'!E95)</f>
        <v>LOPEZ RODRIGUEZ</v>
      </c>
      <c r="D99" s="476" t="s">
        <v>769</v>
      </c>
      <c r="E99" s="471" t="s">
        <v>90</v>
      </c>
      <c r="F99" s="471" t="s">
        <v>27</v>
      </c>
      <c r="G99" s="472">
        <v>3.7</v>
      </c>
      <c r="H99" s="472">
        <v>3.7</v>
      </c>
      <c r="I99" s="459" t="s">
        <v>700</v>
      </c>
      <c r="J99" s="470">
        <v>0.5</v>
      </c>
      <c r="K99" s="464">
        <v>250426</v>
      </c>
      <c r="L99" s="460" t="s">
        <v>1206</v>
      </c>
      <c r="M99" s="465" t="s">
        <v>1402</v>
      </c>
      <c r="N99" s="466" t="s">
        <v>675</v>
      </c>
    </row>
    <row r="100" spans="1:14" ht="45.75" x14ac:dyDescent="0.25">
      <c r="A100" s="458">
        <v>89</v>
      </c>
      <c r="B100" s="478" t="s">
        <v>1123</v>
      </c>
      <c r="C100" s="460" t="str">
        <f>CONCATENATE('TRANSFERIDOS MAYO-AGO 2021'!D96," ",'TRANSFERIDOS MAYO-AGO 2021'!E96)</f>
        <v>PAULINO LIZ</v>
      </c>
      <c r="D100" s="476" t="s">
        <v>40</v>
      </c>
      <c r="E100" s="471" t="s">
        <v>90</v>
      </c>
      <c r="F100" s="471" t="s">
        <v>27</v>
      </c>
      <c r="G100" s="472">
        <v>4</v>
      </c>
      <c r="H100" s="472">
        <v>3.7</v>
      </c>
      <c r="I100" s="459" t="s">
        <v>700</v>
      </c>
      <c r="J100" s="470">
        <v>0.5</v>
      </c>
      <c r="K100" s="464">
        <v>250426</v>
      </c>
      <c r="L100" s="460" t="s">
        <v>1206</v>
      </c>
      <c r="M100" s="465" t="s">
        <v>1402</v>
      </c>
      <c r="N100" s="466" t="s">
        <v>675</v>
      </c>
    </row>
    <row r="101" spans="1:14" ht="45.75" x14ac:dyDescent="0.25">
      <c r="A101" s="458">
        <v>90</v>
      </c>
      <c r="B101" s="476" t="s">
        <v>1127</v>
      </c>
      <c r="C101" s="460" t="str">
        <f>CONCATENATE('TRANSFERIDOS MAYO-AGO 2021'!D97," ",'TRANSFERIDOS MAYO-AGO 2021'!E97)</f>
        <v>MARTINEZ  ABAD</v>
      </c>
      <c r="D101" s="476" t="s">
        <v>1131</v>
      </c>
      <c r="E101" s="459" t="s">
        <v>34</v>
      </c>
      <c r="F101" s="471" t="s">
        <v>27</v>
      </c>
      <c r="G101" s="472">
        <v>3</v>
      </c>
      <c r="H101" s="472">
        <v>2.7</v>
      </c>
      <c r="I101" s="459" t="s">
        <v>700</v>
      </c>
      <c r="J101" s="470">
        <v>0.5</v>
      </c>
      <c r="K101" s="464">
        <v>250426</v>
      </c>
      <c r="L101" s="460" t="s">
        <v>1206</v>
      </c>
      <c r="M101" s="465" t="s">
        <v>1402</v>
      </c>
      <c r="N101" s="466" t="s">
        <v>675</v>
      </c>
    </row>
    <row r="102" spans="1:14" ht="45.75" x14ac:dyDescent="0.25">
      <c r="A102" s="458">
        <v>91</v>
      </c>
      <c r="B102" s="476" t="s">
        <v>1133</v>
      </c>
      <c r="C102" s="460" t="str">
        <f>CONCATENATE('TRANSFERIDOS MAYO-AGO 2021'!D98," ",'TRANSFERIDOS MAYO-AGO 2021'!E98)</f>
        <v>DIAZ TEJADA</v>
      </c>
      <c r="D102" s="476" t="s">
        <v>151</v>
      </c>
      <c r="E102" s="459" t="s">
        <v>34</v>
      </c>
      <c r="F102" s="471" t="s">
        <v>27</v>
      </c>
      <c r="G102" s="472">
        <v>3.3</v>
      </c>
      <c r="H102" s="472">
        <v>3.1</v>
      </c>
      <c r="I102" s="459" t="s">
        <v>700</v>
      </c>
      <c r="J102" s="470">
        <v>0.5</v>
      </c>
      <c r="K102" s="464">
        <v>273192</v>
      </c>
      <c r="L102" s="460" t="s">
        <v>1206</v>
      </c>
      <c r="M102" s="465" t="s">
        <v>1402</v>
      </c>
      <c r="N102" s="466" t="s">
        <v>675</v>
      </c>
    </row>
    <row r="103" spans="1:14" ht="45.75" x14ac:dyDescent="0.25">
      <c r="A103" s="458">
        <v>92</v>
      </c>
      <c r="B103" s="477" t="s">
        <v>1138</v>
      </c>
      <c r="C103" s="484" t="str">
        <f>CONCATENATE('TRANSFERIDOS MAYO-AGO 2021'!D106, " ",'TRANSFERIDOS MAYO-AGO 2021'!E106)</f>
        <v>JAVIER RAMOS</v>
      </c>
      <c r="D103" s="477" t="s">
        <v>699</v>
      </c>
      <c r="E103" s="477" t="s">
        <v>55</v>
      </c>
      <c r="F103" s="471" t="s">
        <v>27</v>
      </c>
      <c r="G103" s="485">
        <v>3</v>
      </c>
      <c r="H103" s="485">
        <v>2.9</v>
      </c>
      <c r="I103" s="477" t="s">
        <v>700</v>
      </c>
      <c r="J103" s="477">
        <v>100</v>
      </c>
      <c r="K103" s="486">
        <v>136664.01</v>
      </c>
      <c r="L103" s="460" t="s">
        <v>1206</v>
      </c>
      <c r="M103" s="465" t="s">
        <v>1402</v>
      </c>
      <c r="N103" s="487" t="s">
        <v>675</v>
      </c>
    </row>
    <row r="104" spans="1:14" ht="45.75" x14ac:dyDescent="0.25">
      <c r="A104" s="458">
        <v>93</v>
      </c>
      <c r="B104" s="477" t="s">
        <v>1142</v>
      </c>
      <c r="C104" s="484" t="str">
        <f>CONCATENATE('TRANSFERIDOS MAYO-AGO 2021'!D107, " ",'TRANSFERIDOS MAYO-AGO 2021'!E107)</f>
        <v>FAJARDO PAYANO</v>
      </c>
      <c r="D104" s="477" t="s">
        <v>60</v>
      </c>
      <c r="E104" s="477" t="s">
        <v>34</v>
      </c>
      <c r="F104" s="471" t="s">
        <v>27</v>
      </c>
      <c r="G104" s="485">
        <v>0</v>
      </c>
      <c r="H104" s="485">
        <v>2.8</v>
      </c>
      <c r="I104" s="477" t="s">
        <v>700</v>
      </c>
      <c r="J104" s="477">
        <v>100</v>
      </c>
      <c r="K104" s="486">
        <v>136664.01</v>
      </c>
      <c r="L104" s="460" t="s">
        <v>1206</v>
      </c>
      <c r="M104" s="465" t="s">
        <v>1402</v>
      </c>
      <c r="N104" s="487" t="s">
        <v>675</v>
      </c>
    </row>
    <row r="105" spans="1:14" ht="45.75" x14ac:dyDescent="0.25">
      <c r="A105" s="458">
        <v>94</v>
      </c>
      <c r="B105" s="477" t="s">
        <v>1147</v>
      </c>
      <c r="C105" s="484" t="str">
        <f>CONCATENATE('TRANSFERIDOS MAYO-AGO 2021'!D108, " ",'TRANSFERIDOS MAYO-AGO 2021'!E108)</f>
        <v>JAVIER RAMOS</v>
      </c>
      <c r="D105" s="477" t="s">
        <v>1149</v>
      </c>
      <c r="E105" s="477" t="s">
        <v>55</v>
      </c>
      <c r="F105" s="471" t="s">
        <v>27</v>
      </c>
      <c r="G105" s="485">
        <v>2</v>
      </c>
      <c r="H105" s="485">
        <v>3</v>
      </c>
      <c r="I105" s="477" t="s">
        <v>700</v>
      </c>
      <c r="J105" s="477">
        <v>100</v>
      </c>
      <c r="K105" s="464">
        <v>45554.67</v>
      </c>
      <c r="L105" s="460" t="s">
        <v>1206</v>
      </c>
      <c r="M105" s="465" t="s">
        <v>1402</v>
      </c>
      <c r="N105" s="487" t="s">
        <v>675</v>
      </c>
    </row>
    <row r="106" spans="1:14" ht="45.75" x14ac:dyDescent="0.25">
      <c r="A106" s="458">
        <v>95</v>
      </c>
      <c r="B106" s="477" t="s">
        <v>1151</v>
      </c>
      <c r="C106" s="484" t="str">
        <f>CONCATENATE('TRANSFERIDOS MAYO-AGO 2021'!D109, " ",'TRANSFERIDOS MAYO-AGO 2021'!E109)</f>
        <v>ROJAS GOMEZ</v>
      </c>
      <c r="D106" s="477" t="s">
        <v>565</v>
      </c>
      <c r="E106" s="477" t="s">
        <v>34</v>
      </c>
      <c r="F106" s="471" t="s">
        <v>27</v>
      </c>
      <c r="G106" s="477">
        <v>0</v>
      </c>
      <c r="H106" s="477">
        <v>2.6</v>
      </c>
      <c r="I106" s="477" t="s">
        <v>700</v>
      </c>
      <c r="J106" s="477">
        <v>100</v>
      </c>
      <c r="K106" s="464">
        <v>45554.67</v>
      </c>
      <c r="L106" s="460" t="s">
        <v>1206</v>
      </c>
      <c r="M106" s="465" t="s">
        <v>1402</v>
      </c>
      <c r="N106" s="487" t="s">
        <v>675</v>
      </c>
    </row>
    <row r="107" spans="1:14" ht="45.75" x14ac:dyDescent="0.25">
      <c r="A107" s="458">
        <v>96</v>
      </c>
      <c r="B107" s="477" t="s">
        <v>1155</v>
      </c>
      <c r="C107" s="484" t="str">
        <f>CONCATENATE('TRANSFERIDOS MAYO-AGO 2021'!D110, " ",'TRANSFERIDOS MAYO-AGO 2021'!E110)</f>
        <v>DURAN PORTORREAL</v>
      </c>
      <c r="D107" s="477" t="s">
        <v>60</v>
      </c>
      <c r="E107" s="477" t="s">
        <v>26</v>
      </c>
      <c r="F107" s="471" t="s">
        <v>27</v>
      </c>
      <c r="G107" s="485">
        <v>2.2999999999999998</v>
      </c>
      <c r="H107" s="485">
        <v>2.6</v>
      </c>
      <c r="I107" s="477" t="s">
        <v>700</v>
      </c>
      <c r="J107" s="477">
        <v>100</v>
      </c>
      <c r="K107" s="486">
        <v>136664.01</v>
      </c>
      <c r="L107" s="460" t="s">
        <v>1206</v>
      </c>
      <c r="M107" s="465" t="s">
        <v>1402</v>
      </c>
      <c r="N107" s="487" t="s">
        <v>675</v>
      </c>
    </row>
    <row r="108" spans="1:14" ht="45.75" x14ac:dyDescent="0.25">
      <c r="A108" s="458">
        <v>97</v>
      </c>
      <c r="B108" s="477" t="s">
        <v>1160</v>
      </c>
      <c r="C108" s="484" t="str">
        <f>CONCATENATE('TRANSFERIDOS MAYO-AGO 2021'!D111, " ",'TRANSFERIDOS MAYO-AGO 2021'!E111)</f>
        <v>TAVERAS RAMOS</v>
      </c>
      <c r="D108" s="477" t="s">
        <v>763</v>
      </c>
      <c r="E108" s="477" t="s">
        <v>34</v>
      </c>
      <c r="F108" s="471" t="s">
        <v>27</v>
      </c>
      <c r="G108" s="485">
        <v>3.1</v>
      </c>
      <c r="H108" s="485">
        <v>3.2</v>
      </c>
      <c r="I108" s="477" t="s">
        <v>700</v>
      </c>
      <c r="J108" s="477">
        <v>100</v>
      </c>
      <c r="K108" s="486">
        <v>136664.01</v>
      </c>
      <c r="L108" s="460" t="s">
        <v>1206</v>
      </c>
      <c r="M108" s="465" t="s">
        <v>1402</v>
      </c>
      <c r="N108" s="487" t="s">
        <v>675</v>
      </c>
    </row>
    <row r="109" spans="1:14" ht="45.75" x14ac:dyDescent="0.25">
      <c r="A109" s="458">
        <v>98</v>
      </c>
      <c r="B109" s="459" t="s">
        <v>1164</v>
      </c>
      <c r="C109" s="484" t="str">
        <f>CONCATENATE('TRANSFERIDOS MAYO-AGO 2021'!D112, " ",'TRANSFERIDOS MAYO-AGO 2021'!E112)</f>
        <v>JIMÉNEZ SOLER</v>
      </c>
      <c r="D109" s="459" t="s">
        <v>1168</v>
      </c>
      <c r="E109" s="477" t="s">
        <v>34</v>
      </c>
      <c r="F109" s="471" t="s">
        <v>27</v>
      </c>
      <c r="G109" s="485">
        <v>2.8</v>
      </c>
      <c r="H109" s="485">
        <v>2.9</v>
      </c>
      <c r="I109" s="459" t="s">
        <v>700</v>
      </c>
      <c r="J109" s="477">
        <v>100</v>
      </c>
      <c r="K109" s="464">
        <v>91066.66</v>
      </c>
      <c r="L109" s="460" t="s">
        <v>1206</v>
      </c>
      <c r="M109" s="465" t="s">
        <v>1402</v>
      </c>
      <c r="N109" s="487" t="s">
        <v>675</v>
      </c>
    </row>
    <row r="110" spans="1:14" ht="45.75" x14ac:dyDescent="0.25">
      <c r="A110" s="458">
        <v>99</v>
      </c>
      <c r="B110" s="477" t="s">
        <v>1170</v>
      </c>
      <c r="C110" s="484" t="str">
        <f>CONCATENATE('TRANSFERIDOS MAYO-AGO 2021'!D113, " ",'TRANSFERIDOS MAYO-AGO 2021'!E113)</f>
        <v>MORA PEREZ</v>
      </c>
      <c r="D110" s="477" t="s">
        <v>763</v>
      </c>
      <c r="E110" s="477" t="s">
        <v>34</v>
      </c>
      <c r="F110" s="471" t="s">
        <v>27</v>
      </c>
      <c r="G110" s="485">
        <v>2.9</v>
      </c>
      <c r="H110" s="485">
        <v>3.1</v>
      </c>
      <c r="I110" s="477" t="s">
        <v>700</v>
      </c>
      <c r="J110" s="477">
        <v>100</v>
      </c>
      <c r="K110" s="464">
        <v>91109.34</v>
      </c>
      <c r="L110" s="460" t="s">
        <v>1206</v>
      </c>
      <c r="M110" s="465" t="s">
        <v>1402</v>
      </c>
      <c r="N110" s="487" t="s">
        <v>675</v>
      </c>
    </row>
    <row r="111" spans="1:14" ht="45.75" x14ac:dyDescent="0.25">
      <c r="A111" s="458">
        <v>100</v>
      </c>
      <c r="B111" s="459" t="s">
        <v>1174</v>
      </c>
      <c r="C111" s="484" t="str">
        <f>CONCATENATE('TRANSFERIDOS MAYO-AGO 2021'!D114, " ",'TRANSFERIDOS MAYO-AGO 2021'!E114)</f>
        <v>MATOS MANCEBO</v>
      </c>
      <c r="D111" s="459" t="s">
        <v>277</v>
      </c>
      <c r="E111" s="477" t="s">
        <v>34</v>
      </c>
      <c r="F111" s="471" t="s">
        <v>27</v>
      </c>
      <c r="G111" s="473">
        <v>1.5</v>
      </c>
      <c r="H111" s="473">
        <v>2.7</v>
      </c>
      <c r="I111" s="459" t="s">
        <v>1178</v>
      </c>
      <c r="J111" s="477">
        <v>100</v>
      </c>
      <c r="K111" s="464">
        <v>45533.33</v>
      </c>
      <c r="L111" s="460" t="s">
        <v>1206</v>
      </c>
      <c r="M111" s="465" t="s">
        <v>1402</v>
      </c>
      <c r="N111" s="487" t="s">
        <v>675</v>
      </c>
    </row>
    <row r="112" spans="1:14" ht="45.75" x14ac:dyDescent="0.25">
      <c r="A112" s="458">
        <v>101</v>
      </c>
      <c r="B112" s="459" t="s">
        <v>1180</v>
      </c>
      <c r="C112" s="484" t="str">
        <f>CONCATENATE('TRANSFERIDOS MAYO-AGO 2021'!D115, " ",'TRANSFERIDOS MAYO-AGO 2021'!E115)</f>
        <v>RODRÍGUEZ CORTORREAL</v>
      </c>
      <c r="D112" s="459" t="s">
        <v>1183</v>
      </c>
      <c r="E112" s="477" t="s">
        <v>34</v>
      </c>
      <c r="F112" s="471" t="s">
        <v>27</v>
      </c>
      <c r="G112" s="485">
        <v>2</v>
      </c>
      <c r="H112" s="485">
        <v>3.1</v>
      </c>
      <c r="I112" s="459" t="s">
        <v>700</v>
      </c>
      <c r="J112" s="477">
        <v>100</v>
      </c>
      <c r="K112" s="464">
        <v>136599.99</v>
      </c>
      <c r="L112" s="460" t="s">
        <v>1206</v>
      </c>
      <c r="M112" s="465" t="s">
        <v>1402</v>
      </c>
      <c r="N112" s="487" t="s">
        <v>675</v>
      </c>
    </row>
    <row r="113" spans="1:14" ht="45.75" x14ac:dyDescent="0.25">
      <c r="A113" s="458">
        <v>102</v>
      </c>
      <c r="B113" s="459" t="s">
        <v>1185</v>
      </c>
      <c r="C113" s="484" t="str">
        <f>CONCATENATE('TRANSFERIDOS MAYO-AGO 2021'!D116, " ",'TRANSFERIDOS MAYO-AGO 2021'!E116)</f>
        <v>FAJARDO PAYANO</v>
      </c>
      <c r="D113" s="459" t="s">
        <v>1187</v>
      </c>
      <c r="E113" s="477" t="s">
        <v>26</v>
      </c>
      <c r="F113" s="471" t="s">
        <v>27</v>
      </c>
      <c r="G113" s="485">
        <v>0</v>
      </c>
      <c r="H113" s="485">
        <v>3</v>
      </c>
      <c r="I113" s="459" t="s">
        <v>700</v>
      </c>
      <c r="J113" s="477">
        <v>100</v>
      </c>
      <c r="K113" s="464">
        <v>136599.99</v>
      </c>
      <c r="L113" s="460" t="s">
        <v>1206</v>
      </c>
      <c r="M113" s="465" t="s">
        <v>1402</v>
      </c>
      <c r="N113" s="487" t="s">
        <v>675</v>
      </c>
    </row>
    <row r="114" spans="1:14" ht="45.75" x14ac:dyDescent="0.25">
      <c r="A114" s="458">
        <v>103</v>
      </c>
      <c r="B114" s="459" t="s">
        <v>1180</v>
      </c>
      <c r="C114" s="484" t="str">
        <f>CONCATENATE('TRANSFERIDOS MAYO-AGO 2021'!D117, " ",'TRANSFERIDOS MAYO-AGO 2021'!E117)</f>
        <v>MONTERO ROSARIO</v>
      </c>
      <c r="D114" s="459" t="s">
        <v>1191</v>
      </c>
      <c r="E114" s="477" t="s">
        <v>34</v>
      </c>
      <c r="F114" s="471" t="s">
        <v>27</v>
      </c>
      <c r="G114" s="477">
        <v>0</v>
      </c>
      <c r="H114" s="477">
        <v>2.8</v>
      </c>
      <c r="I114" s="459" t="s">
        <v>700</v>
      </c>
      <c r="J114" s="477">
        <v>100</v>
      </c>
      <c r="K114" s="464">
        <v>91066.66</v>
      </c>
      <c r="L114" s="460" t="s">
        <v>1206</v>
      </c>
      <c r="M114" s="465" t="s">
        <v>1402</v>
      </c>
      <c r="N114" s="487" t="s">
        <v>675</v>
      </c>
    </row>
    <row r="115" spans="1:14" ht="45.75" x14ac:dyDescent="0.25">
      <c r="A115" s="458">
        <v>104</v>
      </c>
      <c r="B115" s="459" t="s">
        <v>1193</v>
      </c>
      <c r="C115" s="484" t="str">
        <f>CONCATENATE('TRANSFERIDOS MAYO-AGO 2021'!D118, " ",'TRANSFERIDOS MAYO-AGO 2021'!E118)</f>
        <v>MONTERO DE OLEO</v>
      </c>
      <c r="D115" s="459" t="s">
        <v>1191</v>
      </c>
      <c r="E115" s="477" t="s">
        <v>34</v>
      </c>
      <c r="F115" s="471" t="s">
        <v>27</v>
      </c>
      <c r="G115" s="485">
        <v>2</v>
      </c>
      <c r="H115" s="485">
        <v>2.7</v>
      </c>
      <c r="I115" s="459" t="s">
        <v>700</v>
      </c>
      <c r="J115" s="477">
        <v>100</v>
      </c>
      <c r="K115" s="464">
        <v>91066.66</v>
      </c>
      <c r="L115" s="460" t="s">
        <v>1206</v>
      </c>
      <c r="M115" s="465" t="s">
        <v>1402</v>
      </c>
      <c r="N115" s="487" t="s">
        <v>675</v>
      </c>
    </row>
    <row r="116" spans="1:14" ht="45.75" x14ac:dyDescent="0.25">
      <c r="A116" s="458">
        <v>105</v>
      </c>
      <c r="B116" s="459" t="s">
        <v>1197</v>
      </c>
      <c r="C116" s="484" t="str">
        <f>CONCATENATE('TRANSFERIDOS MAYO-AGO 2021'!D119, " ",'TRANSFERIDOS MAYO-AGO 2021'!E119)</f>
        <v>GARCIA DEL CARMEN</v>
      </c>
      <c r="D116" s="459" t="s">
        <v>989</v>
      </c>
      <c r="E116" s="477" t="s">
        <v>34</v>
      </c>
      <c r="F116" s="471" t="s">
        <v>27</v>
      </c>
      <c r="G116" s="477">
        <v>0</v>
      </c>
      <c r="H116" s="477">
        <v>2.7</v>
      </c>
      <c r="I116" s="459" t="s">
        <v>700</v>
      </c>
      <c r="J116" s="477">
        <v>100</v>
      </c>
      <c r="K116" s="464">
        <v>273199.98</v>
      </c>
      <c r="L116" s="460" t="s">
        <v>1206</v>
      </c>
      <c r="M116" s="465" t="s">
        <v>1402</v>
      </c>
      <c r="N116" s="487" t="s">
        <v>675</v>
      </c>
    </row>
    <row r="117" spans="1:14" ht="45.75" x14ac:dyDescent="0.25">
      <c r="A117" s="458">
        <v>106</v>
      </c>
      <c r="B117" s="459" t="s">
        <v>1328</v>
      </c>
      <c r="C117" s="459" t="s">
        <v>1329</v>
      </c>
      <c r="D117" s="459" t="s">
        <v>1064</v>
      </c>
      <c r="E117" s="477" t="s">
        <v>770</v>
      </c>
      <c r="F117" s="461" t="s">
        <v>1394</v>
      </c>
      <c r="G117" s="488">
        <v>3.5</v>
      </c>
      <c r="H117" s="488">
        <v>2.8</v>
      </c>
      <c r="I117" s="459" t="s">
        <v>700</v>
      </c>
      <c r="J117" s="463">
        <v>0.5</v>
      </c>
      <c r="K117" s="464">
        <v>45532</v>
      </c>
      <c r="L117" s="460" t="s">
        <v>1206</v>
      </c>
      <c r="M117" s="465" t="s">
        <v>1402</v>
      </c>
      <c r="N117" s="487" t="s">
        <v>675</v>
      </c>
    </row>
    <row r="118" spans="1:14" ht="45.75" x14ac:dyDescent="0.25">
      <c r="A118" s="458">
        <v>107</v>
      </c>
      <c r="B118" s="459" t="s">
        <v>1193</v>
      </c>
      <c r="C118" s="459" t="s">
        <v>879</v>
      </c>
      <c r="D118" s="459" t="s">
        <v>776</v>
      </c>
      <c r="E118" s="477" t="s">
        <v>34</v>
      </c>
      <c r="F118" s="461" t="s">
        <v>1394</v>
      </c>
      <c r="G118" s="488">
        <v>3.1</v>
      </c>
      <c r="H118" s="488" t="s">
        <v>789</v>
      </c>
      <c r="I118" s="459" t="s">
        <v>700</v>
      </c>
      <c r="J118" s="463">
        <v>0.5</v>
      </c>
      <c r="K118" s="464">
        <v>91064</v>
      </c>
      <c r="L118" s="460" t="s">
        <v>1206</v>
      </c>
      <c r="M118" s="465" t="s">
        <v>1402</v>
      </c>
      <c r="N118" s="487" t="s">
        <v>675</v>
      </c>
    </row>
    <row r="119" spans="1:14" ht="45.75" x14ac:dyDescent="0.25">
      <c r="A119" s="458">
        <v>108</v>
      </c>
      <c r="B119" s="459" t="s">
        <v>1330</v>
      </c>
      <c r="C119" s="459" t="s">
        <v>879</v>
      </c>
      <c r="D119" s="459" t="s">
        <v>1395</v>
      </c>
      <c r="E119" s="477" t="s">
        <v>34</v>
      </c>
      <c r="F119" s="461" t="s">
        <v>1394</v>
      </c>
      <c r="G119" s="488">
        <v>2.2999999999999998</v>
      </c>
      <c r="H119" s="488">
        <v>2.6</v>
      </c>
      <c r="I119" s="459" t="s">
        <v>700</v>
      </c>
      <c r="J119" s="463">
        <v>0.5</v>
      </c>
      <c r="K119" s="464">
        <v>22766</v>
      </c>
      <c r="L119" s="460" t="s">
        <v>1206</v>
      </c>
      <c r="M119" s="465" t="s">
        <v>1402</v>
      </c>
      <c r="N119" s="487" t="s">
        <v>675</v>
      </c>
    </row>
    <row r="120" spans="1:14" ht="45.75" x14ac:dyDescent="0.25">
      <c r="A120" s="458">
        <v>109</v>
      </c>
      <c r="B120" s="459" t="s">
        <v>1331</v>
      </c>
      <c r="C120" s="459" t="s">
        <v>1332</v>
      </c>
      <c r="D120" s="459" t="s">
        <v>1396</v>
      </c>
      <c r="E120" s="477" t="s">
        <v>34</v>
      </c>
      <c r="F120" s="461" t="s">
        <v>1394</v>
      </c>
      <c r="G120" s="488">
        <v>3.6</v>
      </c>
      <c r="H120" s="488">
        <v>2.7</v>
      </c>
      <c r="I120" s="459" t="s">
        <v>700</v>
      </c>
      <c r="J120" s="463">
        <v>0.5</v>
      </c>
      <c r="K120" s="464">
        <v>22766</v>
      </c>
      <c r="L120" s="460" t="s">
        <v>1206</v>
      </c>
      <c r="M120" s="465" t="s">
        <v>1402</v>
      </c>
      <c r="N120" s="487" t="s">
        <v>675</v>
      </c>
    </row>
    <row r="121" spans="1:14" ht="45.75" x14ac:dyDescent="0.25">
      <c r="A121" s="458">
        <v>110</v>
      </c>
      <c r="B121" s="459" t="s">
        <v>1333</v>
      </c>
      <c r="C121" s="459" t="s">
        <v>1334</v>
      </c>
      <c r="D121" s="459" t="s">
        <v>1397</v>
      </c>
      <c r="E121" s="477" t="s">
        <v>34</v>
      </c>
      <c r="F121" s="461" t="s">
        <v>1394</v>
      </c>
      <c r="G121" s="488">
        <v>3.1</v>
      </c>
      <c r="H121" s="488" t="s">
        <v>789</v>
      </c>
      <c r="I121" s="459" t="s">
        <v>700</v>
      </c>
      <c r="J121" s="463">
        <v>0.5</v>
      </c>
      <c r="K121" s="464">
        <v>68298</v>
      </c>
      <c r="L121" s="460" t="s">
        <v>1206</v>
      </c>
      <c r="M121" s="465" t="s">
        <v>1402</v>
      </c>
      <c r="N121" s="487" t="s">
        <v>675</v>
      </c>
    </row>
    <row r="122" spans="1:14" ht="45.75" x14ac:dyDescent="0.25">
      <c r="A122" s="458">
        <v>111</v>
      </c>
      <c r="B122" s="459" t="s">
        <v>1335</v>
      </c>
      <c r="C122" s="459" t="s">
        <v>878</v>
      </c>
      <c r="D122" s="459" t="s">
        <v>1398</v>
      </c>
      <c r="E122" s="477" t="s">
        <v>34</v>
      </c>
      <c r="F122" s="461" t="s">
        <v>1394</v>
      </c>
      <c r="G122" s="488" t="s">
        <v>788</v>
      </c>
      <c r="H122" s="488">
        <v>2.5</v>
      </c>
      <c r="I122" s="459" t="s">
        <v>700</v>
      </c>
      <c r="J122" s="463">
        <v>0.5</v>
      </c>
      <c r="K122" s="464">
        <v>22766</v>
      </c>
      <c r="L122" s="460" t="s">
        <v>1206</v>
      </c>
      <c r="M122" s="465" t="s">
        <v>1402</v>
      </c>
      <c r="N122" s="487" t="s">
        <v>675</v>
      </c>
    </row>
    <row r="123" spans="1:14" ht="45.75" x14ac:dyDescent="0.25">
      <c r="A123" s="458">
        <v>112</v>
      </c>
      <c r="B123" s="459" t="s">
        <v>1336</v>
      </c>
      <c r="C123" s="459" t="s">
        <v>1337</v>
      </c>
      <c r="D123" s="459" t="s">
        <v>84</v>
      </c>
      <c r="E123" s="477" t="s">
        <v>34</v>
      </c>
      <c r="F123" s="461" t="s">
        <v>1394</v>
      </c>
      <c r="G123" s="488">
        <v>2.4</v>
      </c>
      <c r="H123" s="488">
        <v>2.6</v>
      </c>
      <c r="I123" s="459" t="s">
        <v>700</v>
      </c>
      <c r="J123" s="463">
        <v>0.5</v>
      </c>
      <c r="K123" s="464">
        <v>45532</v>
      </c>
      <c r="L123" s="460" t="s">
        <v>1206</v>
      </c>
      <c r="M123" s="465" t="s">
        <v>1402</v>
      </c>
      <c r="N123" s="487" t="s">
        <v>675</v>
      </c>
    </row>
    <row r="124" spans="1:14" ht="45.75" x14ac:dyDescent="0.25">
      <c r="A124" s="458">
        <v>113</v>
      </c>
      <c r="B124" s="459" t="s">
        <v>1338</v>
      </c>
      <c r="C124" s="459" t="s">
        <v>719</v>
      </c>
      <c r="D124" s="459" t="s">
        <v>989</v>
      </c>
      <c r="E124" s="477" t="s">
        <v>34</v>
      </c>
      <c r="F124" s="461" t="s">
        <v>1394</v>
      </c>
      <c r="G124" s="488" t="s">
        <v>788</v>
      </c>
      <c r="H124" s="488">
        <v>2.6</v>
      </c>
      <c r="I124" s="459" t="s">
        <v>700</v>
      </c>
      <c r="J124" s="463">
        <v>0.5</v>
      </c>
      <c r="K124" s="464">
        <v>45532</v>
      </c>
      <c r="L124" s="460" t="s">
        <v>1206</v>
      </c>
      <c r="M124" s="465" t="s">
        <v>1402</v>
      </c>
      <c r="N124" s="487" t="s">
        <v>675</v>
      </c>
    </row>
    <row r="125" spans="1:14" ht="45.75" x14ac:dyDescent="0.25">
      <c r="A125" s="458">
        <v>114</v>
      </c>
      <c r="B125" s="459" t="s">
        <v>1339</v>
      </c>
      <c r="C125" s="459" t="s">
        <v>719</v>
      </c>
      <c r="D125" s="459" t="s">
        <v>989</v>
      </c>
      <c r="E125" s="477" t="s">
        <v>34</v>
      </c>
      <c r="F125" s="461" t="s">
        <v>1394</v>
      </c>
      <c r="G125" s="488" t="s">
        <v>788</v>
      </c>
      <c r="H125" s="488">
        <v>2.5</v>
      </c>
      <c r="I125" s="459" t="s">
        <v>700</v>
      </c>
      <c r="J125" s="463">
        <v>0.5</v>
      </c>
      <c r="K125" s="464">
        <v>22766</v>
      </c>
      <c r="L125" s="460" t="s">
        <v>1206</v>
      </c>
      <c r="M125" s="465" t="s">
        <v>1402</v>
      </c>
      <c r="N125" s="487" t="s">
        <v>675</v>
      </c>
    </row>
    <row r="126" spans="1:14" ht="45.75" x14ac:dyDescent="0.25">
      <c r="A126" s="458">
        <v>115</v>
      </c>
      <c r="B126" s="459" t="s">
        <v>1340</v>
      </c>
      <c r="C126" s="459" t="s">
        <v>1337</v>
      </c>
      <c r="D126" s="459" t="s">
        <v>989</v>
      </c>
      <c r="E126" s="477" t="s">
        <v>34</v>
      </c>
      <c r="F126" s="461" t="s">
        <v>1394</v>
      </c>
      <c r="G126" s="488">
        <v>3.2</v>
      </c>
      <c r="H126" s="488">
        <v>3.3</v>
      </c>
      <c r="I126" s="459" t="s">
        <v>700</v>
      </c>
      <c r="J126" s="463">
        <v>0.5</v>
      </c>
      <c r="K126" s="464">
        <v>45532</v>
      </c>
      <c r="L126" s="460" t="s">
        <v>1206</v>
      </c>
      <c r="M126" s="465" t="s">
        <v>1402</v>
      </c>
      <c r="N126" s="487" t="s">
        <v>675</v>
      </c>
    </row>
    <row r="127" spans="1:14" ht="45.75" x14ac:dyDescent="0.25">
      <c r="A127" s="458">
        <v>116</v>
      </c>
      <c r="B127" s="459" t="s">
        <v>1341</v>
      </c>
      <c r="C127" s="459" t="s">
        <v>809</v>
      </c>
      <c r="D127" s="459" t="s">
        <v>941</v>
      </c>
      <c r="E127" s="477" t="s">
        <v>34</v>
      </c>
      <c r="F127" s="461" t="s">
        <v>1394</v>
      </c>
      <c r="G127" s="488" t="s">
        <v>789</v>
      </c>
      <c r="H127" s="488">
        <v>2.6</v>
      </c>
      <c r="I127" s="459" t="s">
        <v>700</v>
      </c>
      <c r="J127" s="463">
        <v>0.5</v>
      </c>
      <c r="K127" s="464">
        <v>91064</v>
      </c>
      <c r="L127" s="460" t="s">
        <v>1206</v>
      </c>
      <c r="M127" s="465" t="s">
        <v>1402</v>
      </c>
      <c r="N127" s="487" t="s">
        <v>675</v>
      </c>
    </row>
    <row r="128" spans="1:14" ht="45.75" x14ac:dyDescent="0.25">
      <c r="A128" s="458">
        <v>117</v>
      </c>
      <c r="B128" s="459" t="s">
        <v>1342</v>
      </c>
      <c r="C128" s="459" t="s">
        <v>938</v>
      </c>
      <c r="D128" s="459" t="s">
        <v>1149</v>
      </c>
      <c r="E128" s="477" t="s">
        <v>34</v>
      </c>
      <c r="F128" s="461" t="s">
        <v>1394</v>
      </c>
      <c r="G128" s="488" t="s">
        <v>895</v>
      </c>
      <c r="H128" s="488">
        <v>2.8</v>
      </c>
      <c r="I128" s="459" t="s">
        <v>700</v>
      </c>
      <c r="J128" s="463">
        <v>0.5</v>
      </c>
      <c r="K128" s="464">
        <v>45532</v>
      </c>
      <c r="L128" s="460" t="s">
        <v>1206</v>
      </c>
      <c r="M128" s="465" t="s">
        <v>1402</v>
      </c>
      <c r="N128" s="487" t="s">
        <v>675</v>
      </c>
    </row>
    <row r="129" spans="1:14" ht="45.75" x14ac:dyDescent="0.25">
      <c r="A129" s="458">
        <v>118</v>
      </c>
      <c r="B129" s="459" t="s">
        <v>1343</v>
      </c>
      <c r="C129" s="459" t="s">
        <v>1344</v>
      </c>
      <c r="D129" s="459"/>
      <c r="E129" s="477" t="s">
        <v>34</v>
      </c>
      <c r="F129" s="461" t="s">
        <v>1394</v>
      </c>
      <c r="G129" s="488">
        <v>3.4</v>
      </c>
      <c r="H129" s="488" t="s">
        <v>789</v>
      </c>
      <c r="I129" s="459" t="s">
        <v>700</v>
      </c>
      <c r="J129" s="463">
        <v>0.5</v>
      </c>
      <c r="K129" s="464">
        <v>68298</v>
      </c>
      <c r="L129" s="460" t="s">
        <v>1206</v>
      </c>
      <c r="M129" s="465" t="s">
        <v>1402</v>
      </c>
      <c r="N129" s="487" t="s">
        <v>675</v>
      </c>
    </row>
    <row r="130" spans="1:14" ht="45.75" x14ac:dyDescent="0.25">
      <c r="A130" s="458">
        <v>119</v>
      </c>
      <c r="B130" s="459" t="s">
        <v>1345</v>
      </c>
      <c r="C130" s="459" t="s">
        <v>719</v>
      </c>
      <c r="D130" s="459" t="s">
        <v>905</v>
      </c>
      <c r="E130" s="477" t="s">
        <v>34</v>
      </c>
      <c r="F130" s="461" t="s">
        <v>1394</v>
      </c>
      <c r="G130" s="488">
        <v>3.7</v>
      </c>
      <c r="H130" s="488">
        <v>3.8</v>
      </c>
      <c r="I130" s="459" t="s">
        <v>700</v>
      </c>
      <c r="J130" s="463">
        <v>0.5</v>
      </c>
      <c r="K130" s="464">
        <v>68298</v>
      </c>
      <c r="L130" s="460" t="s">
        <v>1206</v>
      </c>
      <c r="M130" s="465" t="s">
        <v>1402</v>
      </c>
      <c r="N130" s="487" t="s">
        <v>675</v>
      </c>
    </row>
    <row r="131" spans="1:14" ht="45.75" x14ac:dyDescent="0.25">
      <c r="A131" s="458">
        <v>120</v>
      </c>
      <c r="B131" s="459" t="s">
        <v>1346</v>
      </c>
      <c r="C131" s="459" t="s">
        <v>798</v>
      </c>
      <c r="D131" s="459" t="s">
        <v>1399</v>
      </c>
      <c r="E131" s="477" t="s">
        <v>34</v>
      </c>
      <c r="F131" s="461" t="s">
        <v>1394</v>
      </c>
      <c r="G131" s="488">
        <v>3.4</v>
      </c>
      <c r="H131" s="488">
        <v>3.2</v>
      </c>
      <c r="I131" s="459" t="s">
        <v>700</v>
      </c>
      <c r="J131" s="463">
        <v>0.5</v>
      </c>
      <c r="K131" s="464">
        <v>68298</v>
      </c>
      <c r="L131" s="460" t="s">
        <v>1206</v>
      </c>
      <c r="M131" s="465" t="s">
        <v>1402</v>
      </c>
      <c r="N131" s="487" t="s">
        <v>675</v>
      </c>
    </row>
    <row r="132" spans="1:14" ht="45.75" x14ac:dyDescent="0.25">
      <c r="A132" s="458">
        <v>121</v>
      </c>
      <c r="B132" s="459" t="s">
        <v>1347</v>
      </c>
      <c r="C132" s="459" t="s">
        <v>1348</v>
      </c>
      <c r="D132" s="459" t="s">
        <v>120</v>
      </c>
      <c r="E132" s="477" t="s">
        <v>34</v>
      </c>
      <c r="F132" s="461" t="s">
        <v>1394</v>
      </c>
      <c r="G132" s="488">
        <v>3.1</v>
      </c>
      <c r="H132" s="471" t="s">
        <v>789</v>
      </c>
      <c r="I132" s="459" t="s">
        <v>700</v>
      </c>
      <c r="J132" s="463">
        <v>0.5</v>
      </c>
      <c r="K132" s="464">
        <v>113830</v>
      </c>
      <c r="L132" s="460" t="s">
        <v>1206</v>
      </c>
      <c r="M132" s="465" t="s">
        <v>1402</v>
      </c>
      <c r="N132" s="487" t="s">
        <v>675</v>
      </c>
    </row>
    <row r="133" spans="1:14" ht="45.75" x14ac:dyDescent="0.25">
      <c r="A133" s="458">
        <v>122</v>
      </c>
      <c r="B133" s="459" t="s">
        <v>1349</v>
      </c>
      <c r="C133" s="459" t="s">
        <v>1350</v>
      </c>
      <c r="D133" s="459" t="s">
        <v>151</v>
      </c>
      <c r="E133" s="477" t="s">
        <v>34</v>
      </c>
      <c r="F133" s="461" t="s">
        <v>1394</v>
      </c>
      <c r="G133" s="488">
        <v>2.7</v>
      </c>
      <c r="H133" s="488">
        <v>3.1</v>
      </c>
      <c r="I133" s="459" t="s">
        <v>700</v>
      </c>
      <c r="J133" s="463">
        <v>0.5</v>
      </c>
      <c r="K133" s="464">
        <v>136596</v>
      </c>
      <c r="L133" s="460" t="s">
        <v>1206</v>
      </c>
      <c r="M133" s="465" t="s">
        <v>1402</v>
      </c>
      <c r="N133" s="487" t="s">
        <v>675</v>
      </c>
    </row>
    <row r="134" spans="1:14" ht="45.75" x14ac:dyDescent="0.25">
      <c r="A134" s="458">
        <v>123</v>
      </c>
      <c r="B134" s="459" t="s">
        <v>1351</v>
      </c>
      <c r="C134" s="459" t="s">
        <v>1085</v>
      </c>
      <c r="D134" s="459" t="s">
        <v>787</v>
      </c>
      <c r="E134" s="477" t="s">
        <v>34</v>
      </c>
      <c r="F134" s="461" t="s">
        <v>1394</v>
      </c>
      <c r="G134" s="471" t="s">
        <v>789</v>
      </c>
      <c r="H134" s="471">
        <v>2.9</v>
      </c>
      <c r="I134" s="459" t="s">
        <v>700</v>
      </c>
      <c r="J134" s="463">
        <v>0.5</v>
      </c>
      <c r="K134" s="464">
        <v>91064</v>
      </c>
      <c r="L134" s="460" t="s">
        <v>1206</v>
      </c>
      <c r="M134" s="465" t="s">
        <v>1402</v>
      </c>
      <c r="N134" s="487" t="s">
        <v>675</v>
      </c>
    </row>
    <row r="135" spans="1:14" ht="45.75" x14ac:dyDescent="0.25">
      <c r="A135" s="458">
        <v>124</v>
      </c>
      <c r="B135" s="459" t="s">
        <v>1352</v>
      </c>
      <c r="C135" s="459" t="s">
        <v>1144</v>
      </c>
      <c r="D135" s="459" t="s">
        <v>1400</v>
      </c>
      <c r="E135" s="459" t="s">
        <v>34</v>
      </c>
      <c r="F135" s="461" t="s">
        <v>1394</v>
      </c>
      <c r="G135" s="488">
        <v>2.9</v>
      </c>
      <c r="H135" s="488">
        <v>3.2</v>
      </c>
      <c r="I135" s="459" t="s">
        <v>700</v>
      </c>
      <c r="J135" s="463">
        <v>0.5</v>
      </c>
      <c r="K135" s="464">
        <v>136596</v>
      </c>
      <c r="L135" s="460" t="s">
        <v>1206</v>
      </c>
      <c r="M135" s="465" t="s">
        <v>1402</v>
      </c>
      <c r="N135" s="487" t="s">
        <v>675</v>
      </c>
    </row>
    <row r="136" spans="1:14" ht="45.75" x14ac:dyDescent="0.25">
      <c r="A136" s="458">
        <v>125</v>
      </c>
      <c r="B136" s="459" t="s">
        <v>1353</v>
      </c>
      <c r="C136" s="459" t="s">
        <v>746</v>
      </c>
      <c r="D136" s="459" t="s">
        <v>151</v>
      </c>
      <c r="E136" s="459" t="s">
        <v>34</v>
      </c>
      <c r="F136" s="461" t="s">
        <v>1394</v>
      </c>
      <c r="G136" s="488">
        <v>2.5</v>
      </c>
      <c r="H136" s="488">
        <v>2.6</v>
      </c>
      <c r="I136" s="459" t="s">
        <v>700</v>
      </c>
      <c r="J136" s="463">
        <v>0.5</v>
      </c>
      <c r="K136" s="464">
        <v>113830</v>
      </c>
      <c r="L136" s="460" t="s">
        <v>1206</v>
      </c>
      <c r="M136" s="465" t="s">
        <v>1402</v>
      </c>
      <c r="N136" s="487" t="s">
        <v>675</v>
      </c>
    </row>
    <row r="137" spans="1:14" ht="45.75" x14ac:dyDescent="0.25">
      <c r="A137" s="458">
        <v>126</v>
      </c>
      <c r="B137" s="459" t="s">
        <v>1354</v>
      </c>
      <c r="C137" s="459" t="s">
        <v>720</v>
      </c>
      <c r="D137" s="459" t="s">
        <v>40</v>
      </c>
      <c r="E137" s="459" t="s">
        <v>34</v>
      </c>
      <c r="F137" s="461" t="s">
        <v>1394</v>
      </c>
      <c r="G137" s="488">
        <v>3.4</v>
      </c>
      <c r="H137" s="488">
        <v>3.6</v>
      </c>
      <c r="I137" s="459" t="s">
        <v>700</v>
      </c>
      <c r="J137" s="463">
        <v>0.5</v>
      </c>
      <c r="K137" s="464">
        <v>113830</v>
      </c>
      <c r="L137" s="460" t="s">
        <v>1206</v>
      </c>
      <c r="M137" s="465" t="s">
        <v>1402</v>
      </c>
      <c r="N137" s="487" t="s">
        <v>675</v>
      </c>
    </row>
    <row r="138" spans="1:14" ht="45.75" x14ac:dyDescent="0.25">
      <c r="A138" s="458">
        <v>127</v>
      </c>
      <c r="B138" s="478" t="s">
        <v>1355</v>
      </c>
      <c r="C138" s="478" t="s">
        <v>1070</v>
      </c>
      <c r="D138" s="459" t="s">
        <v>989</v>
      </c>
      <c r="E138" s="477" t="s">
        <v>34</v>
      </c>
      <c r="F138" s="471" t="s">
        <v>1394</v>
      </c>
      <c r="G138" s="488">
        <v>3.6</v>
      </c>
      <c r="H138" s="489">
        <v>3.6</v>
      </c>
      <c r="I138" s="459" t="s">
        <v>700</v>
      </c>
      <c r="J138" s="479">
        <v>0.5</v>
      </c>
      <c r="K138" s="464">
        <v>113830</v>
      </c>
      <c r="L138" s="460" t="s">
        <v>1206</v>
      </c>
      <c r="M138" s="465" t="s">
        <v>1402</v>
      </c>
      <c r="N138" s="487" t="s">
        <v>675</v>
      </c>
    </row>
    <row r="139" spans="1:14" ht="45.75" x14ac:dyDescent="0.25">
      <c r="A139" s="458">
        <v>128</v>
      </c>
      <c r="B139" s="478" t="s">
        <v>1356</v>
      </c>
      <c r="C139" s="478" t="s">
        <v>752</v>
      </c>
      <c r="D139" s="459" t="s">
        <v>787</v>
      </c>
      <c r="E139" s="477" t="s">
        <v>34</v>
      </c>
      <c r="F139" s="471" t="s">
        <v>1394</v>
      </c>
      <c r="G139" s="488">
        <v>3.5</v>
      </c>
      <c r="H139" s="488">
        <v>2.8</v>
      </c>
      <c r="I139" s="459" t="s">
        <v>700</v>
      </c>
      <c r="J139" s="479">
        <v>0.5</v>
      </c>
      <c r="K139" s="464">
        <v>113830</v>
      </c>
      <c r="L139" s="460" t="s">
        <v>1206</v>
      </c>
      <c r="M139" s="465" t="s">
        <v>1402</v>
      </c>
      <c r="N139" s="487" t="s">
        <v>675</v>
      </c>
    </row>
    <row r="140" spans="1:14" ht="45.75" x14ac:dyDescent="0.25">
      <c r="A140" s="458">
        <v>129</v>
      </c>
      <c r="B140" s="478" t="s">
        <v>1357</v>
      </c>
      <c r="C140" s="478" t="s">
        <v>1358</v>
      </c>
      <c r="D140" s="476" t="s">
        <v>1149</v>
      </c>
      <c r="E140" s="477" t="s">
        <v>770</v>
      </c>
      <c r="F140" s="471" t="s">
        <v>1394</v>
      </c>
      <c r="G140" s="488">
        <v>3.1</v>
      </c>
      <c r="H140" s="488">
        <v>3.5</v>
      </c>
      <c r="I140" s="459" t="s">
        <v>700</v>
      </c>
      <c r="J140" s="479">
        <v>0.5</v>
      </c>
      <c r="K140" s="464">
        <v>113830</v>
      </c>
      <c r="L140" s="460" t="s">
        <v>1206</v>
      </c>
      <c r="M140" s="465" t="s">
        <v>1402</v>
      </c>
      <c r="N140" s="487" t="s">
        <v>675</v>
      </c>
    </row>
    <row r="141" spans="1:14" ht="45.75" x14ac:dyDescent="0.25">
      <c r="A141" s="458">
        <v>130</v>
      </c>
      <c r="B141" s="490" t="s">
        <v>1359</v>
      </c>
      <c r="C141" s="490" t="s">
        <v>1360</v>
      </c>
      <c r="D141" s="459" t="s">
        <v>1326</v>
      </c>
      <c r="E141" s="477" t="s">
        <v>26</v>
      </c>
      <c r="F141" s="461" t="s">
        <v>1394</v>
      </c>
      <c r="G141" s="471">
        <v>3.4</v>
      </c>
      <c r="H141" s="471" t="s">
        <v>789</v>
      </c>
      <c r="I141" s="459" t="s">
        <v>700</v>
      </c>
      <c r="J141" s="469">
        <v>0.5</v>
      </c>
      <c r="K141" s="464">
        <v>68298</v>
      </c>
      <c r="L141" s="460" t="s">
        <v>1206</v>
      </c>
      <c r="M141" s="465" t="s">
        <v>1402</v>
      </c>
      <c r="N141" s="487" t="s">
        <v>675</v>
      </c>
    </row>
    <row r="142" spans="1:14" ht="45.75" x14ac:dyDescent="0.25">
      <c r="A142" s="458">
        <v>131</v>
      </c>
      <c r="B142" s="459" t="s">
        <v>1361</v>
      </c>
      <c r="C142" s="459" t="s">
        <v>712</v>
      </c>
      <c r="D142" s="459" t="s">
        <v>763</v>
      </c>
      <c r="E142" s="477" t="s">
        <v>34</v>
      </c>
      <c r="F142" s="461" t="s">
        <v>1394</v>
      </c>
      <c r="G142" s="471">
        <v>3.7</v>
      </c>
      <c r="H142" s="471" t="s">
        <v>789</v>
      </c>
      <c r="I142" s="459" t="s">
        <v>700</v>
      </c>
      <c r="J142" s="463">
        <v>0.5</v>
      </c>
      <c r="K142" s="464">
        <v>68298</v>
      </c>
      <c r="L142" s="460" t="s">
        <v>1206</v>
      </c>
      <c r="M142" s="465" t="s">
        <v>1402</v>
      </c>
      <c r="N142" s="487" t="s">
        <v>675</v>
      </c>
    </row>
    <row r="143" spans="1:14" ht="45.75" x14ac:dyDescent="0.25">
      <c r="A143" s="458">
        <v>132</v>
      </c>
      <c r="B143" s="478" t="s">
        <v>1362</v>
      </c>
      <c r="C143" s="478" t="s">
        <v>902</v>
      </c>
      <c r="D143" s="476" t="s">
        <v>138</v>
      </c>
      <c r="E143" s="477" t="s">
        <v>34</v>
      </c>
      <c r="F143" s="461" t="s">
        <v>1394</v>
      </c>
      <c r="G143" s="470" t="s">
        <v>788</v>
      </c>
      <c r="H143" s="471">
        <v>2.7</v>
      </c>
      <c r="I143" s="459" t="s">
        <v>700</v>
      </c>
      <c r="J143" s="479">
        <v>0.5</v>
      </c>
      <c r="K143" s="464">
        <v>159362</v>
      </c>
      <c r="L143" s="460" t="s">
        <v>1206</v>
      </c>
      <c r="M143" s="465" t="s">
        <v>1402</v>
      </c>
      <c r="N143" s="487" t="s">
        <v>675</v>
      </c>
    </row>
    <row r="144" spans="1:14" ht="45.75" x14ac:dyDescent="0.25">
      <c r="A144" s="458">
        <v>133</v>
      </c>
      <c r="B144" s="478" t="s">
        <v>1363</v>
      </c>
      <c r="C144" s="478" t="s">
        <v>1364</v>
      </c>
      <c r="D144" s="476" t="s">
        <v>151</v>
      </c>
      <c r="E144" s="477" t="s">
        <v>34</v>
      </c>
      <c r="F144" s="480" t="s">
        <v>1394</v>
      </c>
      <c r="G144" s="471" t="s">
        <v>789</v>
      </c>
      <c r="H144" s="491">
        <v>2.9</v>
      </c>
      <c r="I144" s="477" t="s">
        <v>700</v>
      </c>
      <c r="J144" s="481">
        <v>0.5</v>
      </c>
      <c r="K144" s="464">
        <v>91064</v>
      </c>
      <c r="L144" s="460" t="s">
        <v>1206</v>
      </c>
      <c r="M144" s="465" t="s">
        <v>1402</v>
      </c>
      <c r="N144" s="487" t="s">
        <v>675</v>
      </c>
    </row>
    <row r="145" spans="1:14" ht="45.75" x14ac:dyDescent="0.25">
      <c r="A145" s="458">
        <v>134</v>
      </c>
      <c r="B145" s="478" t="s">
        <v>1365</v>
      </c>
      <c r="C145" s="478" t="s">
        <v>1008</v>
      </c>
      <c r="D145" s="476" t="s">
        <v>151</v>
      </c>
      <c r="E145" s="477" t="s">
        <v>34</v>
      </c>
      <c r="F145" s="480" t="s">
        <v>1394</v>
      </c>
      <c r="G145" s="488">
        <v>3.3</v>
      </c>
      <c r="H145" s="488">
        <v>2.8</v>
      </c>
      <c r="I145" s="459" t="s">
        <v>700</v>
      </c>
      <c r="J145" s="479">
        <v>0.5</v>
      </c>
      <c r="K145" s="464">
        <v>113830</v>
      </c>
      <c r="L145" s="460" t="s">
        <v>1206</v>
      </c>
      <c r="M145" s="465" t="s">
        <v>1402</v>
      </c>
      <c r="N145" s="487" t="s">
        <v>675</v>
      </c>
    </row>
    <row r="146" spans="1:14" ht="45.75" x14ac:dyDescent="0.25">
      <c r="A146" s="458">
        <v>135</v>
      </c>
      <c r="B146" s="478" t="s">
        <v>1366</v>
      </c>
      <c r="C146" s="478" t="s">
        <v>745</v>
      </c>
      <c r="D146" s="476" t="s">
        <v>151</v>
      </c>
      <c r="E146" s="477" t="s">
        <v>34</v>
      </c>
      <c r="F146" s="480" t="s">
        <v>1394</v>
      </c>
      <c r="G146" s="488" t="s">
        <v>895</v>
      </c>
      <c r="H146" s="488">
        <v>2.9</v>
      </c>
      <c r="I146" s="459" t="s">
        <v>700</v>
      </c>
      <c r="J146" s="479">
        <v>0.5</v>
      </c>
      <c r="K146" s="464">
        <v>113830</v>
      </c>
      <c r="L146" s="460" t="s">
        <v>1206</v>
      </c>
      <c r="M146" s="465" t="s">
        <v>1402</v>
      </c>
      <c r="N146" s="487" t="s">
        <v>675</v>
      </c>
    </row>
    <row r="147" spans="1:14" ht="45.75" x14ac:dyDescent="0.25">
      <c r="A147" s="458">
        <v>136</v>
      </c>
      <c r="B147" s="459" t="s">
        <v>1367</v>
      </c>
      <c r="C147" s="459" t="s">
        <v>1368</v>
      </c>
      <c r="D147" s="459" t="s">
        <v>40</v>
      </c>
      <c r="E147" s="477" t="s">
        <v>34</v>
      </c>
      <c r="F147" s="480" t="s">
        <v>1394</v>
      </c>
      <c r="G147" s="459">
        <v>3.6</v>
      </c>
      <c r="H147" s="459">
        <v>3.7</v>
      </c>
      <c r="I147" s="459" t="s">
        <v>700</v>
      </c>
      <c r="J147" s="463">
        <v>0.5</v>
      </c>
      <c r="K147" s="464">
        <v>91064</v>
      </c>
      <c r="L147" s="460" t="s">
        <v>1206</v>
      </c>
      <c r="M147" s="465" t="s">
        <v>1402</v>
      </c>
      <c r="N147" s="487" t="s">
        <v>675</v>
      </c>
    </row>
    <row r="148" spans="1:14" ht="45.75" x14ac:dyDescent="0.25">
      <c r="A148" s="458">
        <v>137</v>
      </c>
      <c r="B148" s="478" t="s">
        <v>1369</v>
      </c>
      <c r="C148" s="478" t="s">
        <v>1370</v>
      </c>
      <c r="D148" s="476" t="s">
        <v>151</v>
      </c>
      <c r="E148" s="477" t="s">
        <v>34</v>
      </c>
      <c r="F148" s="471" t="s">
        <v>1394</v>
      </c>
      <c r="G148" s="488">
        <v>2.9</v>
      </c>
      <c r="H148" s="488">
        <v>2.7</v>
      </c>
      <c r="I148" s="459" t="s">
        <v>700</v>
      </c>
      <c r="J148" s="479">
        <v>0.5</v>
      </c>
      <c r="K148" s="464">
        <v>113830</v>
      </c>
      <c r="L148" s="460" t="s">
        <v>1206</v>
      </c>
      <c r="M148" s="465" t="s">
        <v>1402</v>
      </c>
      <c r="N148" s="487" t="s">
        <v>675</v>
      </c>
    </row>
    <row r="149" spans="1:14" ht="45.75" x14ac:dyDescent="0.25">
      <c r="A149" s="458">
        <v>138</v>
      </c>
      <c r="B149" s="478" t="s">
        <v>1371</v>
      </c>
      <c r="C149" s="478" t="s">
        <v>1372</v>
      </c>
      <c r="D149" s="476" t="s">
        <v>151</v>
      </c>
      <c r="E149" s="477" t="s">
        <v>34</v>
      </c>
      <c r="F149" s="471" t="s">
        <v>1394</v>
      </c>
      <c r="G149" s="488">
        <v>3.6</v>
      </c>
      <c r="H149" s="488">
        <v>2.9</v>
      </c>
      <c r="I149" s="459" t="s">
        <v>700</v>
      </c>
      <c r="J149" s="479">
        <v>0.5</v>
      </c>
      <c r="K149" s="464">
        <v>159362</v>
      </c>
      <c r="L149" s="460" t="s">
        <v>1206</v>
      </c>
      <c r="M149" s="465" t="s">
        <v>1402</v>
      </c>
      <c r="N149" s="487" t="s">
        <v>675</v>
      </c>
    </row>
    <row r="150" spans="1:14" ht="45.75" x14ac:dyDescent="0.25">
      <c r="A150" s="458">
        <v>139</v>
      </c>
      <c r="B150" s="478" t="s">
        <v>1373</v>
      </c>
      <c r="C150" s="478" t="s">
        <v>1033</v>
      </c>
      <c r="D150" s="476" t="s">
        <v>191</v>
      </c>
      <c r="E150" s="477" t="s">
        <v>26</v>
      </c>
      <c r="F150" s="471" t="s">
        <v>1394</v>
      </c>
      <c r="G150" s="488">
        <v>2.1</v>
      </c>
      <c r="H150" s="488">
        <v>3.5</v>
      </c>
      <c r="I150" s="459" t="s">
        <v>700</v>
      </c>
      <c r="J150" s="479">
        <v>0.5</v>
      </c>
      <c r="K150" s="464">
        <v>159362</v>
      </c>
      <c r="L150" s="460" t="s">
        <v>1206</v>
      </c>
      <c r="M150" s="465" t="s">
        <v>1402</v>
      </c>
      <c r="N150" s="487" t="s">
        <v>675</v>
      </c>
    </row>
    <row r="151" spans="1:14" ht="45.75" x14ac:dyDescent="0.25">
      <c r="A151" s="458">
        <v>140</v>
      </c>
      <c r="B151" s="478" t="s">
        <v>1374</v>
      </c>
      <c r="C151" s="478" t="s">
        <v>1375</v>
      </c>
      <c r="D151" s="476" t="s">
        <v>979</v>
      </c>
      <c r="E151" s="477" t="s">
        <v>34</v>
      </c>
      <c r="F151" s="471" t="s">
        <v>1394</v>
      </c>
      <c r="G151" s="488" t="s">
        <v>895</v>
      </c>
      <c r="H151" s="488">
        <v>3.4</v>
      </c>
      <c r="I151" s="459" t="s">
        <v>700</v>
      </c>
      <c r="J151" s="479">
        <v>0.5</v>
      </c>
      <c r="K151" s="464">
        <v>204894</v>
      </c>
      <c r="L151" s="460" t="s">
        <v>1206</v>
      </c>
      <c r="M151" s="465" t="s">
        <v>1402</v>
      </c>
      <c r="N151" s="487" t="s">
        <v>675</v>
      </c>
    </row>
    <row r="152" spans="1:14" ht="45.75" x14ac:dyDescent="0.25">
      <c r="A152" s="458">
        <v>141</v>
      </c>
      <c r="B152" s="459" t="s">
        <v>1314</v>
      </c>
      <c r="C152" s="459" t="s">
        <v>1376</v>
      </c>
      <c r="D152" s="459" t="s">
        <v>1315</v>
      </c>
      <c r="E152" s="459" t="s">
        <v>55</v>
      </c>
      <c r="F152" s="461" t="s">
        <v>1394</v>
      </c>
      <c r="G152" s="473">
        <v>0</v>
      </c>
      <c r="H152" s="473">
        <v>2.8</v>
      </c>
      <c r="I152" s="459" t="s">
        <v>700</v>
      </c>
      <c r="J152" s="463">
        <v>0.5</v>
      </c>
      <c r="K152" s="464">
        <v>182128</v>
      </c>
      <c r="L152" s="460" t="s">
        <v>1206</v>
      </c>
      <c r="M152" s="465" t="s">
        <v>1402</v>
      </c>
      <c r="N152" s="487" t="s">
        <v>675</v>
      </c>
    </row>
    <row r="153" spans="1:14" ht="45.75" x14ac:dyDescent="0.25">
      <c r="A153" s="458">
        <v>142</v>
      </c>
      <c r="B153" s="459" t="s">
        <v>1316</v>
      </c>
      <c r="C153" s="459" t="s">
        <v>1337</v>
      </c>
      <c r="D153" s="459" t="s">
        <v>1317</v>
      </c>
      <c r="E153" s="459" t="s">
        <v>34</v>
      </c>
      <c r="F153" s="461" t="s">
        <v>1394</v>
      </c>
      <c r="G153" s="473">
        <v>0</v>
      </c>
      <c r="H153" s="459">
        <v>2.8</v>
      </c>
      <c r="I153" s="459" t="s">
        <v>700</v>
      </c>
      <c r="J153" s="463">
        <v>0.5</v>
      </c>
      <c r="K153" s="464">
        <v>91064</v>
      </c>
      <c r="L153" s="460" t="s">
        <v>1206</v>
      </c>
      <c r="M153" s="465" t="s">
        <v>1402</v>
      </c>
      <c r="N153" s="487" t="s">
        <v>675</v>
      </c>
    </row>
    <row r="154" spans="1:14" ht="45.75" x14ac:dyDescent="0.25">
      <c r="A154" s="458">
        <v>143</v>
      </c>
      <c r="B154" s="459" t="s">
        <v>1318</v>
      </c>
      <c r="C154" s="459" t="s">
        <v>1377</v>
      </c>
      <c r="D154" s="459" t="s">
        <v>1319</v>
      </c>
      <c r="E154" s="459" t="s">
        <v>34</v>
      </c>
      <c r="F154" s="461" t="s">
        <v>1394</v>
      </c>
      <c r="G154" s="477">
        <v>3</v>
      </c>
      <c r="H154" s="477">
        <v>2.7</v>
      </c>
      <c r="I154" s="459" t="s">
        <v>700</v>
      </c>
      <c r="J154" s="463">
        <v>0.5</v>
      </c>
      <c r="K154" s="464">
        <v>68298</v>
      </c>
      <c r="L154" s="460" t="s">
        <v>1206</v>
      </c>
      <c r="M154" s="465" t="s">
        <v>1402</v>
      </c>
      <c r="N154" s="487" t="s">
        <v>675</v>
      </c>
    </row>
    <row r="155" spans="1:14" ht="45.75" x14ac:dyDescent="0.25">
      <c r="A155" s="458">
        <v>144</v>
      </c>
      <c r="B155" s="459" t="s">
        <v>1320</v>
      </c>
      <c r="C155" s="459" t="s">
        <v>785</v>
      </c>
      <c r="D155" s="459" t="s">
        <v>84</v>
      </c>
      <c r="E155" s="459" t="s">
        <v>34</v>
      </c>
      <c r="F155" s="461" t="s">
        <v>1394</v>
      </c>
      <c r="G155" s="459">
        <v>0</v>
      </c>
      <c r="H155" s="459">
        <v>3.4</v>
      </c>
      <c r="I155" s="459" t="s">
        <v>700</v>
      </c>
      <c r="J155" s="463">
        <v>0.5</v>
      </c>
      <c r="K155" s="464">
        <v>45532</v>
      </c>
      <c r="L155" s="460" t="s">
        <v>1206</v>
      </c>
      <c r="M155" s="465" t="s">
        <v>1402</v>
      </c>
      <c r="N155" s="487" t="s">
        <v>675</v>
      </c>
    </row>
    <row r="156" spans="1:14" ht="45.75" x14ac:dyDescent="0.25">
      <c r="A156" s="458">
        <v>145</v>
      </c>
      <c r="B156" s="459" t="s">
        <v>1160</v>
      </c>
      <c r="C156" s="459" t="s">
        <v>780</v>
      </c>
      <c r="D156" s="459" t="s">
        <v>831</v>
      </c>
      <c r="E156" s="459" t="s">
        <v>770</v>
      </c>
      <c r="F156" s="461" t="s">
        <v>1394</v>
      </c>
      <c r="G156" s="472">
        <v>0</v>
      </c>
      <c r="H156" s="472">
        <v>2.8</v>
      </c>
      <c r="I156" s="459" t="s">
        <v>700</v>
      </c>
      <c r="J156" s="474">
        <v>0.5</v>
      </c>
      <c r="K156" s="464">
        <v>91064</v>
      </c>
      <c r="L156" s="460" t="s">
        <v>1206</v>
      </c>
      <c r="M156" s="465" t="s">
        <v>1402</v>
      </c>
      <c r="N156" s="487" t="s">
        <v>675</v>
      </c>
    </row>
    <row r="157" spans="1:14" ht="45.75" x14ac:dyDescent="0.25">
      <c r="A157" s="458">
        <v>146</v>
      </c>
      <c r="B157" s="476" t="s">
        <v>1321</v>
      </c>
      <c r="C157" s="476" t="s">
        <v>814</v>
      </c>
      <c r="D157" s="459" t="s">
        <v>1319</v>
      </c>
      <c r="E157" s="459" t="s">
        <v>34</v>
      </c>
      <c r="F157" s="461" t="s">
        <v>1394</v>
      </c>
      <c r="G157" s="472">
        <v>3</v>
      </c>
      <c r="H157" s="472">
        <v>2.9</v>
      </c>
      <c r="I157" s="459" t="s">
        <v>700</v>
      </c>
      <c r="J157" s="463">
        <v>0.5</v>
      </c>
      <c r="K157" s="464">
        <v>136596</v>
      </c>
      <c r="L157" s="460" t="s">
        <v>1206</v>
      </c>
      <c r="M157" s="465" t="s">
        <v>1402</v>
      </c>
      <c r="N157" s="487" t="s">
        <v>675</v>
      </c>
    </row>
    <row r="158" spans="1:14" ht="45.75" x14ac:dyDescent="0.25">
      <c r="A158" s="458">
        <v>147</v>
      </c>
      <c r="B158" s="478" t="s">
        <v>1322</v>
      </c>
      <c r="C158" s="478" t="s">
        <v>1378</v>
      </c>
      <c r="D158" s="459" t="s">
        <v>989</v>
      </c>
      <c r="E158" s="459" t="s">
        <v>34</v>
      </c>
      <c r="F158" s="461" t="s">
        <v>1394</v>
      </c>
      <c r="G158" s="477">
        <v>0</v>
      </c>
      <c r="H158" s="477">
        <v>2.8</v>
      </c>
      <c r="I158" s="477" t="s">
        <v>700</v>
      </c>
      <c r="J158" s="482">
        <v>0.5</v>
      </c>
      <c r="K158" s="464">
        <v>91064</v>
      </c>
      <c r="L158" s="460" t="s">
        <v>1206</v>
      </c>
      <c r="M158" s="465" t="s">
        <v>1402</v>
      </c>
      <c r="N158" s="487" t="s">
        <v>675</v>
      </c>
    </row>
    <row r="159" spans="1:14" ht="45.75" x14ac:dyDescent="0.25">
      <c r="A159" s="458">
        <v>148</v>
      </c>
      <c r="B159" s="478" t="s">
        <v>1323</v>
      </c>
      <c r="C159" s="478" t="s">
        <v>1377</v>
      </c>
      <c r="D159" s="476" t="s">
        <v>120</v>
      </c>
      <c r="E159" s="459" t="s">
        <v>26</v>
      </c>
      <c r="F159" s="471" t="s">
        <v>1394</v>
      </c>
      <c r="G159" s="473">
        <v>0</v>
      </c>
      <c r="H159" s="473">
        <v>2.6</v>
      </c>
      <c r="I159" s="459" t="s">
        <v>700</v>
      </c>
      <c r="J159" s="470">
        <v>0.5</v>
      </c>
      <c r="K159" s="464">
        <v>204894</v>
      </c>
      <c r="L159" s="460" t="s">
        <v>1206</v>
      </c>
      <c r="M159" s="465" t="s">
        <v>1402</v>
      </c>
      <c r="N159" s="487" t="s">
        <v>675</v>
      </c>
    </row>
    <row r="160" spans="1:14" ht="45.75" x14ac:dyDescent="0.25">
      <c r="A160" s="458">
        <v>149</v>
      </c>
      <c r="B160" s="478" t="s">
        <v>1324</v>
      </c>
      <c r="C160" s="478" t="s">
        <v>1062</v>
      </c>
      <c r="D160" s="476" t="s">
        <v>120</v>
      </c>
      <c r="E160" s="459" t="s">
        <v>34</v>
      </c>
      <c r="F160" s="471" t="s">
        <v>1394</v>
      </c>
      <c r="G160" s="472">
        <v>0</v>
      </c>
      <c r="H160" s="472">
        <v>2.6</v>
      </c>
      <c r="I160" s="459" t="s">
        <v>700</v>
      </c>
      <c r="J160" s="470">
        <v>0.5</v>
      </c>
      <c r="K160" s="464">
        <v>204894</v>
      </c>
      <c r="L160" s="460" t="s">
        <v>1206</v>
      </c>
      <c r="M160" s="465" t="s">
        <v>1402</v>
      </c>
      <c r="N160" s="487" t="s">
        <v>675</v>
      </c>
    </row>
    <row r="161" spans="1:14" ht="45.75" x14ac:dyDescent="0.25">
      <c r="A161" s="458">
        <v>150</v>
      </c>
      <c r="B161" s="478" t="s">
        <v>1325</v>
      </c>
      <c r="C161" s="478" t="s">
        <v>1379</v>
      </c>
      <c r="D161" s="476" t="s">
        <v>1326</v>
      </c>
      <c r="E161" s="459" t="s">
        <v>26</v>
      </c>
      <c r="F161" s="471" t="s">
        <v>1394</v>
      </c>
      <c r="G161" s="472">
        <v>0</v>
      </c>
      <c r="H161" s="472">
        <v>3.5</v>
      </c>
      <c r="I161" s="459" t="s">
        <v>700</v>
      </c>
      <c r="J161" s="470">
        <v>0.5</v>
      </c>
      <c r="K161" s="464">
        <v>159362</v>
      </c>
      <c r="L161" s="460" t="s">
        <v>1206</v>
      </c>
      <c r="M161" s="465" t="s">
        <v>1402</v>
      </c>
      <c r="N161" s="487" t="s">
        <v>675</v>
      </c>
    </row>
    <row r="162" spans="1:14" ht="45.75" x14ac:dyDescent="0.25">
      <c r="A162" s="458">
        <v>151</v>
      </c>
      <c r="B162" s="476" t="s">
        <v>1327</v>
      </c>
      <c r="C162" s="476" t="s">
        <v>1380</v>
      </c>
      <c r="D162" s="476" t="s">
        <v>659</v>
      </c>
      <c r="E162" s="459" t="s">
        <v>34</v>
      </c>
      <c r="F162" s="471" t="s">
        <v>1394</v>
      </c>
      <c r="G162" s="473">
        <v>0</v>
      </c>
      <c r="H162" s="473">
        <v>3.5</v>
      </c>
      <c r="I162" s="459" t="s">
        <v>700</v>
      </c>
      <c r="J162" s="470">
        <v>0.5</v>
      </c>
      <c r="K162" s="464">
        <v>250426</v>
      </c>
      <c r="L162" s="460" t="s">
        <v>1206</v>
      </c>
      <c r="M162" s="465" t="s">
        <v>1402</v>
      </c>
      <c r="N162" s="487" t="s">
        <v>675</v>
      </c>
    </row>
    <row r="163" spans="1:14" ht="45.75" x14ac:dyDescent="0.25">
      <c r="A163" s="458">
        <v>152</v>
      </c>
      <c r="B163" s="477" t="s">
        <v>1381</v>
      </c>
      <c r="C163" s="477" t="s">
        <v>803</v>
      </c>
      <c r="D163" s="477" t="s">
        <v>941</v>
      </c>
      <c r="E163" s="477" t="s">
        <v>34</v>
      </c>
      <c r="F163" s="477" t="s">
        <v>1394</v>
      </c>
      <c r="G163" s="485">
        <v>2.8</v>
      </c>
      <c r="H163" s="485">
        <v>3.1</v>
      </c>
      <c r="I163" s="477" t="s">
        <v>700</v>
      </c>
      <c r="J163" s="477">
        <v>100</v>
      </c>
      <c r="K163" s="464">
        <v>45554.67</v>
      </c>
      <c r="L163" s="460" t="s">
        <v>1206</v>
      </c>
      <c r="M163" s="465" t="s">
        <v>1402</v>
      </c>
      <c r="N163" s="487" t="s">
        <v>675</v>
      </c>
    </row>
    <row r="164" spans="1:14" ht="45.75" x14ac:dyDescent="0.25">
      <c r="A164" s="458">
        <v>153</v>
      </c>
      <c r="B164" s="477" t="s">
        <v>1382</v>
      </c>
      <c r="C164" s="477" t="s">
        <v>987</v>
      </c>
      <c r="D164" s="477" t="s">
        <v>120</v>
      </c>
      <c r="E164" s="477" t="s">
        <v>770</v>
      </c>
      <c r="F164" s="477" t="s">
        <v>1394</v>
      </c>
      <c r="G164" s="485">
        <v>3.3</v>
      </c>
      <c r="H164" s="485">
        <v>3.1</v>
      </c>
      <c r="I164" s="477" t="s">
        <v>700</v>
      </c>
      <c r="J164" s="477">
        <v>100</v>
      </c>
      <c r="K164" s="464">
        <v>45554.67</v>
      </c>
      <c r="L164" s="460" t="s">
        <v>1206</v>
      </c>
      <c r="M164" s="465" t="s">
        <v>1402</v>
      </c>
      <c r="N164" s="487" t="s">
        <v>675</v>
      </c>
    </row>
    <row r="165" spans="1:14" ht="45.75" x14ac:dyDescent="0.25">
      <c r="A165" s="458">
        <v>154</v>
      </c>
      <c r="B165" s="459" t="s">
        <v>1383</v>
      </c>
      <c r="C165" s="459" t="s">
        <v>1165</v>
      </c>
      <c r="D165" s="459" t="s">
        <v>277</v>
      </c>
      <c r="E165" s="477" t="s">
        <v>34</v>
      </c>
      <c r="F165" s="459" t="s">
        <v>1394</v>
      </c>
      <c r="G165" s="485">
        <v>2</v>
      </c>
      <c r="H165" s="485">
        <v>2.7</v>
      </c>
      <c r="I165" s="459" t="s">
        <v>700</v>
      </c>
      <c r="J165" s="477">
        <v>100</v>
      </c>
      <c r="K165" s="464">
        <v>45533.33</v>
      </c>
      <c r="L165" s="460" t="s">
        <v>1206</v>
      </c>
      <c r="M165" s="465" t="s">
        <v>1402</v>
      </c>
      <c r="N165" s="487" t="s">
        <v>675</v>
      </c>
    </row>
    <row r="166" spans="1:14" ht="45.75" x14ac:dyDescent="0.25">
      <c r="A166" s="458">
        <v>155</v>
      </c>
      <c r="B166" s="459" t="s">
        <v>1384</v>
      </c>
      <c r="C166" s="459" t="s">
        <v>1176</v>
      </c>
      <c r="D166" s="459" t="s">
        <v>277</v>
      </c>
      <c r="E166" s="477" t="s">
        <v>34</v>
      </c>
      <c r="F166" s="459" t="s">
        <v>1394</v>
      </c>
      <c r="G166" s="485">
        <v>2.8</v>
      </c>
      <c r="H166" s="485">
        <v>2.7</v>
      </c>
      <c r="I166" s="459" t="s">
        <v>700</v>
      </c>
      <c r="J166" s="477">
        <v>100</v>
      </c>
      <c r="K166" s="464">
        <v>45533.33</v>
      </c>
      <c r="L166" s="460" t="s">
        <v>1206</v>
      </c>
      <c r="M166" s="465" t="s">
        <v>1402</v>
      </c>
      <c r="N166" s="487" t="s">
        <v>675</v>
      </c>
    </row>
    <row r="167" spans="1:14" ht="45.75" x14ac:dyDescent="0.25">
      <c r="A167" s="458">
        <v>156</v>
      </c>
      <c r="B167" s="459" t="s">
        <v>1385</v>
      </c>
      <c r="C167" s="459" t="s">
        <v>1175</v>
      </c>
      <c r="D167" s="459" t="s">
        <v>277</v>
      </c>
      <c r="E167" s="477" t="s">
        <v>34</v>
      </c>
      <c r="F167" s="459" t="s">
        <v>1394</v>
      </c>
      <c r="G167" s="485">
        <v>3</v>
      </c>
      <c r="H167" s="485">
        <v>2.9</v>
      </c>
      <c r="I167" s="459" t="s">
        <v>700</v>
      </c>
      <c r="J167" s="477">
        <v>100</v>
      </c>
      <c r="K167" s="464">
        <v>45533.33</v>
      </c>
      <c r="L167" s="460" t="s">
        <v>1206</v>
      </c>
      <c r="M167" s="465" t="s">
        <v>1402</v>
      </c>
      <c r="N167" s="487" t="s">
        <v>675</v>
      </c>
    </row>
    <row r="168" spans="1:14" ht="45.75" x14ac:dyDescent="0.25">
      <c r="A168" s="458">
        <v>157</v>
      </c>
      <c r="B168" s="459" t="s">
        <v>1386</v>
      </c>
      <c r="C168" s="459" t="s">
        <v>1387</v>
      </c>
      <c r="D168" s="459" t="s">
        <v>660</v>
      </c>
      <c r="E168" s="477" t="s">
        <v>34</v>
      </c>
      <c r="F168" s="459" t="s">
        <v>1394</v>
      </c>
      <c r="G168" s="485">
        <v>3.4</v>
      </c>
      <c r="H168" s="485">
        <v>3.4</v>
      </c>
      <c r="I168" s="459" t="s">
        <v>700</v>
      </c>
      <c r="J168" s="477">
        <v>100</v>
      </c>
      <c r="K168" s="464">
        <v>136599.99</v>
      </c>
      <c r="L168" s="460" t="s">
        <v>1206</v>
      </c>
      <c r="M168" s="465" t="s">
        <v>1402</v>
      </c>
      <c r="N168" s="487" t="s">
        <v>675</v>
      </c>
    </row>
    <row r="169" spans="1:14" ht="45.75" x14ac:dyDescent="0.25">
      <c r="A169" s="458">
        <v>158</v>
      </c>
      <c r="B169" s="459" t="s">
        <v>1388</v>
      </c>
      <c r="C169" s="459" t="s">
        <v>732</v>
      </c>
      <c r="D169" s="459" t="s">
        <v>1401</v>
      </c>
      <c r="E169" s="477" t="s">
        <v>34</v>
      </c>
      <c r="F169" s="459" t="s">
        <v>1394</v>
      </c>
      <c r="G169" s="485">
        <v>3.3</v>
      </c>
      <c r="H169" s="485">
        <v>3</v>
      </c>
      <c r="I169" s="459" t="s">
        <v>700</v>
      </c>
      <c r="J169" s="477">
        <v>100</v>
      </c>
      <c r="K169" s="464">
        <v>91066.66</v>
      </c>
      <c r="L169" s="460" t="s">
        <v>1206</v>
      </c>
      <c r="M169" s="465" t="s">
        <v>1402</v>
      </c>
      <c r="N169" s="487" t="s">
        <v>675</v>
      </c>
    </row>
    <row r="170" spans="1:14" ht="45.75" x14ac:dyDescent="0.25">
      <c r="A170" s="458">
        <v>159</v>
      </c>
      <c r="B170" s="459" t="s">
        <v>1389</v>
      </c>
      <c r="C170" s="459" t="s">
        <v>745</v>
      </c>
      <c r="D170" s="459" t="s">
        <v>151</v>
      </c>
      <c r="E170" s="477" t="s">
        <v>34</v>
      </c>
      <c r="F170" s="459" t="s">
        <v>1394</v>
      </c>
      <c r="G170" s="485">
        <v>3.4</v>
      </c>
      <c r="H170" s="485">
        <v>3.2</v>
      </c>
      <c r="I170" s="459" t="s">
        <v>700</v>
      </c>
      <c r="J170" s="477">
        <v>100</v>
      </c>
      <c r="K170" s="464">
        <v>136599.99</v>
      </c>
      <c r="L170" s="460" t="s">
        <v>1206</v>
      </c>
      <c r="M170" s="465" t="s">
        <v>1402</v>
      </c>
      <c r="N170" s="487" t="s">
        <v>675</v>
      </c>
    </row>
    <row r="171" spans="1:14" ht="45.75" x14ac:dyDescent="0.25">
      <c r="A171" s="458">
        <v>160</v>
      </c>
      <c r="B171" s="459" t="s">
        <v>1390</v>
      </c>
      <c r="C171" s="459" t="s">
        <v>1391</v>
      </c>
      <c r="D171" s="459" t="s">
        <v>151</v>
      </c>
      <c r="E171" s="477" t="s">
        <v>34</v>
      </c>
      <c r="F171" s="459" t="s">
        <v>1394</v>
      </c>
      <c r="G171" s="485">
        <v>4</v>
      </c>
      <c r="H171" s="485">
        <v>3.1</v>
      </c>
      <c r="I171" s="459" t="s">
        <v>700</v>
      </c>
      <c r="J171" s="477">
        <v>100</v>
      </c>
      <c r="K171" s="464">
        <v>91066.66</v>
      </c>
      <c r="L171" s="460" t="s">
        <v>1206</v>
      </c>
      <c r="M171" s="465" t="s">
        <v>1402</v>
      </c>
      <c r="N171" s="487" t="s">
        <v>675</v>
      </c>
    </row>
    <row r="172" spans="1:14" ht="46.5" thickBot="1" x14ac:dyDescent="0.3">
      <c r="A172" s="492">
        <v>161</v>
      </c>
      <c r="B172" s="493" t="s">
        <v>1392</v>
      </c>
      <c r="C172" s="493" t="s">
        <v>1393</v>
      </c>
      <c r="D172" s="493" t="s">
        <v>1191</v>
      </c>
      <c r="E172" s="494" t="s">
        <v>34</v>
      </c>
      <c r="F172" s="493" t="s">
        <v>1394</v>
      </c>
      <c r="G172" s="495">
        <v>3</v>
      </c>
      <c r="H172" s="495">
        <v>2.7</v>
      </c>
      <c r="I172" s="493" t="s">
        <v>700</v>
      </c>
      <c r="J172" s="494">
        <v>100</v>
      </c>
      <c r="K172" s="496">
        <v>91066.66</v>
      </c>
      <c r="L172" s="497" t="s">
        <v>1206</v>
      </c>
      <c r="M172" s="498" t="s">
        <v>1402</v>
      </c>
      <c r="N172" s="499" t="s">
        <v>675</v>
      </c>
    </row>
    <row r="173" spans="1:14" x14ac:dyDescent="0.25">
      <c r="A173" s="380"/>
      <c r="B173" s="382"/>
      <c r="C173" s="383"/>
      <c r="D173" s="382"/>
      <c r="E173" s="384"/>
      <c r="F173" s="385"/>
      <c r="G173" s="386"/>
      <c r="H173" s="386"/>
      <c r="I173" s="381"/>
      <c r="J173" s="386"/>
      <c r="K173" s="387"/>
      <c r="L173" s="383"/>
      <c r="M173" s="388"/>
      <c r="N173" s="389"/>
    </row>
    <row r="174" spans="1:14" x14ac:dyDescent="0.25">
      <c r="A174" s="380"/>
      <c r="B174" s="382"/>
      <c r="C174" s="383"/>
      <c r="D174" s="382"/>
      <c r="E174" s="384"/>
      <c r="F174" s="385"/>
      <c r="G174" s="386"/>
      <c r="H174" s="386"/>
      <c r="I174" s="381"/>
      <c r="J174" s="386"/>
      <c r="K174" s="387"/>
      <c r="L174" s="383"/>
      <c r="M174" s="388"/>
      <c r="N174" s="389"/>
    </row>
    <row r="175" spans="1:14" x14ac:dyDescent="0.25">
      <c r="A175" s="380"/>
      <c r="B175" s="382"/>
      <c r="C175" s="383"/>
      <c r="D175" s="382"/>
      <c r="E175" s="384"/>
      <c r="F175" s="385"/>
      <c r="G175" s="386"/>
      <c r="H175" s="386"/>
      <c r="I175" s="381"/>
      <c r="J175" s="386"/>
      <c r="K175" s="387"/>
      <c r="L175" s="383"/>
      <c r="M175" s="388"/>
      <c r="N175" s="389"/>
    </row>
    <row r="176" spans="1:14" x14ac:dyDescent="0.25">
      <c r="A176" s="327" t="s">
        <v>1411</v>
      </c>
    </row>
    <row r="177" spans="1:14" ht="15.75" thickBot="1" x14ac:dyDescent="0.3"/>
    <row r="178" spans="1:14" ht="43.5" thickBot="1" x14ac:dyDescent="0.3">
      <c r="A178" s="431" t="s">
        <v>1</v>
      </c>
      <c r="B178" s="432" t="s">
        <v>3</v>
      </c>
      <c r="C178" s="432" t="s">
        <v>4</v>
      </c>
      <c r="D178" s="433" t="s">
        <v>6</v>
      </c>
      <c r="E178" s="432" t="s">
        <v>7</v>
      </c>
      <c r="F178" s="432" t="s">
        <v>8</v>
      </c>
      <c r="G178" s="433" t="s">
        <v>9</v>
      </c>
      <c r="H178" s="433" t="s">
        <v>10</v>
      </c>
      <c r="I178" s="433" t="s">
        <v>11</v>
      </c>
      <c r="J178" s="433" t="s">
        <v>12</v>
      </c>
      <c r="K178" s="433" t="s">
        <v>19</v>
      </c>
      <c r="L178" s="433" t="s">
        <v>671</v>
      </c>
      <c r="M178" s="433" t="s">
        <v>672</v>
      </c>
      <c r="N178" s="434" t="s">
        <v>674</v>
      </c>
    </row>
    <row r="179" spans="1:14" ht="63.75" x14ac:dyDescent="0.25">
      <c r="A179" s="435">
        <v>1</v>
      </c>
      <c r="B179" s="424" t="s">
        <v>22</v>
      </c>
      <c r="C179" s="424" t="s">
        <v>23</v>
      </c>
      <c r="D179" s="424" t="s">
        <v>660</v>
      </c>
      <c r="E179" s="424" t="s">
        <v>26</v>
      </c>
      <c r="F179" s="425" t="s">
        <v>27</v>
      </c>
      <c r="G179" s="426">
        <v>1</v>
      </c>
      <c r="H179" s="424">
        <v>2</v>
      </c>
      <c r="I179" s="427" t="s">
        <v>28</v>
      </c>
      <c r="J179" s="428">
        <v>1</v>
      </c>
      <c r="K179" s="429">
        <v>683000</v>
      </c>
      <c r="L179" s="430">
        <v>43466</v>
      </c>
      <c r="M179" s="430" t="s">
        <v>673</v>
      </c>
      <c r="N179" s="436" t="s">
        <v>675</v>
      </c>
    </row>
    <row r="180" spans="1:14" ht="63.75" x14ac:dyDescent="0.25">
      <c r="A180" s="435">
        <v>2</v>
      </c>
      <c r="B180" s="400" t="s">
        <v>30</v>
      </c>
      <c r="C180" s="400" t="s">
        <v>31</v>
      </c>
      <c r="D180" s="400" t="s">
        <v>33</v>
      </c>
      <c r="E180" s="399" t="s">
        <v>34</v>
      </c>
      <c r="F180" s="405" t="s">
        <v>27</v>
      </c>
      <c r="G180" s="409">
        <v>2.2999999999999998</v>
      </c>
      <c r="H180" s="409">
        <v>2.4</v>
      </c>
      <c r="I180" s="402" t="s">
        <v>35</v>
      </c>
      <c r="J180" s="404">
        <v>1</v>
      </c>
      <c r="K180" s="403">
        <v>683000</v>
      </c>
      <c r="L180" s="407">
        <v>43466</v>
      </c>
      <c r="M180" s="407" t="s">
        <v>673</v>
      </c>
      <c r="N180" s="437" t="s">
        <v>675</v>
      </c>
    </row>
    <row r="181" spans="1:14" ht="63.75" x14ac:dyDescent="0.25">
      <c r="A181" s="435">
        <v>3</v>
      </c>
      <c r="B181" s="402" t="s">
        <v>37</v>
      </c>
      <c r="C181" s="402" t="s">
        <v>38</v>
      </c>
      <c r="D181" s="402" t="s">
        <v>40</v>
      </c>
      <c r="E181" s="399" t="s">
        <v>34</v>
      </c>
      <c r="F181" s="405" t="s">
        <v>27</v>
      </c>
      <c r="G181" s="409">
        <v>2.4</v>
      </c>
      <c r="H181" s="409">
        <v>2.7</v>
      </c>
      <c r="I181" s="402" t="s">
        <v>35</v>
      </c>
      <c r="J181" s="404">
        <v>1</v>
      </c>
      <c r="K181" s="422">
        <v>683000</v>
      </c>
      <c r="L181" s="407">
        <v>43466</v>
      </c>
      <c r="M181" s="407" t="s">
        <v>673</v>
      </c>
      <c r="N181" s="437" t="s">
        <v>675</v>
      </c>
    </row>
    <row r="182" spans="1:14" ht="63.75" x14ac:dyDescent="0.25">
      <c r="A182" s="435">
        <v>4</v>
      </c>
      <c r="B182" s="400" t="s">
        <v>42</v>
      </c>
      <c r="C182" s="400" t="s">
        <v>43</v>
      </c>
      <c r="D182" s="400" t="s">
        <v>45</v>
      </c>
      <c r="E182" s="399" t="s">
        <v>34</v>
      </c>
      <c r="F182" s="405" t="s">
        <v>27</v>
      </c>
      <c r="G182" s="409">
        <v>4</v>
      </c>
      <c r="H182" s="409">
        <v>3.1</v>
      </c>
      <c r="I182" s="402" t="s">
        <v>35</v>
      </c>
      <c r="J182" s="404">
        <v>1</v>
      </c>
      <c r="K182" s="403">
        <v>683000</v>
      </c>
      <c r="L182" s="407">
        <v>43466</v>
      </c>
      <c r="M182" s="407" t="s">
        <v>673</v>
      </c>
      <c r="N182" s="437" t="s">
        <v>675</v>
      </c>
    </row>
    <row r="183" spans="1:14" ht="63.75" x14ac:dyDescent="0.25">
      <c r="A183" s="435">
        <v>5</v>
      </c>
      <c r="B183" s="400" t="s">
        <v>47</v>
      </c>
      <c r="C183" s="400" t="s">
        <v>48</v>
      </c>
      <c r="D183" s="400" t="s">
        <v>659</v>
      </c>
      <c r="E183" s="399" t="s">
        <v>34</v>
      </c>
      <c r="F183" s="405" t="s">
        <v>27</v>
      </c>
      <c r="G183" s="409">
        <v>1.8</v>
      </c>
      <c r="H183" s="409">
        <v>2.5</v>
      </c>
      <c r="I183" s="402" t="s">
        <v>28</v>
      </c>
      <c r="J183" s="404">
        <v>1</v>
      </c>
      <c r="K183" s="403">
        <v>683000</v>
      </c>
      <c r="L183" s="407">
        <v>43466</v>
      </c>
      <c r="M183" s="407" t="s">
        <v>673</v>
      </c>
      <c r="N183" s="437" t="s">
        <v>675</v>
      </c>
    </row>
    <row r="184" spans="1:14" ht="76.5" x14ac:dyDescent="0.25">
      <c r="A184" s="435">
        <v>6</v>
      </c>
      <c r="B184" s="402" t="s">
        <v>51</v>
      </c>
      <c r="C184" s="402" t="s">
        <v>52</v>
      </c>
      <c r="D184" s="402" t="s">
        <v>54</v>
      </c>
      <c r="E184" s="400" t="s">
        <v>55</v>
      </c>
      <c r="F184" s="405" t="s">
        <v>27</v>
      </c>
      <c r="G184" s="409">
        <v>3.6</v>
      </c>
      <c r="H184" s="409">
        <v>3.5</v>
      </c>
      <c r="I184" s="402" t="s">
        <v>35</v>
      </c>
      <c r="J184" s="404">
        <v>1</v>
      </c>
      <c r="K184" s="403">
        <v>683000</v>
      </c>
      <c r="L184" s="407">
        <v>43466</v>
      </c>
      <c r="M184" s="407" t="s">
        <v>673</v>
      </c>
      <c r="N184" s="437" t="s">
        <v>675</v>
      </c>
    </row>
    <row r="185" spans="1:14" ht="63.75" x14ac:dyDescent="0.25">
      <c r="A185" s="435">
        <v>7</v>
      </c>
      <c r="B185" s="401" t="s">
        <v>57</v>
      </c>
      <c r="C185" s="401" t="s">
        <v>58</v>
      </c>
      <c r="D185" s="401" t="s">
        <v>60</v>
      </c>
      <c r="E185" s="399" t="s">
        <v>34</v>
      </c>
      <c r="F185" s="405" t="s">
        <v>27</v>
      </c>
      <c r="G185" s="409">
        <v>3.6</v>
      </c>
      <c r="H185" s="409">
        <v>2.7</v>
      </c>
      <c r="I185" s="402" t="s">
        <v>35</v>
      </c>
      <c r="J185" s="404">
        <v>1</v>
      </c>
      <c r="K185" s="403">
        <v>683000</v>
      </c>
      <c r="L185" s="407">
        <v>43466</v>
      </c>
      <c r="M185" s="407" t="s">
        <v>673</v>
      </c>
      <c r="N185" s="437" t="s">
        <v>675</v>
      </c>
    </row>
    <row r="186" spans="1:14" ht="63.75" x14ac:dyDescent="0.25">
      <c r="A186" s="435">
        <v>8</v>
      </c>
      <c r="B186" s="401" t="s">
        <v>62</v>
      </c>
      <c r="C186" s="401" t="s">
        <v>63</v>
      </c>
      <c r="D186" s="399" t="s">
        <v>40</v>
      </c>
      <c r="E186" s="400" t="s">
        <v>26</v>
      </c>
      <c r="F186" s="405" t="s">
        <v>27</v>
      </c>
      <c r="G186" s="409">
        <v>4</v>
      </c>
      <c r="H186" s="409">
        <v>3.7</v>
      </c>
      <c r="I186" s="402" t="s">
        <v>35</v>
      </c>
      <c r="J186" s="406">
        <v>1</v>
      </c>
      <c r="K186" s="403">
        <v>500866.7</v>
      </c>
      <c r="L186" s="407">
        <v>43466</v>
      </c>
      <c r="M186" s="407" t="s">
        <v>673</v>
      </c>
      <c r="N186" s="437" t="s">
        <v>675</v>
      </c>
    </row>
    <row r="187" spans="1:14" ht="63.75" x14ac:dyDescent="0.25">
      <c r="A187" s="435">
        <v>9</v>
      </c>
      <c r="B187" s="400" t="s">
        <v>66</v>
      </c>
      <c r="C187" s="400" t="s">
        <v>67</v>
      </c>
      <c r="D187" s="400" t="s">
        <v>69</v>
      </c>
      <c r="E187" s="400" t="s">
        <v>26</v>
      </c>
      <c r="F187" s="405" t="s">
        <v>27</v>
      </c>
      <c r="G187" s="409">
        <v>0</v>
      </c>
      <c r="H187" s="409">
        <v>3.7</v>
      </c>
      <c r="I187" s="402" t="s">
        <v>35</v>
      </c>
      <c r="J187" s="404">
        <v>1</v>
      </c>
      <c r="K187" s="403">
        <v>683000</v>
      </c>
      <c r="L187" s="407">
        <v>43466</v>
      </c>
      <c r="M187" s="407" t="s">
        <v>673</v>
      </c>
      <c r="N187" s="437" t="s">
        <v>675</v>
      </c>
    </row>
    <row r="188" spans="1:14" ht="63.75" x14ac:dyDescent="0.25">
      <c r="A188" s="435">
        <v>10</v>
      </c>
      <c r="B188" s="401" t="s">
        <v>71</v>
      </c>
      <c r="C188" s="401" t="s">
        <v>72</v>
      </c>
      <c r="D188" s="401" t="s">
        <v>74</v>
      </c>
      <c r="E188" s="400" t="s">
        <v>26</v>
      </c>
      <c r="F188" s="405" t="s">
        <v>27</v>
      </c>
      <c r="G188" s="409">
        <v>1.7</v>
      </c>
      <c r="H188" s="409">
        <v>2.5</v>
      </c>
      <c r="I188" s="402" t="s">
        <v>35</v>
      </c>
      <c r="J188" s="404">
        <v>1</v>
      </c>
      <c r="K188" s="403">
        <v>683000</v>
      </c>
      <c r="L188" s="407">
        <v>43466</v>
      </c>
      <c r="M188" s="407" t="s">
        <v>673</v>
      </c>
      <c r="N188" s="437" t="s">
        <v>675</v>
      </c>
    </row>
    <row r="189" spans="1:14" ht="63.75" x14ac:dyDescent="0.25">
      <c r="A189" s="435">
        <v>11</v>
      </c>
      <c r="B189" s="401" t="s">
        <v>76</v>
      </c>
      <c r="C189" s="401" t="s">
        <v>77</v>
      </c>
      <c r="D189" s="401" t="s">
        <v>79</v>
      </c>
      <c r="E189" s="399" t="s">
        <v>34</v>
      </c>
      <c r="F189" s="405" t="s">
        <v>27</v>
      </c>
      <c r="G189" s="409">
        <v>3.1</v>
      </c>
      <c r="H189" s="409">
        <v>3.2</v>
      </c>
      <c r="I189" s="402" t="s">
        <v>35</v>
      </c>
      <c r="J189" s="404">
        <v>1</v>
      </c>
      <c r="K189" s="403">
        <v>683000</v>
      </c>
      <c r="L189" s="407">
        <v>43466</v>
      </c>
      <c r="M189" s="407" t="s">
        <v>673</v>
      </c>
      <c r="N189" s="437" t="s">
        <v>675</v>
      </c>
    </row>
    <row r="190" spans="1:14" ht="63.75" x14ac:dyDescent="0.25">
      <c r="A190" s="435">
        <v>12</v>
      </c>
      <c r="B190" s="401" t="s">
        <v>81</v>
      </c>
      <c r="C190" s="401" t="s">
        <v>82</v>
      </c>
      <c r="D190" s="401" t="s">
        <v>84</v>
      </c>
      <c r="E190" s="399" t="s">
        <v>34</v>
      </c>
      <c r="F190" s="405" t="s">
        <v>27</v>
      </c>
      <c r="G190" s="409">
        <v>3.3</v>
      </c>
      <c r="H190" s="409">
        <v>3.4</v>
      </c>
      <c r="I190" s="402" t="s">
        <v>35</v>
      </c>
      <c r="J190" s="404">
        <v>1</v>
      </c>
      <c r="K190" s="403">
        <v>683000</v>
      </c>
      <c r="L190" s="407">
        <v>43466</v>
      </c>
      <c r="M190" s="407" t="s">
        <v>673</v>
      </c>
      <c r="N190" s="437" t="s">
        <v>675</v>
      </c>
    </row>
    <row r="191" spans="1:14" ht="63.75" x14ac:dyDescent="0.25">
      <c r="A191" s="435">
        <v>13</v>
      </c>
      <c r="B191" s="401" t="s">
        <v>86</v>
      </c>
      <c r="C191" s="401" t="s">
        <v>87</v>
      </c>
      <c r="D191" s="401" t="s">
        <v>89</v>
      </c>
      <c r="E191" s="401" t="s">
        <v>90</v>
      </c>
      <c r="F191" s="405" t="s">
        <v>27</v>
      </c>
      <c r="G191" s="409">
        <v>3.7</v>
      </c>
      <c r="H191" s="409">
        <v>3.2</v>
      </c>
      <c r="I191" s="402" t="s">
        <v>35</v>
      </c>
      <c r="J191" s="404">
        <v>1</v>
      </c>
      <c r="K191" s="403">
        <v>455333.33</v>
      </c>
      <c r="L191" s="407">
        <v>43466</v>
      </c>
      <c r="M191" s="407" t="s">
        <v>673</v>
      </c>
      <c r="N191" s="437" t="s">
        <v>675</v>
      </c>
    </row>
    <row r="192" spans="1:14" ht="63.75" x14ac:dyDescent="0.25">
      <c r="A192" s="435">
        <v>14</v>
      </c>
      <c r="B192" s="401" t="s">
        <v>92</v>
      </c>
      <c r="C192" s="401" t="s">
        <v>93</v>
      </c>
      <c r="D192" s="401" t="s">
        <v>95</v>
      </c>
      <c r="E192" s="401" t="s">
        <v>90</v>
      </c>
      <c r="F192" s="405" t="s">
        <v>27</v>
      </c>
      <c r="G192" s="409">
        <v>4</v>
      </c>
      <c r="H192" s="409">
        <v>3.5</v>
      </c>
      <c r="I192" s="402" t="s">
        <v>35</v>
      </c>
      <c r="J192" s="406">
        <v>1</v>
      </c>
      <c r="K192" s="403">
        <v>500866.7</v>
      </c>
      <c r="L192" s="407">
        <v>43466</v>
      </c>
      <c r="M192" s="407" t="s">
        <v>673</v>
      </c>
      <c r="N192" s="437" t="s">
        <v>675</v>
      </c>
    </row>
    <row r="193" spans="1:14" ht="63.75" x14ac:dyDescent="0.25">
      <c r="A193" s="435">
        <v>15</v>
      </c>
      <c r="B193" s="401" t="s">
        <v>97</v>
      </c>
      <c r="C193" s="401" t="s">
        <v>98</v>
      </c>
      <c r="D193" s="401" t="s">
        <v>25</v>
      </c>
      <c r="E193" s="401" t="s">
        <v>90</v>
      </c>
      <c r="F193" s="405" t="s">
        <v>27</v>
      </c>
      <c r="G193" s="409">
        <v>3.3</v>
      </c>
      <c r="H193" s="409">
        <v>2.7</v>
      </c>
      <c r="I193" s="402" t="s">
        <v>35</v>
      </c>
      <c r="J193" s="406">
        <v>1</v>
      </c>
      <c r="K193" s="403">
        <v>637466.67000000004</v>
      </c>
      <c r="L193" s="407">
        <v>43466</v>
      </c>
      <c r="M193" s="407" t="s">
        <v>673</v>
      </c>
      <c r="N193" s="437" t="s">
        <v>675</v>
      </c>
    </row>
    <row r="194" spans="1:14" ht="63.75" x14ac:dyDescent="0.25">
      <c r="A194" s="435">
        <v>16</v>
      </c>
      <c r="B194" s="402" t="s">
        <v>101</v>
      </c>
      <c r="C194" s="402" t="s">
        <v>102</v>
      </c>
      <c r="D194" s="401" t="s">
        <v>40</v>
      </c>
      <c r="E194" s="399" t="s">
        <v>34</v>
      </c>
      <c r="F194" s="405" t="s">
        <v>27</v>
      </c>
      <c r="G194" s="409">
        <v>3.5</v>
      </c>
      <c r="H194" s="409">
        <v>3.1</v>
      </c>
      <c r="I194" s="402" t="s">
        <v>35</v>
      </c>
      <c r="J194" s="404">
        <v>1</v>
      </c>
      <c r="K194" s="403">
        <v>683000</v>
      </c>
      <c r="L194" s="407">
        <v>43466</v>
      </c>
      <c r="M194" s="407" t="s">
        <v>673</v>
      </c>
      <c r="N194" s="437" t="s">
        <v>675</v>
      </c>
    </row>
    <row r="195" spans="1:14" ht="63.75" x14ac:dyDescent="0.25">
      <c r="A195" s="435">
        <v>17</v>
      </c>
      <c r="B195" s="401" t="s">
        <v>105</v>
      </c>
      <c r="C195" s="401" t="s">
        <v>106</v>
      </c>
      <c r="D195" s="401" t="s">
        <v>25</v>
      </c>
      <c r="E195" s="400" t="s">
        <v>26</v>
      </c>
      <c r="F195" s="405" t="s">
        <v>27</v>
      </c>
      <c r="G195" s="409">
        <v>0</v>
      </c>
      <c r="H195" s="409">
        <v>2</v>
      </c>
      <c r="I195" s="402" t="s">
        <v>35</v>
      </c>
      <c r="J195" s="404">
        <v>1</v>
      </c>
      <c r="K195" s="403">
        <v>683000</v>
      </c>
      <c r="L195" s="407">
        <v>43466</v>
      </c>
      <c r="M195" s="407" t="s">
        <v>673</v>
      </c>
      <c r="N195" s="437" t="s">
        <v>675</v>
      </c>
    </row>
    <row r="196" spans="1:14" ht="63.75" x14ac:dyDescent="0.25">
      <c r="A196" s="435">
        <v>18</v>
      </c>
      <c r="B196" s="400" t="s">
        <v>109</v>
      </c>
      <c r="C196" s="400" t="s">
        <v>110</v>
      </c>
      <c r="D196" s="400" t="s">
        <v>40</v>
      </c>
      <c r="E196" s="400" t="s">
        <v>26</v>
      </c>
      <c r="F196" s="405" t="s">
        <v>27</v>
      </c>
      <c r="G196" s="408">
        <v>4</v>
      </c>
      <c r="H196" s="408">
        <v>3.9</v>
      </c>
      <c r="I196" s="402" t="s">
        <v>35</v>
      </c>
      <c r="J196" s="404">
        <v>1</v>
      </c>
      <c r="K196" s="403">
        <v>683000</v>
      </c>
      <c r="L196" s="407">
        <v>43466</v>
      </c>
      <c r="M196" s="407" t="s">
        <v>673</v>
      </c>
      <c r="N196" s="437" t="s">
        <v>675</v>
      </c>
    </row>
    <row r="197" spans="1:14" ht="63.75" x14ac:dyDescent="0.25">
      <c r="A197" s="435">
        <v>19</v>
      </c>
      <c r="B197" s="400" t="s">
        <v>113</v>
      </c>
      <c r="C197" s="400" t="s">
        <v>114</v>
      </c>
      <c r="D197" s="400" t="s">
        <v>54</v>
      </c>
      <c r="E197" s="399" t="s">
        <v>34</v>
      </c>
      <c r="F197" s="405" t="s">
        <v>27</v>
      </c>
      <c r="G197" s="408">
        <v>2.7</v>
      </c>
      <c r="H197" s="408">
        <v>3.1</v>
      </c>
      <c r="I197" s="402" t="s">
        <v>35</v>
      </c>
      <c r="J197" s="404">
        <v>1</v>
      </c>
      <c r="K197" s="403">
        <v>683000</v>
      </c>
      <c r="L197" s="407">
        <v>43466</v>
      </c>
      <c r="M197" s="407" t="s">
        <v>673</v>
      </c>
      <c r="N197" s="437" t="s">
        <v>675</v>
      </c>
    </row>
    <row r="198" spans="1:14" ht="63.75" x14ac:dyDescent="0.25">
      <c r="A198" s="435">
        <v>20</v>
      </c>
      <c r="B198" s="400" t="s">
        <v>117</v>
      </c>
      <c r="C198" s="400" t="s">
        <v>118</v>
      </c>
      <c r="D198" s="400" t="s">
        <v>120</v>
      </c>
      <c r="E198" s="399" t="s">
        <v>34</v>
      </c>
      <c r="F198" s="405" t="s">
        <v>27</v>
      </c>
      <c r="G198" s="408">
        <v>2</v>
      </c>
      <c r="H198" s="408">
        <v>3.4</v>
      </c>
      <c r="I198" s="402" t="s">
        <v>35</v>
      </c>
      <c r="J198" s="404">
        <v>1</v>
      </c>
      <c r="K198" s="403">
        <v>683000</v>
      </c>
      <c r="L198" s="407">
        <v>43466</v>
      </c>
      <c r="M198" s="407" t="s">
        <v>673</v>
      </c>
      <c r="N198" s="437" t="s">
        <v>675</v>
      </c>
    </row>
    <row r="199" spans="1:14" ht="63.75" x14ac:dyDescent="0.25">
      <c r="A199" s="435">
        <v>21</v>
      </c>
      <c r="B199" s="400" t="s">
        <v>122</v>
      </c>
      <c r="C199" s="400" t="s">
        <v>123</v>
      </c>
      <c r="D199" s="400" t="s">
        <v>125</v>
      </c>
      <c r="E199" s="399" t="s">
        <v>34</v>
      </c>
      <c r="F199" s="405" t="s">
        <v>27</v>
      </c>
      <c r="G199" s="408">
        <v>3.8</v>
      </c>
      <c r="H199" s="408">
        <v>3.2</v>
      </c>
      <c r="I199" s="402" t="s">
        <v>35</v>
      </c>
      <c r="J199" s="404">
        <v>1</v>
      </c>
      <c r="K199" s="403">
        <v>683000</v>
      </c>
      <c r="L199" s="407">
        <v>43466</v>
      </c>
      <c r="M199" s="407" t="s">
        <v>673</v>
      </c>
      <c r="N199" s="437" t="s">
        <v>675</v>
      </c>
    </row>
    <row r="200" spans="1:14" ht="63.75" x14ac:dyDescent="0.25">
      <c r="A200" s="435">
        <v>22</v>
      </c>
      <c r="B200" s="400" t="s">
        <v>127</v>
      </c>
      <c r="C200" s="400" t="s">
        <v>128</v>
      </c>
      <c r="D200" s="400" t="s">
        <v>33</v>
      </c>
      <c r="E200" s="399" t="s">
        <v>34</v>
      </c>
      <c r="F200" s="405" t="s">
        <v>27</v>
      </c>
      <c r="G200" s="408">
        <v>3</v>
      </c>
      <c r="H200" s="408">
        <v>3</v>
      </c>
      <c r="I200" s="402" t="s">
        <v>35</v>
      </c>
      <c r="J200" s="404">
        <v>1</v>
      </c>
      <c r="K200" s="403">
        <v>683000</v>
      </c>
      <c r="L200" s="407">
        <v>43466</v>
      </c>
      <c r="M200" s="407" t="s">
        <v>673</v>
      </c>
      <c r="N200" s="437" t="s">
        <v>675</v>
      </c>
    </row>
    <row r="201" spans="1:14" ht="63.75" x14ac:dyDescent="0.25">
      <c r="A201" s="435">
        <v>23</v>
      </c>
      <c r="B201" s="400" t="s">
        <v>131</v>
      </c>
      <c r="C201" s="400" t="s">
        <v>132</v>
      </c>
      <c r="D201" s="400" t="s">
        <v>33</v>
      </c>
      <c r="E201" s="399" t="s">
        <v>34</v>
      </c>
      <c r="F201" s="405" t="s">
        <v>27</v>
      </c>
      <c r="G201" s="408">
        <v>2.5</v>
      </c>
      <c r="H201" s="408">
        <v>3</v>
      </c>
      <c r="I201" s="402" t="s">
        <v>35</v>
      </c>
      <c r="J201" s="404">
        <v>1</v>
      </c>
      <c r="K201" s="403">
        <v>683000</v>
      </c>
      <c r="L201" s="407">
        <v>43466</v>
      </c>
      <c r="M201" s="407" t="s">
        <v>673</v>
      </c>
      <c r="N201" s="437" t="s">
        <v>675</v>
      </c>
    </row>
    <row r="202" spans="1:14" ht="63.75" x14ac:dyDescent="0.25">
      <c r="A202" s="435">
        <v>24</v>
      </c>
      <c r="B202" s="400" t="s">
        <v>135</v>
      </c>
      <c r="C202" s="400" t="s">
        <v>136</v>
      </c>
      <c r="D202" s="400" t="s">
        <v>138</v>
      </c>
      <c r="E202" s="399" t="s">
        <v>34</v>
      </c>
      <c r="F202" s="405" t="s">
        <v>27</v>
      </c>
      <c r="G202" s="409">
        <v>3.8</v>
      </c>
      <c r="H202" s="409">
        <v>3.7</v>
      </c>
      <c r="I202" s="402" t="s">
        <v>35</v>
      </c>
      <c r="J202" s="404">
        <v>1</v>
      </c>
      <c r="K202" s="403">
        <v>683000</v>
      </c>
      <c r="L202" s="407">
        <v>43466</v>
      </c>
      <c r="M202" s="407" t="s">
        <v>673</v>
      </c>
      <c r="N202" s="437" t="s">
        <v>675</v>
      </c>
    </row>
    <row r="203" spans="1:14" ht="63.75" x14ac:dyDescent="0.25">
      <c r="A203" s="435">
        <v>25</v>
      </c>
      <c r="B203" s="400" t="s">
        <v>140</v>
      </c>
      <c r="C203" s="400" t="s">
        <v>141</v>
      </c>
      <c r="D203" s="400" t="s">
        <v>380</v>
      </c>
      <c r="E203" s="399" t="s">
        <v>34</v>
      </c>
      <c r="F203" s="405" t="s">
        <v>27</v>
      </c>
      <c r="G203" s="402">
        <v>1.8</v>
      </c>
      <c r="H203" s="402">
        <v>2</v>
      </c>
      <c r="I203" s="402" t="s">
        <v>28</v>
      </c>
      <c r="J203" s="404">
        <v>1</v>
      </c>
      <c r="K203" s="403">
        <v>683000</v>
      </c>
      <c r="L203" s="407">
        <v>43466</v>
      </c>
      <c r="M203" s="407" t="s">
        <v>673</v>
      </c>
      <c r="N203" s="437" t="s">
        <v>675</v>
      </c>
    </row>
    <row r="204" spans="1:14" ht="63.75" x14ac:dyDescent="0.25">
      <c r="A204" s="435">
        <v>26</v>
      </c>
      <c r="B204" s="400" t="s">
        <v>144</v>
      </c>
      <c r="C204" s="400" t="s">
        <v>145</v>
      </c>
      <c r="D204" s="400" t="s">
        <v>380</v>
      </c>
      <c r="E204" s="399" t="s">
        <v>34</v>
      </c>
      <c r="F204" s="405" t="s">
        <v>27</v>
      </c>
      <c r="G204" s="409">
        <v>2.7</v>
      </c>
      <c r="H204" s="409">
        <v>2.5</v>
      </c>
      <c r="I204" s="402" t="s">
        <v>35</v>
      </c>
      <c r="J204" s="404">
        <v>1</v>
      </c>
      <c r="K204" s="403">
        <v>683000</v>
      </c>
      <c r="L204" s="407">
        <v>43466</v>
      </c>
      <c r="M204" s="407" t="s">
        <v>673</v>
      </c>
      <c r="N204" s="437" t="s">
        <v>675</v>
      </c>
    </row>
    <row r="205" spans="1:14" ht="63.75" x14ac:dyDescent="0.25">
      <c r="A205" s="435">
        <v>27</v>
      </c>
      <c r="B205" s="400" t="s">
        <v>148</v>
      </c>
      <c r="C205" s="400" t="s">
        <v>149</v>
      </c>
      <c r="D205" s="400" t="s">
        <v>151</v>
      </c>
      <c r="E205" s="399" t="s">
        <v>34</v>
      </c>
      <c r="F205" s="405" t="s">
        <v>27</v>
      </c>
      <c r="G205" s="402">
        <v>1.7</v>
      </c>
      <c r="H205" s="402">
        <v>1.9</v>
      </c>
      <c r="I205" s="402" t="s">
        <v>28</v>
      </c>
      <c r="J205" s="404">
        <v>1</v>
      </c>
      <c r="K205" s="403">
        <v>683000</v>
      </c>
      <c r="L205" s="407">
        <v>43466</v>
      </c>
      <c r="M205" s="407" t="s">
        <v>673</v>
      </c>
      <c r="N205" s="437" t="s">
        <v>675</v>
      </c>
    </row>
    <row r="206" spans="1:14" ht="76.5" x14ac:dyDescent="0.25">
      <c r="A206" s="435">
        <v>28</v>
      </c>
      <c r="B206" s="400" t="s">
        <v>153</v>
      </c>
      <c r="C206" s="400" t="s">
        <v>154</v>
      </c>
      <c r="D206" s="400" t="s">
        <v>74</v>
      </c>
      <c r="E206" s="400" t="s">
        <v>55</v>
      </c>
      <c r="F206" s="405" t="s">
        <v>27</v>
      </c>
      <c r="G206" s="409">
        <v>3.3</v>
      </c>
      <c r="H206" s="409">
        <v>3.2</v>
      </c>
      <c r="I206" s="402" t="s">
        <v>35</v>
      </c>
      <c r="J206" s="404">
        <v>1</v>
      </c>
      <c r="K206" s="403">
        <v>683000</v>
      </c>
      <c r="L206" s="407">
        <v>43466</v>
      </c>
      <c r="M206" s="407" t="s">
        <v>673</v>
      </c>
      <c r="N206" s="437" t="s">
        <v>675</v>
      </c>
    </row>
    <row r="207" spans="1:14" ht="63.75" x14ac:dyDescent="0.25">
      <c r="A207" s="435">
        <v>29</v>
      </c>
      <c r="B207" s="400" t="s">
        <v>157</v>
      </c>
      <c r="C207" s="400" t="s">
        <v>158</v>
      </c>
      <c r="D207" s="400" t="s">
        <v>380</v>
      </c>
      <c r="E207" s="399" t="s">
        <v>34</v>
      </c>
      <c r="F207" s="405" t="s">
        <v>27</v>
      </c>
      <c r="G207" s="408">
        <v>3.8</v>
      </c>
      <c r="H207" s="408">
        <v>3.3</v>
      </c>
      <c r="I207" s="402" t="s">
        <v>35</v>
      </c>
      <c r="J207" s="404">
        <v>1</v>
      </c>
      <c r="K207" s="403">
        <v>683000</v>
      </c>
      <c r="L207" s="407">
        <v>43466</v>
      </c>
      <c r="M207" s="407" t="s">
        <v>673</v>
      </c>
      <c r="N207" s="437" t="s">
        <v>675</v>
      </c>
    </row>
    <row r="208" spans="1:14" ht="63.75" x14ac:dyDescent="0.25">
      <c r="A208" s="435">
        <v>30</v>
      </c>
      <c r="B208" s="400" t="s">
        <v>161</v>
      </c>
      <c r="C208" s="400" t="s">
        <v>162</v>
      </c>
      <c r="D208" s="400" t="s">
        <v>380</v>
      </c>
      <c r="E208" s="399" t="s">
        <v>34</v>
      </c>
      <c r="F208" s="405" t="s">
        <v>27</v>
      </c>
      <c r="G208" s="409">
        <v>3.2</v>
      </c>
      <c r="H208" s="409">
        <v>2.9</v>
      </c>
      <c r="I208" s="402" t="s">
        <v>35</v>
      </c>
      <c r="J208" s="404">
        <v>1</v>
      </c>
      <c r="K208" s="403">
        <v>683000</v>
      </c>
      <c r="L208" s="407">
        <v>43466</v>
      </c>
      <c r="M208" s="407" t="s">
        <v>673</v>
      </c>
      <c r="N208" s="437" t="s">
        <v>675</v>
      </c>
    </row>
    <row r="209" spans="1:14" ht="63.75" x14ac:dyDescent="0.25">
      <c r="A209" s="435">
        <v>31</v>
      </c>
      <c r="B209" s="400" t="s">
        <v>165</v>
      </c>
      <c r="C209" s="400" t="s">
        <v>166</v>
      </c>
      <c r="D209" s="400" t="s">
        <v>168</v>
      </c>
      <c r="E209" s="399" t="s">
        <v>34</v>
      </c>
      <c r="F209" s="405" t="s">
        <v>27</v>
      </c>
      <c r="G209" s="409">
        <v>3.5</v>
      </c>
      <c r="H209" s="409">
        <v>3.5</v>
      </c>
      <c r="I209" s="402" t="s">
        <v>35</v>
      </c>
      <c r="J209" s="404">
        <v>1</v>
      </c>
      <c r="K209" s="403">
        <v>683000</v>
      </c>
      <c r="L209" s="407">
        <v>43466</v>
      </c>
      <c r="M209" s="407" t="s">
        <v>673</v>
      </c>
      <c r="N209" s="437" t="s">
        <v>675</v>
      </c>
    </row>
    <row r="210" spans="1:14" ht="63.75" x14ac:dyDescent="0.25">
      <c r="A210" s="435">
        <v>32</v>
      </c>
      <c r="B210" s="400" t="s">
        <v>170</v>
      </c>
      <c r="C210" s="400" t="s">
        <v>171</v>
      </c>
      <c r="D210" s="400" t="s">
        <v>173</v>
      </c>
      <c r="E210" s="399" t="s">
        <v>34</v>
      </c>
      <c r="F210" s="405" t="s">
        <v>27</v>
      </c>
      <c r="G210" s="409">
        <v>3.1</v>
      </c>
      <c r="H210" s="409">
        <v>3.4</v>
      </c>
      <c r="I210" s="402" t="s">
        <v>35</v>
      </c>
      <c r="J210" s="404">
        <v>1</v>
      </c>
      <c r="K210" s="403">
        <v>683000</v>
      </c>
      <c r="L210" s="407">
        <v>43466</v>
      </c>
      <c r="M210" s="407" t="s">
        <v>673</v>
      </c>
      <c r="N210" s="437" t="s">
        <v>675</v>
      </c>
    </row>
    <row r="211" spans="1:14" ht="63.75" x14ac:dyDescent="0.25">
      <c r="A211" s="435">
        <v>33</v>
      </c>
      <c r="B211" s="400" t="s">
        <v>175</v>
      </c>
      <c r="C211" s="400" t="s">
        <v>176</v>
      </c>
      <c r="D211" s="423" t="s">
        <v>40</v>
      </c>
      <c r="E211" s="401" t="s">
        <v>90</v>
      </c>
      <c r="F211" s="405" t="s">
        <v>27</v>
      </c>
      <c r="G211" s="409">
        <v>3</v>
      </c>
      <c r="H211" s="409">
        <v>3.3</v>
      </c>
      <c r="I211" s="402" t="s">
        <v>35</v>
      </c>
      <c r="J211" s="406">
        <v>1</v>
      </c>
      <c r="K211" s="403">
        <v>637466.67000000004</v>
      </c>
      <c r="L211" s="407">
        <v>43466</v>
      </c>
      <c r="M211" s="407" t="s">
        <v>673</v>
      </c>
      <c r="N211" s="437" t="s">
        <v>675</v>
      </c>
    </row>
    <row r="212" spans="1:14" ht="63.75" x14ac:dyDescent="0.25">
      <c r="A212" s="435">
        <v>34</v>
      </c>
      <c r="B212" s="400" t="s">
        <v>179</v>
      </c>
      <c r="C212" s="423" t="s">
        <v>180</v>
      </c>
      <c r="D212" s="423" t="s">
        <v>40</v>
      </c>
      <c r="E212" s="400" t="s">
        <v>26</v>
      </c>
      <c r="F212" s="405" t="s">
        <v>27</v>
      </c>
      <c r="G212" s="409">
        <v>3.8</v>
      </c>
      <c r="H212" s="409">
        <v>3.6</v>
      </c>
      <c r="I212" s="402" t="s">
        <v>35</v>
      </c>
      <c r="J212" s="404">
        <v>1</v>
      </c>
      <c r="K212" s="403">
        <v>683000</v>
      </c>
      <c r="L212" s="407">
        <v>43466</v>
      </c>
      <c r="M212" s="407" t="s">
        <v>673</v>
      </c>
      <c r="N212" s="437" t="s">
        <v>675</v>
      </c>
    </row>
    <row r="213" spans="1:14" ht="63.75" x14ac:dyDescent="0.25">
      <c r="A213" s="435">
        <v>35</v>
      </c>
      <c r="B213" s="401" t="s">
        <v>183</v>
      </c>
      <c r="C213" s="401" t="s">
        <v>184</v>
      </c>
      <c r="D213" s="401" t="s">
        <v>186</v>
      </c>
      <c r="E213" s="401" t="s">
        <v>90</v>
      </c>
      <c r="F213" s="405" t="s">
        <v>27</v>
      </c>
      <c r="G213" s="409">
        <v>3.7</v>
      </c>
      <c r="H213" s="409">
        <v>3.1</v>
      </c>
      <c r="I213" s="402" t="s">
        <v>35</v>
      </c>
      <c r="J213" s="404">
        <v>1</v>
      </c>
      <c r="K213" s="403">
        <v>683000</v>
      </c>
      <c r="L213" s="407">
        <v>43466</v>
      </c>
      <c r="M213" s="407" t="s">
        <v>673</v>
      </c>
      <c r="N213" s="437" t="s">
        <v>675</v>
      </c>
    </row>
    <row r="214" spans="1:14" ht="63.75" x14ac:dyDescent="0.25">
      <c r="A214" s="435">
        <v>36</v>
      </c>
      <c r="B214" s="400" t="s">
        <v>188</v>
      </c>
      <c r="C214" s="408" t="s">
        <v>189</v>
      </c>
      <c r="D214" s="399" t="s">
        <v>191</v>
      </c>
      <c r="E214" s="399" t="s">
        <v>34</v>
      </c>
      <c r="F214" s="405" t="s">
        <v>27</v>
      </c>
      <c r="G214" s="409">
        <v>3.9</v>
      </c>
      <c r="H214" s="409">
        <v>3.5</v>
      </c>
      <c r="I214" s="402" t="s">
        <v>35</v>
      </c>
      <c r="J214" s="406">
        <v>1</v>
      </c>
      <c r="K214" s="403">
        <v>637466.67000000004</v>
      </c>
      <c r="L214" s="407">
        <v>43466</v>
      </c>
      <c r="M214" s="407" t="s">
        <v>673</v>
      </c>
      <c r="N214" s="437" t="s">
        <v>675</v>
      </c>
    </row>
    <row r="215" spans="1:14" ht="63.75" x14ac:dyDescent="0.25">
      <c r="A215" s="435">
        <v>37</v>
      </c>
      <c r="B215" s="400" t="s">
        <v>193</v>
      </c>
      <c r="C215" s="408" t="s">
        <v>189</v>
      </c>
      <c r="D215" s="399" t="s">
        <v>191</v>
      </c>
      <c r="E215" s="399" t="s">
        <v>34</v>
      </c>
      <c r="F215" s="405" t="s">
        <v>27</v>
      </c>
      <c r="G215" s="409">
        <v>3.9</v>
      </c>
      <c r="H215" s="409">
        <v>3.2</v>
      </c>
      <c r="I215" s="402" t="s">
        <v>35</v>
      </c>
      <c r="J215" s="406">
        <v>1</v>
      </c>
      <c r="K215" s="403">
        <v>637466.67000000004</v>
      </c>
      <c r="L215" s="407">
        <v>43466</v>
      </c>
      <c r="M215" s="407" t="s">
        <v>673</v>
      </c>
      <c r="N215" s="437" t="s">
        <v>675</v>
      </c>
    </row>
    <row r="216" spans="1:14" ht="63.75" x14ac:dyDescent="0.25">
      <c r="A216" s="435">
        <v>38</v>
      </c>
      <c r="B216" s="400" t="s">
        <v>196</v>
      </c>
      <c r="C216" s="408" t="s">
        <v>189</v>
      </c>
      <c r="D216" s="399" t="s">
        <v>191</v>
      </c>
      <c r="E216" s="399" t="s">
        <v>34</v>
      </c>
      <c r="F216" s="405" t="s">
        <v>198</v>
      </c>
      <c r="G216" s="409">
        <v>1.1000000000000001</v>
      </c>
      <c r="H216" s="409">
        <v>2.2000000000000002</v>
      </c>
      <c r="I216" s="402" t="s">
        <v>28</v>
      </c>
      <c r="J216" s="406">
        <v>1</v>
      </c>
      <c r="K216" s="403" t="str">
        <f>I216</f>
        <v>A prueba Académica</v>
      </c>
      <c r="L216" s="407">
        <v>43466</v>
      </c>
      <c r="M216" s="407" t="s">
        <v>673</v>
      </c>
      <c r="N216" s="437" t="s">
        <v>675</v>
      </c>
    </row>
    <row r="217" spans="1:14" ht="63.75" x14ac:dyDescent="0.25">
      <c r="A217" s="435">
        <v>39</v>
      </c>
      <c r="B217" s="400" t="s">
        <v>200</v>
      </c>
      <c r="C217" s="400" t="s">
        <v>201</v>
      </c>
      <c r="D217" s="400" t="s">
        <v>203</v>
      </c>
      <c r="E217" s="399" t="s">
        <v>34</v>
      </c>
      <c r="F217" s="405" t="s">
        <v>27</v>
      </c>
      <c r="G217" s="409">
        <v>3.3</v>
      </c>
      <c r="H217" s="409">
        <v>3.3</v>
      </c>
      <c r="I217" s="402" t="s">
        <v>35</v>
      </c>
      <c r="J217" s="404">
        <v>1</v>
      </c>
      <c r="K217" s="403">
        <v>683000</v>
      </c>
      <c r="L217" s="407">
        <v>43466</v>
      </c>
      <c r="M217" s="407" t="s">
        <v>673</v>
      </c>
      <c r="N217" s="437" t="s">
        <v>675</v>
      </c>
    </row>
    <row r="218" spans="1:14" ht="63.75" x14ac:dyDescent="0.25">
      <c r="A218" s="435">
        <v>40</v>
      </c>
      <c r="B218" s="401" t="s">
        <v>205</v>
      </c>
      <c r="C218" s="401" t="s">
        <v>206</v>
      </c>
      <c r="D218" s="399" t="s">
        <v>208</v>
      </c>
      <c r="E218" s="399" t="s">
        <v>34</v>
      </c>
      <c r="F218" s="405" t="s">
        <v>27</v>
      </c>
      <c r="G218" s="402">
        <v>0.8</v>
      </c>
      <c r="H218" s="402">
        <v>1.9</v>
      </c>
      <c r="I218" s="402" t="s">
        <v>28</v>
      </c>
      <c r="J218" s="406">
        <v>1</v>
      </c>
      <c r="K218" s="403">
        <v>637466.67000000004</v>
      </c>
      <c r="L218" s="407">
        <v>43466</v>
      </c>
      <c r="M218" s="407" t="s">
        <v>673</v>
      </c>
      <c r="N218" s="437" t="s">
        <v>675</v>
      </c>
    </row>
    <row r="219" spans="1:14" ht="63.75" x14ac:dyDescent="0.25">
      <c r="A219" s="435">
        <v>41</v>
      </c>
      <c r="B219" s="400" t="s">
        <v>210</v>
      </c>
      <c r="C219" s="400" t="s">
        <v>211</v>
      </c>
      <c r="D219" s="400" t="s">
        <v>89</v>
      </c>
      <c r="E219" s="401" t="s">
        <v>90</v>
      </c>
      <c r="F219" s="405" t="s">
        <v>27</v>
      </c>
      <c r="G219" s="409">
        <v>3.8</v>
      </c>
      <c r="H219" s="409">
        <v>3.2</v>
      </c>
      <c r="I219" s="402" t="s">
        <v>35</v>
      </c>
      <c r="J219" s="404">
        <v>1</v>
      </c>
      <c r="K219" s="403">
        <v>683000</v>
      </c>
      <c r="L219" s="407">
        <v>43466</v>
      </c>
      <c r="M219" s="407" t="s">
        <v>673</v>
      </c>
      <c r="N219" s="437" t="s">
        <v>675</v>
      </c>
    </row>
    <row r="220" spans="1:14" ht="63.75" x14ac:dyDescent="0.25">
      <c r="A220" s="435">
        <v>42</v>
      </c>
      <c r="B220" s="401" t="s">
        <v>214</v>
      </c>
      <c r="C220" s="401" t="s">
        <v>215</v>
      </c>
      <c r="D220" s="401" t="s">
        <v>74</v>
      </c>
      <c r="E220" s="399" t="s">
        <v>34</v>
      </c>
      <c r="F220" s="405" t="s">
        <v>27</v>
      </c>
      <c r="G220" s="402">
        <v>0.7</v>
      </c>
      <c r="H220" s="402">
        <v>1.8</v>
      </c>
      <c r="I220" s="402" t="s">
        <v>28</v>
      </c>
      <c r="J220" s="404">
        <v>1</v>
      </c>
      <c r="K220" s="403">
        <v>683000</v>
      </c>
      <c r="L220" s="407">
        <v>43466</v>
      </c>
      <c r="M220" s="407" t="s">
        <v>673</v>
      </c>
      <c r="N220" s="437" t="s">
        <v>675</v>
      </c>
    </row>
    <row r="221" spans="1:14" ht="63.75" x14ac:dyDescent="0.25">
      <c r="A221" s="435">
        <v>43</v>
      </c>
      <c r="B221" s="400" t="s">
        <v>218</v>
      </c>
      <c r="C221" s="400" t="s">
        <v>219</v>
      </c>
      <c r="D221" s="400" t="s">
        <v>74</v>
      </c>
      <c r="E221" s="399" t="s">
        <v>34</v>
      </c>
      <c r="F221" s="405" t="s">
        <v>27</v>
      </c>
      <c r="G221" s="409">
        <v>3.2</v>
      </c>
      <c r="H221" s="409">
        <v>2.6</v>
      </c>
      <c r="I221" s="402" t="s">
        <v>35</v>
      </c>
      <c r="J221" s="404">
        <v>1</v>
      </c>
      <c r="K221" s="403">
        <v>683000</v>
      </c>
      <c r="L221" s="407">
        <v>43466</v>
      </c>
      <c r="M221" s="407" t="s">
        <v>673</v>
      </c>
      <c r="N221" s="437" t="s">
        <v>675</v>
      </c>
    </row>
    <row r="222" spans="1:14" ht="63.75" x14ac:dyDescent="0.25">
      <c r="A222" s="435">
        <v>44</v>
      </c>
      <c r="B222" s="401" t="s">
        <v>222</v>
      </c>
      <c r="C222" s="401" t="s">
        <v>223</v>
      </c>
      <c r="D222" s="401" t="s">
        <v>225</v>
      </c>
      <c r="E222" s="400" t="s">
        <v>26</v>
      </c>
      <c r="F222" s="405" t="s">
        <v>27</v>
      </c>
      <c r="G222" s="409">
        <v>3.5</v>
      </c>
      <c r="H222" s="409">
        <v>3</v>
      </c>
      <c r="I222" s="402" t="s">
        <v>35</v>
      </c>
      <c r="J222" s="404">
        <v>1</v>
      </c>
      <c r="K222" s="403">
        <v>683000</v>
      </c>
      <c r="L222" s="407">
        <v>43466</v>
      </c>
      <c r="M222" s="407" t="s">
        <v>673</v>
      </c>
      <c r="N222" s="437" t="s">
        <v>675</v>
      </c>
    </row>
    <row r="223" spans="1:14" ht="63.75" x14ac:dyDescent="0.25">
      <c r="A223" s="435">
        <v>45</v>
      </c>
      <c r="B223" s="400" t="s">
        <v>227</v>
      </c>
      <c r="C223" s="400" t="s">
        <v>228</v>
      </c>
      <c r="D223" s="400" t="s">
        <v>60</v>
      </c>
      <c r="E223" s="400" t="s">
        <v>26</v>
      </c>
      <c r="F223" s="405" t="s">
        <v>27</v>
      </c>
      <c r="G223" s="409">
        <v>4</v>
      </c>
      <c r="H223" s="409">
        <v>3.4</v>
      </c>
      <c r="I223" s="402" t="s">
        <v>35</v>
      </c>
      <c r="J223" s="404">
        <v>1</v>
      </c>
      <c r="K223" s="403">
        <v>683000</v>
      </c>
      <c r="L223" s="407">
        <v>43466</v>
      </c>
      <c r="M223" s="407" t="s">
        <v>673</v>
      </c>
      <c r="N223" s="437" t="s">
        <v>675</v>
      </c>
    </row>
    <row r="224" spans="1:14" ht="63.75" x14ac:dyDescent="0.25">
      <c r="A224" s="435">
        <v>46</v>
      </c>
      <c r="B224" s="400" t="s">
        <v>231</v>
      </c>
      <c r="C224" s="400" t="s">
        <v>232</v>
      </c>
      <c r="D224" s="400" t="s">
        <v>79</v>
      </c>
      <c r="E224" s="401" t="s">
        <v>90</v>
      </c>
      <c r="F224" s="405" t="s">
        <v>27</v>
      </c>
      <c r="G224" s="409">
        <v>3.8</v>
      </c>
      <c r="H224" s="409">
        <v>3.5</v>
      </c>
      <c r="I224" s="402" t="s">
        <v>35</v>
      </c>
      <c r="J224" s="404">
        <v>1</v>
      </c>
      <c r="K224" s="403">
        <v>683000</v>
      </c>
      <c r="L224" s="407">
        <v>43466</v>
      </c>
      <c r="M224" s="407" t="s">
        <v>673</v>
      </c>
      <c r="N224" s="437" t="s">
        <v>675</v>
      </c>
    </row>
    <row r="225" spans="1:14" ht="63.75" x14ac:dyDescent="0.25">
      <c r="A225" s="435">
        <v>47</v>
      </c>
      <c r="B225" s="400" t="s">
        <v>235</v>
      </c>
      <c r="C225" s="400" t="s">
        <v>236</v>
      </c>
      <c r="D225" s="400" t="s">
        <v>151</v>
      </c>
      <c r="E225" s="399" t="s">
        <v>34</v>
      </c>
      <c r="F225" s="405" t="s">
        <v>27</v>
      </c>
      <c r="G225" s="409">
        <v>1.8</v>
      </c>
      <c r="H225" s="409">
        <v>2.4</v>
      </c>
      <c r="I225" s="402" t="s">
        <v>35</v>
      </c>
      <c r="J225" s="404">
        <v>1</v>
      </c>
      <c r="K225" s="403">
        <v>683000</v>
      </c>
      <c r="L225" s="407">
        <v>43466</v>
      </c>
      <c r="M225" s="407" t="s">
        <v>673</v>
      </c>
      <c r="N225" s="437" t="s">
        <v>675</v>
      </c>
    </row>
    <row r="226" spans="1:14" ht="63.75" x14ac:dyDescent="0.25">
      <c r="A226" s="435">
        <v>48</v>
      </c>
      <c r="B226" s="400" t="s">
        <v>239</v>
      </c>
      <c r="C226" s="400" t="s">
        <v>240</v>
      </c>
      <c r="D226" s="400" t="s">
        <v>89</v>
      </c>
      <c r="E226" s="399" t="s">
        <v>34</v>
      </c>
      <c r="F226" s="405" t="s">
        <v>198</v>
      </c>
      <c r="G226" s="402">
        <v>1.4</v>
      </c>
      <c r="H226" s="402">
        <v>1.4</v>
      </c>
      <c r="I226" s="402" t="s">
        <v>28</v>
      </c>
      <c r="J226" s="404">
        <v>1</v>
      </c>
      <c r="K226" s="403" t="str">
        <f>I226</f>
        <v>A prueba Académica</v>
      </c>
      <c r="L226" s="407">
        <v>43466</v>
      </c>
      <c r="M226" s="407" t="s">
        <v>673</v>
      </c>
      <c r="N226" s="437" t="s">
        <v>675</v>
      </c>
    </row>
    <row r="227" spans="1:14" ht="63.75" x14ac:dyDescent="0.25">
      <c r="A227" s="435">
        <v>49</v>
      </c>
      <c r="B227" s="400" t="s">
        <v>243</v>
      </c>
      <c r="C227" s="400" t="s">
        <v>244</v>
      </c>
      <c r="D227" s="400" t="s">
        <v>89</v>
      </c>
      <c r="E227" s="399" t="s">
        <v>34</v>
      </c>
      <c r="F227" s="405" t="s">
        <v>27</v>
      </c>
      <c r="G227" s="409">
        <v>3.9</v>
      </c>
      <c r="H227" s="409">
        <v>3.4</v>
      </c>
      <c r="I227" s="402" t="s">
        <v>35</v>
      </c>
      <c r="J227" s="404">
        <v>1</v>
      </c>
      <c r="K227" s="403">
        <v>683000</v>
      </c>
      <c r="L227" s="407">
        <v>43466</v>
      </c>
      <c r="M227" s="407" t="s">
        <v>673</v>
      </c>
      <c r="N227" s="437" t="s">
        <v>675</v>
      </c>
    </row>
    <row r="228" spans="1:14" ht="63.75" x14ac:dyDescent="0.25">
      <c r="A228" s="435">
        <v>50</v>
      </c>
      <c r="B228" s="400" t="s">
        <v>247</v>
      </c>
      <c r="C228" s="400" t="s">
        <v>248</v>
      </c>
      <c r="D228" s="400" t="s">
        <v>250</v>
      </c>
      <c r="E228" s="399" t="s">
        <v>34</v>
      </c>
      <c r="F228" s="405" t="s">
        <v>27</v>
      </c>
      <c r="G228" s="409">
        <v>1.6</v>
      </c>
      <c r="H228" s="409">
        <v>2.2999999999999998</v>
      </c>
      <c r="I228" s="402" t="s">
        <v>28</v>
      </c>
      <c r="J228" s="404">
        <v>1</v>
      </c>
      <c r="K228" s="403">
        <v>683000</v>
      </c>
      <c r="L228" s="407">
        <v>43466</v>
      </c>
      <c r="M228" s="407" t="s">
        <v>673</v>
      </c>
      <c r="N228" s="437" t="s">
        <v>675</v>
      </c>
    </row>
    <row r="229" spans="1:14" ht="63.75" x14ac:dyDescent="0.25">
      <c r="A229" s="435">
        <v>51</v>
      </c>
      <c r="B229" s="401" t="s">
        <v>252</v>
      </c>
      <c r="C229" s="401" t="s">
        <v>253</v>
      </c>
      <c r="D229" s="401" t="s">
        <v>255</v>
      </c>
      <c r="E229" s="399" t="s">
        <v>34</v>
      </c>
      <c r="F229" s="405" t="s">
        <v>198</v>
      </c>
      <c r="G229" s="402">
        <v>0.2</v>
      </c>
      <c r="H229" s="402">
        <v>1.6</v>
      </c>
      <c r="I229" s="402" t="s">
        <v>28</v>
      </c>
      <c r="J229" s="404">
        <v>1</v>
      </c>
      <c r="K229" s="403" t="str">
        <f>I229</f>
        <v>A prueba Académica</v>
      </c>
      <c r="L229" s="407">
        <v>43466</v>
      </c>
      <c r="M229" s="407" t="s">
        <v>673</v>
      </c>
      <c r="N229" s="437" t="s">
        <v>675</v>
      </c>
    </row>
    <row r="230" spans="1:14" ht="63.75" x14ac:dyDescent="0.25">
      <c r="A230" s="435">
        <v>52</v>
      </c>
      <c r="B230" s="401" t="s">
        <v>257</v>
      </c>
      <c r="C230" s="401" t="s">
        <v>258</v>
      </c>
      <c r="D230" s="401" t="s">
        <v>260</v>
      </c>
      <c r="E230" s="399" t="s">
        <v>34</v>
      </c>
      <c r="F230" s="405" t="s">
        <v>27</v>
      </c>
      <c r="G230" s="402">
        <v>2.1</v>
      </c>
      <c r="H230" s="402">
        <v>2.1</v>
      </c>
      <c r="I230" s="402" t="s">
        <v>35</v>
      </c>
      <c r="J230" s="404">
        <v>1</v>
      </c>
      <c r="K230" s="403">
        <v>683000</v>
      </c>
      <c r="L230" s="407">
        <v>43466</v>
      </c>
      <c r="M230" s="407" t="s">
        <v>673</v>
      </c>
      <c r="N230" s="437" t="s">
        <v>675</v>
      </c>
    </row>
    <row r="231" spans="1:14" ht="63.75" x14ac:dyDescent="0.25">
      <c r="A231" s="435">
        <v>53</v>
      </c>
      <c r="B231" s="401" t="s">
        <v>262</v>
      </c>
      <c r="C231" s="401" t="s">
        <v>263</v>
      </c>
      <c r="D231" s="401" t="s">
        <v>260</v>
      </c>
      <c r="E231" s="399" t="s">
        <v>34</v>
      </c>
      <c r="F231" s="405" t="s">
        <v>27</v>
      </c>
      <c r="G231" s="409">
        <v>1.9</v>
      </c>
      <c r="H231" s="409">
        <v>2.4</v>
      </c>
      <c r="I231" s="402" t="s">
        <v>35</v>
      </c>
      <c r="J231" s="404">
        <v>1</v>
      </c>
      <c r="K231" s="403">
        <v>683000</v>
      </c>
      <c r="L231" s="407">
        <v>43466</v>
      </c>
      <c r="M231" s="407" t="s">
        <v>673</v>
      </c>
      <c r="N231" s="437" t="s">
        <v>675</v>
      </c>
    </row>
    <row r="232" spans="1:14" ht="63.75" x14ac:dyDescent="0.25">
      <c r="A232" s="435">
        <v>54</v>
      </c>
      <c r="B232" s="400" t="s">
        <v>266</v>
      </c>
      <c r="C232" s="400" t="s">
        <v>267</v>
      </c>
      <c r="D232" s="400" t="s">
        <v>138</v>
      </c>
      <c r="E232" s="399" t="s">
        <v>34</v>
      </c>
      <c r="F232" s="405" t="s">
        <v>27</v>
      </c>
      <c r="G232" s="409">
        <v>3.9</v>
      </c>
      <c r="H232" s="409">
        <v>3.7</v>
      </c>
      <c r="I232" s="402" t="s">
        <v>35</v>
      </c>
      <c r="J232" s="404">
        <v>1</v>
      </c>
      <c r="K232" s="403">
        <v>683000</v>
      </c>
      <c r="L232" s="407">
        <v>43466</v>
      </c>
      <c r="M232" s="407" t="s">
        <v>673</v>
      </c>
      <c r="N232" s="437" t="s">
        <v>675</v>
      </c>
    </row>
    <row r="233" spans="1:14" ht="63.75" x14ac:dyDescent="0.25">
      <c r="A233" s="435">
        <v>55</v>
      </c>
      <c r="B233" s="400" t="s">
        <v>270</v>
      </c>
      <c r="C233" s="400" t="s">
        <v>271</v>
      </c>
      <c r="D233" s="400" t="s">
        <v>138</v>
      </c>
      <c r="E233" s="399" t="s">
        <v>34</v>
      </c>
      <c r="F233" s="405" t="s">
        <v>27</v>
      </c>
      <c r="G233" s="409">
        <v>2.2999999999999998</v>
      </c>
      <c r="H233" s="409">
        <v>3.1</v>
      </c>
      <c r="I233" s="402" t="s">
        <v>35</v>
      </c>
      <c r="J233" s="404">
        <v>1</v>
      </c>
      <c r="K233" s="403">
        <v>683000</v>
      </c>
      <c r="L233" s="407">
        <v>43466</v>
      </c>
      <c r="M233" s="407" t="s">
        <v>673</v>
      </c>
      <c r="N233" s="437" t="s">
        <v>675</v>
      </c>
    </row>
    <row r="234" spans="1:14" ht="63.75" x14ac:dyDescent="0.25">
      <c r="A234" s="435">
        <v>56</v>
      </c>
      <c r="B234" s="401" t="s">
        <v>274</v>
      </c>
      <c r="C234" s="401" t="s">
        <v>275</v>
      </c>
      <c r="D234" s="401" t="s">
        <v>277</v>
      </c>
      <c r="E234" s="399" t="s">
        <v>34</v>
      </c>
      <c r="F234" s="405" t="s">
        <v>27</v>
      </c>
      <c r="G234" s="409">
        <v>3.4</v>
      </c>
      <c r="H234" s="409">
        <v>3.3</v>
      </c>
      <c r="I234" s="402" t="s">
        <v>35</v>
      </c>
      <c r="J234" s="404">
        <v>1</v>
      </c>
      <c r="K234" s="403">
        <v>683000</v>
      </c>
      <c r="L234" s="407">
        <v>43466</v>
      </c>
      <c r="M234" s="407" t="s">
        <v>673</v>
      </c>
      <c r="N234" s="437" t="s">
        <v>675</v>
      </c>
    </row>
    <row r="235" spans="1:14" ht="63.75" x14ac:dyDescent="0.25">
      <c r="A235" s="435">
        <v>57</v>
      </c>
      <c r="B235" s="401" t="s">
        <v>57</v>
      </c>
      <c r="C235" s="401" t="s">
        <v>279</v>
      </c>
      <c r="D235" s="401" t="s">
        <v>277</v>
      </c>
      <c r="E235" s="399" t="s">
        <v>34</v>
      </c>
      <c r="F235" s="402" t="s">
        <v>198</v>
      </c>
      <c r="G235" s="410">
        <v>0</v>
      </c>
      <c r="H235" s="410">
        <v>0</v>
      </c>
      <c r="I235" s="402" t="s">
        <v>35</v>
      </c>
      <c r="J235" s="404">
        <v>1</v>
      </c>
      <c r="K235" s="403">
        <v>45533.34</v>
      </c>
      <c r="L235" s="407">
        <v>43466</v>
      </c>
      <c r="M235" s="407" t="s">
        <v>673</v>
      </c>
      <c r="N235" s="437" t="s">
        <v>675</v>
      </c>
    </row>
    <row r="236" spans="1:14" ht="63.75" x14ac:dyDescent="0.25">
      <c r="A236" s="435">
        <v>58</v>
      </c>
      <c r="B236" s="401" t="s">
        <v>282</v>
      </c>
      <c r="C236" s="401" t="s">
        <v>283</v>
      </c>
      <c r="D236" s="401" t="s">
        <v>285</v>
      </c>
      <c r="E236" s="399" t="s">
        <v>34</v>
      </c>
      <c r="F236" s="402" t="s">
        <v>198</v>
      </c>
      <c r="G236" s="410">
        <v>0</v>
      </c>
      <c r="H236" s="410">
        <v>0</v>
      </c>
      <c r="I236" s="402" t="s">
        <v>35</v>
      </c>
      <c r="J236" s="404">
        <v>1</v>
      </c>
      <c r="K236" s="403">
        <v>45533.34</v>
      </c>
      <c r="L236" s="407">
        <v>43466</v>
      </c>
      <c r="M236" s="407" t="s">
        <v>673</v>
      </c>
      <c r="N236" s="437" t="s">
        <v>675</v>
      </c>
    </row>
    <row r="237" spans="1:14" ht="63.75" x14ac:dyDescent="0.25">
      <c r="A237" s="435">
        <v>59</v>
      </c>
      <c r="B237" s="401" t="s">
        <v>287</v>
      </c>
      <c r="C237" s="401" t="s">
        <v>288</v>
      </c>
      <c r="D237" s="401" t="s">
        <v>290</v>
      </c>
      <c r="E237" s="399" t="s">
        <v>34</v>
      </c>
      <c r="F237" s="405" t="s">
        <v>27</v>
      </c>
      <c r="G237" s="409">
        <v>2.6</v>
      </c>
      <c r="H237" s="409">
        <v>2.6</v>
      </c>
      <c r="I237" s="402" t="s">
        <v>35</v>
      </c>
      <c r="J237" s="404">
        <v>1</v>
      </c>
      <c r="K237" s="403">
        <v>683000</v>
      </c>
      <c r="L237" s="407">
        <v>43466</v>
      </c>
      <c r="M237" s="407" t="s">
        <v>673</v>
      </c>
      <c r="N237" s="437" t="s">
        <v>675</v>
      </c>
    </row>
    <row r="238" spans="1:14" ht="63.75" x14ac:dyDescent="0.25">
      <c r="A238" s="435">
        <v>60</v>
      </c>
      <c r="B238" s="401" t="s">
        <v>292</v>
      </c>
      <c r="C238" s="401" t="s">
        <v>293</v>
      </c>
      <c r="D238" s="401" t="s">
        <v>295</v>
      </c>
      <c r="E238" s="399" t="s">
        <v>34</v>
      </c>
      <c r="F238" s="405" t="s">
        <v>27</v>
      </c>
      <c r="G238" s="409">
        <v>3</v>
      </c>
      <c r="H238" s="409">
        <v>3</v>
      </c>
      <c r="I238" s="402" t="s">
        <v>35</v>
      </c>
      <c r="J238" s="404">
        <v>1</v>
      </c>
      <c r="K238" s="403">
        <v>683000</v>
      </c>
      <c r="L238" s="407">
        <v>43466</v>
      </c>
      <c r="M238" s="407" t="s">
        <v>673</v>
      </c>
      <c r="N238" s="437" t="s">
        <v>675</v>
      </c>
    </row>
    <row r="239" spans="1:14" ht="63.75" x14ac:dyDescent="0.25">
      <c r="A239" s="435">
        <v>61</v>
      </c>
      <c r="B239" s="400" t="s">
        <v>297</v>
      </c>
      <c r="C239" s="400" t="s">
        <v>67</v>
      </c>
      <c r="D239" s="400" t="s">
        <v>69</v>
      </c>
      <c r="E239" s="401" t="s">
        <v>90</v>
      </c>
      <c r="F239" s="405" t="s">
        <v>27</v>
      </c>
      <c r="G239" s="409">
        <v>2.4</v>
      </c>
      <c r="H239" s="409">
        <v>3.3</v>
      </c>
      <c r="I239" s="402" t="s">
        <v>35</v>
      </c>
      <c r="J239" s="404">
        <v>1</v>
      </c>
      <c r="K239" s="403">
        <v>683000</v>
      </c>
      <c r="L239" s="407">
        <v>43466</v>
      </c>
      <c r="M239" s="407" t="s">
        <v>673</v>
      </c>
      <c r="N239" s="437" t="s">
        <v>675</v>
      </c>
    </row>
    <row r="240" spans="1:14" ht="63.75" x14ac:dyDescent="0.25">
      <c r="A240" s="435">
        <v>62</v>
      </c>
      <c r="B240" s="401" t="s">
        <v>300</v>
      </c>
      <c r="C240" s="401" t="s">
        <v>301</v>
      </c>
      <c r="D240" s="401" t="s">
        <v>303</v>
      </c>
      <c r="E240" s="399" t="s">
        <v>34</v>
      </c>
      <c r="F240" s="405" t="s">
        <v>27</v>
      </c>
      <c r="G240" s="409">
        <v>3.5</v>
      </c>
      <c r="H240" s="409">
        <v>3</v>
      </c>
      <c r="I240" s="402" t="s">
        <v>35</v>
      </c>
      <c r="J240" s="404">
        <v>1</v>
      </c>
      <c r="K240" s="403">
        <v>683000</v>
      </c>
      <c r="L240" s="407">
        <v>43466</v>
      </c>
      <c r="M240" s="407" t="s">
        <v>673</v>
      </c>
      <c r="N240" s="437" t="s">
        <v>675</v>
      </c>
    </row>
    <row r="241" spans="1:14" ht="63.75" x14ac:dyDescent="0.25">
      <c r="A241" s="435">
        <v>63</v>
      </c>
      <c r="B241" s="401" t="s">
        <v>305</v>
      </c>
      <c r="C241" s="401" t="s">
        <v>306</v>
      </c>
      <c r="D241" s="401" t="s">
        <v>308</v>
      </c>
      <c r="E241" s="399" t="s">
        <v>34</v>
      </c>
      <c r="F241" s="405" t="s">
        <v>27</v>
      </c>
      <c r="G241" s="409">
        <v>3</v>
      </c>
      <c r="H241" s="409">
        <v>2.9</v>
      </c>
      <c r="I241" s="402" t="s">
        <v>35</v>
      </c>
      <c r="J241" s="404">
        <v>1</v>
      </c>
      <c r="K241" s="403">
        <v>683000</v>
      </c>
      <c r="L241" s="407">
        <v>43466</v>
      </c>
      <c r="M241" s="407" t="s">
        <v>673</v>
      </c>
      <c r="N241" s="437" t="s">
        <v>675</v>
      </c>
    </row>
    <row r="242" spans="1:14" ht="63.75" x14ac:dyDescent="0.25">
      <c r="A242" s="435">
        <v>64</v>
      </c>
      <c r="B242" s="401" t="s">
        <v>310</v>
      </c>
      <c r="C242" s="401" t="s">
        <v>311</v>
      </c>
      <c r="D242" s="401" t="s">
        <v>250</v>
      </c>
      <c r="E242" s="399" t="s">
        <v>34</v>
      </c>
      <c r="F242" s="405" t="s">
        <v>27</v>
      </c>
      <c r="G242" s="409">
        <v>3.7</v>
      </c>
      <c r="H242" s="409">
        <v>3.6</v>
      </c>
      <c r="I242" s="402" t="s">
        <v>35</v>
      </c>
      <c r="J242" s="404">
        <v>1</v>
      </c>
      <c r="K242" s="403">
        <v>683000</v>
      </c>
      <c r="L242" s="407">
        <v>43466</v>
      </c>
      <c r="M242" s="407" t="s">
        <v>673</v>
      </c>
      <c r="N242" s="437" t="s">
        <v>675</v>
      </c>
    </row>
    <row r="243" spans="1:14" ht="63.75" x14ac:dyDescent="0.25">
      <c r="A243" s="435">
        <v>65</v>
      </c>
      <c r="B243" s="401" t="s">
        <v>314</v>
      </c>
      <c r="C243" s="401" t="s">
        <v>315</v>
      </c>
      <c r="D243" s="401" t="s">
        <v>250</v>
      </c>
      <c r="E243" s="399" t="s">
        <v>34</v>
      </c>
      <c r="F243" s="405" t="s">
        <v>27</v>
      </c>
      <c r="G243" s="409">
        <v>3.8</v>
      </c>
      <c r="H243" s="409">
        <v>3.7</v>
      </c>
      <c r="I243" s="402" t="s">
        <v>35</v>
      </c>
      <c r="J243" s="404">
        <v>1</v>
      </c>
      <c r="K243" s="403">
        <v>683000</v>
      </c>
      <c r="L243" s="407">
        <v>43466</v>
      </c>
      <c r="M243" s="407" t="s">
        <v>673</v>
      </c>
      <c r="N243" s="437" t="s">
        <v>675</v>
      </c>
    </row>
    <row r="244" spans="1:14" ht="63.75" x14ac:dyDescent="0.25">
      <c r="A244" s="435">
        <v>66</v>
      </c>
      <c r="B244" s="401" t="s">
        <v>318</v>
      </c>
      <c r="C244" s="401" t="s">
        <v>319</v>
      </c>
      <c r="D244" s="401" t="s">
        <v>321</v>
      </c>
      <c r="E244" s="399" t="s">
        <v>34</v>
      </c>
      <c r="F244" s="405" t="s">
        <v>27</v>
      </c>
      <c r="G244" s="409">
        <v>3.3</v>
      </c>
      <c r="H244" s="409">
        <v>2.8</v>
      </c>
      <c r="I244" s="402" t="s">
        <v>35</v>
      </c>
      <c r="J244" s="404">
        <v>1</v>
      </c>
      <c r="K244" s="403">
        <v>683000</v>
      </c>
      <c r="L244" s="407">
        <v>43466</v>
      </c>
      <c r="M244" s="407" t="s">
        <v>673</v>
      </c>
      <c r="N244" s="437" t="s">
        <v>675</v>
      </c>
    </row>
    <row r="245" spans="1:14" ht="63.75" x14ac:dyDescent="0.25">
      <c r="A245" s="435">
        <v>67</v>
      </c>
      <c r="B245" s="401" t="s">
        <v>323</v>
      </c>
      <c r="C245" s="401" t="s">
        <v>324</v>
      </c>
      <c r="D245" s="401" t="s">
        <v>250</v>
      </c>
      <c r="E245" s="399" t="s">
        <v>34</v>
      </c>
      <c r="F245" s="405" t="s">
        <v>27</v>
      </c>
      <c r="G245" s="409">
        <v>2.8</v>
      </c>
      <c r="H245" s="409">
        <v>2.8</v>
      </c>
      <c r="I245" s="402" t="s">
        <v>35</v>
      </c>
      <c r="J245" s="404">
        <v>1</v>
      </c>
      <c r="K245" s="403">
        <v>683000</v>
      </c>
      <c r="L245" s="407">
        <v>43466</v>
      </c>
      <c r="M245" s="407" t="s">
        <v>673</v>
      </c>
      <c r="N245" s="437" t="s">
        <v>675</v>
      </c>
    </row>
    <row r="246" spans="1:14" ht="63.75" x14ac:dyDescent="0.25">
      <c r="A246" s="435">
        <v>68</v>
      </c>
      <c r="B246" s="401" t="s">
        <v>327</v>
      </c>
      <c r="C246" s="401" t="s">
        <v>328</v>
      </c>
      <c r="D246" s="401" t="s">
        <v>250</v>
      </c>
      <c r="E246" s="399" t="s">
        <v>34</v>
      </c>
      <c r="F246" s="405" t="s">
        <v>27</v>
      </c>
      <c r="G246" s="409">
        <v>3.5</v>
      </c>
      <c r="H246" s="409">
        <v>2.8</v>
      </c>
      <c r="I246" s="402" t="s">
        <v>35</v>
      </c>
      <c r="J246" s="404">
        <v>1</v>
      </c>
      <c r="K246" s="403">
        <v>683000</v>
      </c>
      <c r="L246" s="407">
        <v>43466</v>
      </c>
      <c r="M246" s="407" t="s">
        <v>673</v>
      </c>
      <c r="N246" s="437" t="s">
        <v>675</v>
      </c>
    </row>
    <row r="247" spans="1:14" ht="63.75" x14ac:dyDescent="0.25">
      <c r="A247" s="435">
        <v>69</v>
      </c>
      <c r="B247" s="401" t="s">
        <v>331</v>
      </c>
      <c r="C247" s="401" t="s">
        <v>332</v>
      </c>
      <c r="D247" s="401" t="s">
        <v>334</v>
      </c>
      <c r="E247" s="399" t="s">
        <v>34</v>
      </c>
      <c r="F247" s="405" t="s">
        <v>27</v>
      </c>
      <c r="G247" s="409">
        <v>3</v>
      </c>
      <c r="H247" s="409">
        <v>2.9</v>
      </c>
      <c r="I247" s="402" t="s">
        <v>35</v>
      </c>
      <c r="J247" s="404">
        <v>1</v>
      </c>
      <c r="K247" s="403">
        <v>683000</v>
      </c>
      <c r="L247" s="407">
        <v>43466</v>
      </c>
      <c r="M247" s="407" t="s">
        <v>673</v>
      </c>
      <c r="N247" s="437" t="s">
        <v>675</v>
      </c>
    </row>
    <row r="248" spans="1:14" ht="63.75" x14ac:dyDescent="0.25">
      <c r="A248" s="435">
        <v>70</v>
      </c>
      <c r="B248" s="400" t="s">
        <v>336</v>
      </c>
      <c r="C248" s="400" t="s">
        <v>337</v>
      </c>
      <c r="D248" s="400" t="s">
        <v>74</v>
      </c>
      <c r="E248" s="399" t="s">
        <v>34</v>
      </c>
      <c r="F248" s="405" t="s">
        <v>27</v>
      </c>
      <c r="G248" s="409">
        <v>2.6</v>
      </c>
      <c r="H248" s="409">
        <v>2.8</v>
      </c>
      <c r="I248" s="402" t="s">
        <v>35</v>
      </c>
      <c r="J248" s="404">
        <v>1</v>
      </c>
      <c r="K248" s="403">
        <v>683000</v>
      </c>
      <c r="L248" s="407">
        <v>43466</v>
      </c>
      <c r="M248" s="407" t="s">
        <v>673</v>
      </c>
      <c r="N248" s="437" t="s">
        <v>675</v>
      </c>
    </row>
    <row r="249" spans="1:14" ht="63.75" x14ac:dyDescent="0.25">
      <c r="A249" s="435">
        <v>71</v>
      </c>
      <c r="B249" s="400" t="s">
        <v>340</v>
      </c>
      <c r="C249" s="400" t="s">
        <v>341</v>
      </c>
      <c r="D249" s="400" t="s">
        <v>343</v>
      </c>
      <c r="E249" s="401" t="s">
        <v>90</v>
      </c>
      <c r="F249" s="405" t="s">
        <v>27</v>
      </c>
      <c r="G249" s="409">
        <v>2.6</v>
      </c>
      <c r="H249" s="409">
        <v>2.5</v>
      </c>
      <c r="I249" s="402" t="s">
        <v>35</v>
      </c>
      <c r="J249" s="404">
        <v>1</v>
      </c>
      <c r="K249" s="403">
        <v>683000</v>
      </c>
      <c r="L249" s="407">
        <v>43466</v>
      </c>
      <c r="M249" s="407" t="s">
        <v>673</v>
      </c>
      <c r="N249" s="437" t="s">
        <v>675</v>
      </c>
    </row>
    <row r="250" spans="1:14" ht="63.75" x14ac:dyDescent="0.25">
      <c r="A250" s="435">
        <v>72</v>
      </c>
      <c r="B250" s="400" t="s">
        <v>345</v>
      </c>
      <c r="C250" s="400" t="s">
        <v>346</v>
      </c>
      <c r="D250" s="399" t="s">
        <v>89</v>
      </c>
      <c r="E250" s="399" t="s">
        <v>34</v>
      </c>
      <c r="F250" s="405" t="s">
        <v>27</v>
      </c>
      <c r="G250" s="409">
        <v>2.6</v>
      </c>
      <c r="H250" s="409">
        <v>2.9</v>
      </c>
      <c r="I250" s="402" t="s">
        <v>35</v>
      </c>
      <c r="J250" s="406">
        <v>1</v>
      </c>
      <c r="K250" s="403">
        <v>683000</v>
      </c>
      <c r="L250" s="407">
        <v>43586</v>
      </c>
      <c r="M250" s="407" t="s">
        <v>673</v>
      </c>
      <c r="N250" s="437" t="s">
        <v>675</v>
      </c>
    </row>
    <row r="251" spans="1:14" ht="63.75" x14ac:dyDescent="0.25">
      <c r="A251" s="435">
        <v>73</v>
      </c>
      <c r="B251" s="400" t="s">
        <v>348</v>
      </c>
      <c r="C251" s="400" t="s">
        <v>349</v>
      </c>
      <c r="D251" s="401" t="s">
        <v>60</v>
      </c>
      <c r="E251" s="399" t="s">
        <v>34</v>
      </c>
      <c r="F251" s="400" t="s">
        <v>351</v>
      </c>
      <c r="G251" s="410">
        <v>0</v>
      </c>
      <c r="H251" s="410">
        <v>0</v>
      </c>
      <c r="I251" s="410" t="s">
        <v>351</v>
      </c>
      <c r="J251" s="404">
        <v>1</v>
      </c>
      <c r="K251" s="403">
        <v>0</v>
      </c>
      <c r="L251" s="407">
        <v>43709</v>
      </c>
      <c r="M251" s="407" t="s">
        <v>673</v>
      </c>
      <c r="N251" s="437" t="s">
        <v>675</v>
      </c>
    </row>
    <row r="252" spans="1:14" ht="63.75" x14ac:dyDescent="0.25">
      <c r="A252" s="435">
        <v>74</v>
      </c>
      <c r="B252" s="400" t="s">
        <v>352</v>
      </c>
      <c r="C252" s="413" t="s">
        <v>353</v>
      </c>
      <c r="D252" s="401" t="s">
        <v>355</v>
      </c>
      <c r="E252" s="399" t="s">
        <v>34</v>
      </c>
      <c r="F252" s="400" t="s">
        <v>351</v>
      </c>
      <c r="G252" s="410">
        <v>0</v>
      </c>
      <c r="H252" s="410">
        <v>0</v>
      </c>
      <c r="I252" s="410" t="s">
        <v>351</v>
      </c>
      <c r="J252" s="404">
        <v>1</v>
      </c>
      <c r="K252" s="403">
        <v>0</v>
      </c>
      <c r="L252" s="407">
        <v>43709</v>
      </c>
      <c r="M252" s="407" t="s">
        <v>673</v>
      </c>
      <c r="N252" s="437" t="s">
        <v>675</v>
      </c>
    </row>
    <row r="253" spans="1:14" ht="76.5" x14ac:dyDescent="0.25">
      <c r="A253" s="435">
        <v>75</v>
      </c>
      <c r="B253" s="400" t="s">
        <v>357</v>
      </c>
      <c r="C253" s="400" t="s">
        <v>358</v>
      </c>
      <c r="D253" s="400" t="s">
        <v>360</v>
      </c>
      <c r="E253" s="400" t="s">
        <v>55</v>
      </c>
      <c r="F253" s="405" t="s">
        <v>27</v>
      </c>
      <c r="G253" s="409">
        <v>0</v>
      </c>
      <c r="H253" s="409">
        <v>2.4</v>
      </c>
      <c r="I253" s="402" t="s">
        <v>35</v>
      </c>
      <c r="J253" s="404">
        <v>1</v>
      </c>
      <c r="K253" s="403">
        <v>683000</v>
      </c>
      <c r="L253" s="407">
        <v>43709</v>
      </c>
      <c r="M253" s="407" t="s">
        <v>673</v>
      </c>
      <c r="N253" s="437" t="s">
        <v>675</v>
      </c>
    </row>
    <row r="254" spans="1:14" ht="76.5" x14ac:dyDescent="0.25">
      <c r="A254" s="435">
        <v>76</v>
      </c>
      <c r="B254" s="400" t="s">
        <v>362</v>
      </c>
      <c r="C254" s="400" t="s">
        <v>363</v>
      </c>
      <c r="D254" s="400" t="s">
        <v>360</v>
      </c>
      <c r="E254" s="400" t="s">
        <v>55</v>
      </c>
      <c r="F254" s="405" t="s">
        <v>27</v>
      </c>
      <c r="G254" s="402">
        <v>0</v>
      </c>
      <c r="H254" s="402">
        <v>2.6</v>
      </c>
      <c r="I254" s="402" t="s">
        <v>35</v>
      </c>
      <c r="J254" s="404">
        <v>1</v>
      </c>
      <c r="K254" s="403">
        <v>683000</v>
      </c>
      <c r="L254" s="407">
        <v>43709</v>
      </c>
      <c r="M254" s="407" t="s">
        <v>673</v>
      </c>
      <c r="N254" s="437" t="s">
        <v>675</v>
      </c>
    </row>
    <row r="255" spans="1:14" ht="63.75" x14ac:dyDescent="0.25">
      <c r="A255" s="435">
        <v>77</v>
      </c>
      <c r="B255" s="400" t="s">
        <v>366</v>
      </c>
      <c r="C255" s="400" t="s">
        <v>367</v>
      </c>
      <c r="D255" s="401" t="s">
        <v>360</v>
      </c>
      <c r="E255" s="400" t="s">
        <v>26</v>
      </c>
      <c r="F255" s="405" t="s">
        <v>27</v>
      </c>
      <c r="G255" s="409">
        <v>3.8</v>
      </c>
      <c r="H255" s="409">
        <v>2.8</v>
      </c>
      <c r="I255" s="402" t="s">
        <v>35</v>
      </c>
      <c r="J255" s="404">
        <v>1</v>
      </c>
      <c r="K255" s="403">
        <v>683000</v>
      </c>
      <c r="L255" s="407">
        <v>43709</v>
      </c>
      <c r="M255" s="407" t="s">
        <v>673</v>
      </c>
      <c r="N255" s="437" t="s">
        <v>675</v>
      </c>
    </row>
    <row r="256" spans="1:14" ht="63.75" x14ac:dyDescent="0.25">
      <c r="A256" s="435">
        <v>78</v>
      </c>
      <c r="B256" s="400" t="s">
        <v>370</v>
      </c>
      <c r="C256" s="400" t="s">
        <v>367</v>
      </c>
      <c r="D256" s="401" t="s">
        <v>360</v>
      </c>
      <c r="E256" s="400" t="s">
        <v>26</v>
      </c>
      <c r="F256" s="405" t="s">
        <v>27</v>
      </c>
      <c r="G256" s="409">
        <v>3.6</v>
      </c>
      <c r="H256" s="409">
        <v>3.2</v>
      </c>
      <c r="I256" s="402" t="s">
        <v>35</v>
      </c>
      <c r="J256" s="406">
        <v>1</v>
      </c>
      <c r="K256" s="403">
        <v>683000</v>
      </c>
      <c r="L256" s="407">
        <v>43709</v>
      </c>
      <c r="M256" s="407" t="s">
        <v>673</v>
      </c>
      <c r="N256" s="437" t="s">
        <v>675</v>
      </c>
    </row>
    <row r="257" spans="1:14" ht="63.75" x14ac:dyDescent="0.25">
      <c r="A257" s="435">
        <v>79</v>
      </c>
      <c r="B257" s="400" t="s">
        <v>373</v>
      </c>
      <c r="C257" s="400" t="s">
        <v>374</v>
      </c>
      <c r="D257" s="400" t="s">
        <v>208</v>
      </c>
      <c r="E257" s="401" t="s">
        <v>90</v>
      </c>
      <c r="F257" s="405" t="s">
        <v>27</v>
      </c>
      <c r="G257" s="409">
        <v>3.7</v>
      </c>
      <c r="H257" s="409">
        <v>3.2</v>
      </c>
      <c r="I257" s="402" t="s">
        <v>35</v>
      </c>
      <c r="J257" s="404">
        <v>1</v>
      </c>
      <c r="K257" s="403">
        <v>683000</v>
      </c>
      <c r="L257" s="407">
        <v>43709</v>
      </c>
      <c r="M257" s="407" t="s">
        <v>673</v>
      </c>
      <c r="N257" s="437" t="s">
        <v>675</v>
      </c>
    </row>
    <row r="258" spans="1:14" ht="63.75" x14ac:dyDescent="0.25">
      <c r="A258" s="435">
        <v>80</v>
      </c>
      <c r="B258" s="400" t="s">
        <v>377</v>
      </c>
      <c r="C258" s="400" t="s">
        <v>378</v>
      </c>
      <c r="D258" s="401" t="s">
        <v>380</v>
      </c>
      <c r="E258" s="399" t="s">
        <v>34</v>
      </c>
      <c r="F258" s="405" t="s">
        <v>27</v>
      </c>
      <c r="G258" s="409">
        <v>0</v>
      </c>
      <c r="H258" s="409">
        <v>3.4</v>
      </c>
      <c r="I258" s="402" t="s">
        <v>35</v>
      </c>
      <c r="J258" s="404">
        <v>1</v>
      </c>
      <c r="K258" s="403">
        <v>683000</v>
      </c>
      <c r="L258" s="407">
        <v>43709</v>
      </c>
      <c r="M258" s="407" t="s">
        <v>673</v>
      </c>
      <c r="N258" s="437" t="s">
        <v>675</v>
      </c>
    </row>
    <row r="259" spans="1:14" ht="63.75" x14ac:dyDescent="0.25">
      <c r="A259" s="435">
        <v>81</v>
      </c>
      <c r="B259" s="400" t="s">
        <v>382</v>
      </c>
      <c r="C259" s="400" t="s">
        <v>383</v>
      </c>
      <c r="D259" s="401" t="s">
        <v>385</v>
      </c>
      <c r="E259" s="399" t="s">
        <v>34</v>
      </c>
      <c r="F259" s="405" t="s">
        <v>27</v>
      </c>
      <c r="G259" s="408">
        <v>0</v>
      </c>
      <c r="H259" s="408">
        <v>2.1</v>
      </c>
      <c r="I259" s="402" t="s">
        <v>35</v>
      </c>
      <c r="J259" s="404">
        <v>1</v>
      </c>
      <c r="K259" s="403">
        <v>683000</v>
      </c>
      <c r="L259" s="407">
        <v>43709</v>
      </c>
      <c r="M259" s="407" t="s">
        <v>673</v>
      </c>
      <c r="N259" s="437" t="s">
        <v>675</v>
      </c>
    </row>
    <row r="260" spans="1:14" ht="63.75" x14ac:dyDescent="0.25">
      <c r="A260" s="435">
        <v>82</v>
      </c>
      <c r="B260" s="400" t="s">
        <v>387</v>
      </c>
      <c r="C260" s="400" t="s">
        <v>388</v>
      </c>
      <c r="D260" s="401" t="s">
        <v>390</v>
      </c>
      <c r="E260" s="399" t="s">
        <v>34</v>
      </c>
      <c r="F260" s="405" t="s">
        <v>27</v>
      </c>
      <c r="G260" s="409">
        <v>3.8</v>
      </c>
      <c r="H260" s="409">
        <v>3.5</v>
      </c>
      <c r="I260" s="402" t="s">
        <v>35</v>
      </c>
      <c r="J260" s="404">
        <v>1</v>
      </c>
      <c r="K260" s="403">
        <v>683000</v>
      </c>
      <c r="L260" s="407">
        <v>43709</v>
      </c>
      <c r="M260" s="407" t="s">
        <v>673</v>
      </c>
      <c r="N260" s="437" t="s">
        <v>675</v>
      </c>
    </row>
    <row r="261" spans="1:14" ht="63.75" x14ac:dyDescent="0.25">
      <c r="A261" s="435">
        <v>83</v>
      </c>
      <c r="B261" s="400" t="s">
        <v>392</v>
      </c>
      <c r="C261" s="400" t="s">
        <v>393</v>
      </c>
      <c r="D261" s="401" t="s">
        <v>395</v>
      </c>
      <c r="E261" s="399" t="s">
        <v>34</v>
      </c>
      <c r="F261" s="402" t="s">
        <v>198</v>
      </c>
      <c r="G261" s="402">
        <v>0</v>
      </c>
      <c r="H261" s="402">
        <v>0</v>
      </c>
      <c r="I261" s="402" t="s">
        <v>35</v>
      </c>
      <c r="J261" s="404">
        <v>1</v>
      </c>
      <c r="K261" s="403" t="str">
        <f>I261</f>
        <v>Normal</v>
      </c>
      <c r="L261" s="407">
        <v>43709</v>
      </c>
      <c r="M261" s="407" t="s">
        <v>673</v>
      </c>
      <c r="N261" s="437" t="s">
        <v>675</v>
      </c>
    </row>
    <row r="262" spans="1:14" ht="63.75" x14ac:dyDescent="0.25">
      <c r="A262" s="435">
        <v>84</v>
      </c>
      <c r="B262" s="400" t="s">
        <v>397</v>
      </c>
      <c r="C262" s="400" t="s">
        <v>398</v>
      </c>
      <c r="D262" s="401" t="s">
        <v>400</v>
      </c>
      <c r="E262" s="399" t="s">
        <v>34</v>
      </c>
      <c r="F262" s="405" t="s">
        <v>27</v>
      </c>
      <c r="G262" s="409">
        <v>1.6</v>
      </c>
      <c r="H262" s="409">
        <v>2.2999999999999998</v>
      </c>
      <c r="I262" s="402" t="s">
        <v>28</v>
      </c>
      <c r="J262" s="404">
        <v>1</v>
      </c>
      <c r="K262" s="403">
        <v>683000</v>
      </c>
      <c r="L262" s="407">
        <v>43709</v>
      </c>
      <c r="M262" s="407" t="s">
        <v>673</v>
      </c>
      <c r="N262" s="437" t="s">
        <v>675</v>
      </c>
    </row>
    <row r="263" spans="1:14" ht="63.75" x14ac:dyDescent="0.25">
      <c r="A263" s="435">
        <v>85</v>
      </c>
      <c r="B263" s="400" t="s">
        <v>402</v>
      </c>
      <c r="C263" s="400" t="s">
        <v>403</v>
      </c>
      <c r="D263" s="401" t="s">
        <v>380</v>
      </c>
      <c r="E263" s="399" t="s">
        <v>34</v>
      </c>
      <c r="F263" s="405" t="s">
        <v>27</v>
      </c>
      <c r="G263" s="409">
        <v>3</v>
      </c>
      <c r="H263" s="409">
        <v>2.6</v>
      </c>
      <c r="I263" s="402" t="s">
        <v>35</v>
      </c>
      <c r="J263" s="404">
        <v>1</v>
      </c>
      <c r="K263" s="403">
        <v>683000</v>
      </c>
      <c r="L263" s="407">
        <v>43709</v>
      </c>
      <c r="M263" s="407" t="s">
        <v>673</v>
      </c>
      <c r="N263" s="437" t="s">
        <v>675</v>
      </c>
    </row>
    <row r="264" spans="1:14" ht="63.75" x14ac:dyDescent="0.25">
      <c r="A264" s="435">
        <v>86</v>
      </c>
      <c r="B264" s="400" t="s">
        <v>406</v>
      </c>
      <c r="C264" s="400" t="s">
        <v>407</v>
      </c>
      <c r="D264" s="401" t="s">
        <v>409</v>
      </c>
      <c r="E264" s="401" t="s">
        <v>90</v>
      </c>
      <c r="F264" s="405" t="s">
        <v>27</v>
      </c>
      <c r="G264" s="409">
        <v>4</v>
      </c>
      <c r="H264" s="409">
        <v>3.9</v>
      </c>
      <c r="I264" s="402" t="s">
        <v>35</v>
      </c>
      <c r="J264" s="404">
        <v>1</v>
      </c>
      <c r="K264" s="403">
        <v>683000</v>
      </c>
      <c r="L264" s="407">
        <v>43709</v>
      </c>
      <c r="M264" s="407" t="s">
        <v>673</v>
      </c>
      <c r="N264" s="437" t="s">
        <v>675</v>
      </c>
    </row>
    <row r="265" spans="1:14" ht="63.75" x14ac:dyDescent="0.25">
      <c r="A265" s="435">
        <v>87</v>
      </c>
      <c r="B265" s="400" t="s">
        <v>411</v>
      </c>
      <c r="C265" s="400" t="s">
        <v>412</v>
      </c>
      <c r="D265" s="401" t="s">
        <v>414</v>
      </c>
      <c r="E265" s="399" t="s">
        <v>34</v>
      </c>
      <c r="F265" s="405" t="s">
        <v>27</v>
      </c>
      <c r="G265" s="409">
        <v>3.9</v>
      </c>
      <c r="H265" s="409">
        <v>3.5</v>
      </c>
      <c r="I265" s="402" t="s">
        <v>35</v>
      </c>
      <c r="J265" s="404">
        <v>1</v>
      </c>
      <c r="K265" s="403">
        <v>683000</v>
      </c>
      <c r="L265" s="407">
        <v>43709</v>
      </c>
      <c r="M265" s="407" t="s">
        <v>673</v>
      </c>
      <c r="N265" s="437" t="s">
        <v>675</v>
      </c>
    </row>
    <row r="266" spans="1:14" ht="63.75" x14ac:dyDescent="0.25">
      <c r="A266" s="435">
        <v>88</v>
      </c>
      <c r="B266" s="400" t="s">
        <v>416</v>
      </c>
      <c r="C266" s="400" t="s">
        <v>417</v>
      </c>
      <c r="D266" s="401" t="s">
        <v>419</v>
      </c>
      <c r="E266" s="399" t="s">
        <v>34</v>
      </c>
      <c r="F266" s="402" t="s">
        <v>198</v>
      </c>
      <c r="G266" s="411">
        <v>0</v>
      </c>
      <c r="H266" s="411">
        <v>0</v>
      </c>
      <c r="I266" s="402" t="s">
        <v>35</v>
      </c>
      <c r="J266" s="404">
        <v>1</v>
      </c>
      <c r="K266" s="403" t="str">
        <f>I266</f>
        <v>Normal</v>
      </c>
      <c r="L266" s="407">
        <v>43709</v>
      </c>
      <c r="M266" s="407" t="s">
        <v>673</v>
      </c>
      <c r="N266" s="437" t="s">
        <v>675</v>
      </c>
    </row>
    <row r="267" spans="1:14" ht="63.75" x14ac:dyDescent="0.25">
      <c r="A267" s="435">
        <v>89</v>
      </c>
      <c r="B267" s="400" t="s">
        <v>421</v>
      </c>
      <c r="C267" s="400" t="s">
        <v>422</v>
      </c>
      <c r="D267" s="401" t="s">
        <v>419</v>
      </c>
      <c r="E267" s="399" t="s">
        <v>34</v>
      </c>
      <c r="F267" s="405" t="s">
        <v>27</v>
      </c>
      <c r="G267" s="409">
        <v>0</v>
      </c>
      <c r="H267" s="409">
        <v>1.5</v>
      </c>
      <c r="I267" s="402" t="s">
        <v>28</v>
      </c>
      <c r="J267" s="404">
        <v>1</v>
      </c>
      <c r="K267" s="403">
        <v>683000</v>
      </c>
      <c r="L267" s="407">
        <v>43709</v>
      </c>
      <c r="M267" s="407" t="s">
        <v>673</v>
      </c>
      <c r="N267" s="437" t="s">
        <v>675</v>
      </c>
    </row>
    <row r="268" spans="1:14" ht="63.75" x14ac:dyDescent="0.25">
      <c r="A268" s="435">
        <v>90</v>
      </c>
      <c r="B268" s="400" t="s">
        <v>425</v>
      </c>
      <c r="C268" s="400" t="s">
        <v>426</v>
      </c>
      <c r="D268" s="401" t="s">
        <v>419</v>
      </c>
      <c r="E268" s="399" t="s">
        <v>34</v>
      </c>
      <c r="F268" s="405" t="s">
        <v>27</v>
      </c>
      <c r="G268" s="409">
        <v>2.1</v>
      </c>
      <c r="H268" s="409">
        <v>2.6</v>
      </c>
      <c r="I268" s="402" t="s">
        <v>35</v>
      </c>
      <c r="J268" s="404">
        <v>1</v>
      </c>
      <c r="K268" s="403">
        <v>683000</v>
      </c>
      <c r="L268" s="407">
        <v>43709</v>
      </c>
      <c r="M268" s="407" t="s">
        <v>673</v>
      </c>
      <c r="N268" s="437" t="s">
        <v>675</v>
      </c>
    </row>
    <row r="269" spans="1:14" ht="63.75" x14ac:dyDescent="0.25">
      <c r="A269" s="435">
        <v>91</v>
      </c>
      <c r="B269" s="400" t="s">
        <v>429</v>
      </c>
      <c r="C269" s="400" t="s">
        <v>430</v>
      </c>
      <c r="D269" s="401" t="s">
        <v>419</v>
      </c>
      <c r="E269" s="399" t="s">
        <v>34</v>
      </c>
      <c r="F269" s="405" t="s">
        <v>27</v>
      </c>
      <c r="G269" s="409">
        <v>3.2</v>
      </c>
      <c r="H269" s="409">
        <v>2.4</v>
      </c>
      <c r="I269" s="402" t="s">
        <v>35</v>
      </c>
      <c r="J269" s="404">
        <v>1</v>
      </c>
      <c r="K269" s="403">
        <v>683000</v>
      </c>
      <c r="L269" s="407">
        <v>43709</v>
      </c>
      <c r="M269" s="407" t="s">
        <v>673</v>
      </c>
      <c r="N269" s="437" t="s">
        <v>675</v>
      </c>
    </row>
    <row r="270" spans="1:14" ht="63.75" x14ac:dyDescent="0.25">
      <c r="A270" s="435">
        <v>92</v>
      </c>
      <c r="B270" s="400" t="s">
        <v>433</v>
      </c>
      <c r="C270" s="400" t="s">
        <v>434</v>
      </c>
      <c r="D270" s="401" t="s">
        <v>419</v>
      </c>
      <c r="E270" s="399" t="s">
        <v>34</v>
      </c>
      <c r="F270" s="405" t="s">
        <v>27</v>
      </c>
      <c r="G270" s="408">
        <v>0.3</v>
      </c>
      <c r="H270" s="408">
        <v>2</v>
      </c>
      <c r="I270" s="402" t="s">
        <v>28</v>
      </c>
      <c r="J270" s="404">
        <v>1</v>
      </c>
      <c r="K270" s="403">
        <v>683000</v>
      </c>
      <c r="L270" s="407">
        <v>43709</v>
      </c>
      <c r="M270" s="407" t="s">
        <v>673</v>
      </c>
      <c r="N270" s="437" t="s">
        <v>675</v>
      </c>
    </row>
    <row r="271" spans="1:14" ht="63.75" x14ac:dyDescent="0.25">
      <c r="A271" s="435">
        <v>93</v>
      </c>
      <c r="B271" s="400" t="s">
        <v>437</v>
      </c>
      <c r="C271" s="400" t="s">
        <v>438</v>
      </c>
      <c r="D271" s="401" t="s">
        <v>380</v>
      </c>
      <c r="E271" s="399" t="s">
        <v>34</v>
      </c>
      <c r="F271" s="405" t="s">
        <v>27</v>
      </c>
      <c r="G271" s="409">
        <v>4</v>
      </c>
      <c r="H271" s="409">
        <v>3.8</v>
      </c>
      <c r="I271" s="402" t="s">
        <v>35</v>
      </c>
      <c r="J271" s="404">
        <v>1</v>
      </c>
      <c r="K271" s="403">
        <v>683000</v>
      </c>
      <c r="L271" s="407">
        <v>43709</v>
      </c>
      <c r="M271" s="407" t="s">
        <v>673</v>
      </c>
      <c r="N271" s="437" t="s">
        <v>675</v>
      </c>
    </row>
    <row r="272" spans="1:14" ht="63.75" x14ac:dyDescent="0.25">
      <c r="A272" s="435">
        <v>94</v>
      </c>
      <c r="B272" s="400" t="s">
        <v>441</v>
      </c>
      <c r="C272" s="400" t="s">
        <v>442</v>
      </c>
      <c r="D272" s="401" t="s">
        <v>419</v>
      </c>
      <c r="E272" s="399" t="s">
        <v>34</v>
      </c>
      <c r="F272" s="405" t="s">
        <v>27</v>
      </c>
      <c r="G272" s="409">
        <v>0.7</v>
      </c>
      <c r="H272" s="409">
        <v>1.7</v>
      </c>
      <c r="I272" s="402" t="s">
        <v>28</v>
      </c>
      <c r="J272" s="404">
        <v>1</v>
      </c>
      <c r="K272" s="403">
        <v>683000</v>
      </c>
      <c r="L272" s="407">
        <v>43709</v>
      </c>
      <c r="M272" s="407" t="s">
        <v>673</v>
      </c>
      <c r="N272" s="437" t="s">
        <v>675</v>
      </c>
    </row>
    <row r="273" spans="1:14" ht="63.75" x14ac:dyDescent="0.25">
      <c r="A273" s="435">
        <v>95</v>
      </c>
      <c r="B273" s="400" t="s">
        <v>445</v>
      </c>
      <c r="C273" s="400" t="s">
        <v>446</v>
      </c>
      <c r="D273" s="401" t="s">
        <v>448</v>
      </c>
      <c r="E273" s="401" t="s">
        <v>90</v>
      </c>
      <c r="F273" s="405" t="s">
        <v>27</v>
      </c>
      <c r="G273" s="409">
        <v>3.6</v>
      </c>
      <c r="H273" s="409">
        <v>3.3</v>
      </c>
      <c r="I273" s="402" t="s">
        <v>35</v>
      </c>
      <c r="J273" s="404">
        <v>1</v>
      </c>
      <c r="K273" s="403">
        <v>683000</v>
      </c>
      <c r="L273" s="407">
        <v>43709</v>
      </c>
      <c r="M273" s="407" t="s">
        <v>673</v>
      </c>
      <c r="N273" s="437" t="s">
        <v>675</v>
      </c>
    </row>
    <row r="274" spans="1:14" ht="63.75" x14ac:dyDescent="0.25">
      <c r="A274" s="435">
        <v>96</v>
      </c>
      <c r="B274" s="400" t="s">
        <v>450</v>
      </c>
      <c r="C274" s="400" t="s">
        <v>451</v>
      </c>
      <c r="D274" s="401" t="s">
        <v>453</v>
      </c>
      <c r="E274" s="399" t="s">
        <v>34</v>
      </c>
      <c r="F274" s="405" t="s">
        <v>27</v>
      </c>
      <c r="G274" s="409">
        <v>2.8</v>
      </c>
      <c r="H274" s="409">
        <v>2.5</v>
      </c>
      <c r="I274" s="402" t="s">
        <v>35</v>
      </c>
      <c r="J274" s="404">
        <v>1</v>
      </c>
      <c r="K274" s="403">
        <v>683000</v>
      </c>
      <c r="L274" s="407">
        <v>43709</v>
      </c>
      <c r="M274" s="407" t="s">
        <v>673</v>
      </c>
      <c r="N274" s="437" t="s">
        <v>675</v>
      </c>
    </row>
    <row r="275" spans="1:14" ht="63.75" x14ac:dyDescent="0.25">
      <c r="A275" s="435">
        <v>97</v>
      </c>
      <c r="B275" s="400" t="s">
        <v>455</v>
      </c>
      <c r="C275" s="400" t="s">
        <v>456</v>
      </c>
      <c r="D275" s="401" t="s">
        <v>453</v>
      </c>
      <c r="E275" s="399" t="s">
        <v>34</v>
      </c>
      <c r="F275" s="405" t="s">
        <v>27</v>
      </c>
      <c r="G275" s="409">
        <v>2.4</v>
      </c>
      <c r="H275" s="409">
        <v>2.4</v>
      </c>
      <c r="I275" s="402" t="s">
        <v>35</v>
      </c>
      <c r="J275" s="404">
        <v>1</v>
      </c>
      <c r="K275" s="403">
        <v>683000</v>
      </c>
      <c r="L275" s="407">
        <v>43709</v>
      </c>
      <c r="M275" s="407" t="s">
        <v>673</v>
      </c>
      <c r="N275" s="437" t="s">
        <v>675</v>
      </c>
    </row>
    <row r="276" spans="1:14" ht="63.75" x14ac:dyDescent="0.25">
      <c r="A276" s="435">
        <v>98</v>
      </c>
      <c r="B276" s="400" t="s">
        <v>459</v>
      </c>
      <c r="C276" s="400" t="s">
        <v>442</v>
      </c>
      <c r="D276" s="401" t="s">
        <v>453</v>
      </c>
      <c r="E276" s="399" t="s">
        <v>34</v>
      </c>
      <c r="F276" s="405" t="s">
        <v>27</v>
      </c>
      <c r="G276" s="409">
        <v>1.6</v>
      </c>
      <c r="H276" s="409">
        <v>2.2999999999999998</v>
      </c>
      <c r="I276" s="402" t="s">
        <v>35</v>
      </c>
      <c r="J276" s="404">
        <v>1</v>
      </c>
      <c r="K276" s="403">
        <v>683000</v>
      </c>
      <c r="L276" s="407">
        <v>43709</v>
      </c>
      <c r="M276" s="407" t="s">
        <v>673</v>
      </c>
      <c r="N276" s="437" t="s">
        <v>675</v>
      </c>
    </row>
    <row r="277" spans="1:14" ht="63.75" x14ac:dyDescent="0.25">
      <c r="A277" s="435">
        <v>99</v>
      </c>
      <c r="B277" s="400" t="s">
        <v>462</v>
      </c>
      <c r="C277" s="400" t="s">
        <v>463</v>
      </c>
      <c r="D277" s="401" t="s">
        <v>453</v>
      </c>
      <c r="E277" s="399" t="s">
        <v>34</v>
      </c>
      <c r="F277" s="405" t="s">
        <v>27</v>
      </c>
      <c r="G277" s="409">
        <v>0.4</v>
      </c>
      <c r="H277" s="409">
        <v>1.6</v>
      </c>
      <c r="I277" s="402" t="s">
        <v>28</v>
      </c>
      <c r="J277" s="404">
        <v>1</v>
      </c>
      <c r="K277" s="403">
        <v>683000</v>
      </c>
      <c r="L277" s="407">
        <v>43709</v>
      </c>
      <c r="M277" s="407" t="s">
        <v>673</v>
      </c>
      <c r="N277" s="437" t="s">
        <v>675</v>
      </c>
    </row>
    <row r="278" spans="1:14" ht="63.75" x14ac:dyDescent="0.25">
      <c r="A278" s="435">
        <v>100</v>
      </c>
      <c r="B278" s="400" t="s">
        <v>466</v>
      </c>
      <c r="C278" s="400" t="s">
        <v>467</v>
      </c>
      <c r="D278" s="401" t="s">
        <v>453</v>
      </c>
      <c r="E278" s="399" t="s">
        <v>34</v>
      </c>
      <c r="F278" s="405" t="s">
        <v>27</v>
      </c>
      <c r="G278" s="408">
        <v>1.1000000000000001</v>
      </c>
      <c r="H278" s="408">
        <v>2</v>
      </c>
      <c r="I278" s="402" t="s">
        <v>28</v>
      </c>
      <c r="J278" s="404">
        <v>1</v>
      </c>
      <c r="K278" s="403">
        <v>683000</v>
      </c>
      <c r="L278" s="407">
        <v>43709</v>
      </c>
      <c r="M278" s="407" t="s">
        <v>673</v>
      </c>
      <c r="N278" s="437" t="s">
        <v>675</v>
      </c>
    </row>
    <row r="279" spans="1:14" ht="63.75" x14ac:dyDescent="0.25">
      <c r="A279" s="435">
        <v>101</v>
      </c>
      <c r="B279" s="400" t="s">
        <v>470</v>
      </c>
      <c r="C279" s="400" t="s">
        <v>471</v>
      </c>
      <c r="D279" s="401" t="s">
        <v>473</v>
      </c>
      <c r="E279" s="399" t="s">
        <v>34</v>
      </c>
      <c r="F279" s="405" t="s">
        <v>27</v>
      </c>
      <c r="G279" s="409">
        <v>3.5</v>
      </c>
      <c r="H279" s="409">
        <v>3.2</v>
      </c>
      <c r="I279" s="402" t="s">
        <v>35</v>
      </c>
      <c r="J279" s="404">
        <v>1</v>
      </c>
      <c r="K279" s="403">
        <v>683000</v>
      </c>
      <c r="L279" s="407">
        <v>43709</v>
      </c>
      <c r="M279" s="407" t="s">
        <v>673</v>
      </c>
      <c r="N279" s="437" t="s">
        <v>675</v>
      </c>
    </row>
    <row r="280" spans="1:14" ht="63.75" x14ac:dyDescent="0.25">
      <c r="A280" s="435">
        <v>102</v>
      </c>
      <c r="B280" s="400" t="s">
        <v>475</v>
      </c>
      <c r="C280" s="400" t="s">
        <v>476</v>
      </c>
      <c r="D280" s="401" t="s">
        <v>478</v>
      </c>
      <c r="E280" s="399" t="s">
        <v>34</v>
      </c>
      <c r="F280" s="405" t="s">
        <v>27</v>
      </c>
      <c r="G280" s="408">
        <v>0</v>
      </c>
      <c r="H280" s="408">
        <v>2</v>
      </c>
      <c r="I280" s="402" t="s">
        <v>35</v>
      </c>
      <c r="J280" s="404">
        <v>1</v>
      </c>
      <c r="K280" s="403">
        <v>683000</v>
      </c>
      <c r="L280" s="407">
        <v>43709</v>
      </c>
      <c r="M280" s="407" t="s">
        <v>673</v>
      </c>
      <c r="N280" s="437" t="s">
        <v>675</v>
      </c>
    </row>
    <row r="281" spans="1:14" ht="63.75" x14ac:dyDescent="0.25">
      <c r="A281" s="435">
        <v>103</v>
      </c>
      <c r="B281" s="400" t="s">
        <v>480</v>
      </c>
      <c r="C281" s="400" t="s">
        <v>306</v>
      </c>
      <c r="D281" s="401" t="s">
        <v>478</v>
      </c>
      <c r="E281" s="399" t="s">
        <v>34</v>
      </c>
      <c r="F281" s="405" t="s">
        <v>27</v>
      </c>
      <c r="G281" s="408">
        <v>0.5</v>
      </c>
      <c r="H281" s="408">
        <v>1.7</v>
      </c>
      <c r="I281" s="402" t="s">
        <v>28</v>
      </c>
      <c r="J281" s="404">
        <v>1</v>
      </c>
      <c r="K281" s="403">
        <v>683000</v>
      </c>
      <c r="L281" s="407">
        <v>43709</v>
      </c>
      <c r="M281" s="407" t="s">
        <v>673</v>
      </c>
      <c r="N281" s="437" t="s">
        <v>675</v>
      </c>
    </row>
    <row r="282" spans="1:14" ht="63.75" x14ac:dyDescent="0.25">
      <c r="A282" s="435">
        <v>104</v>
      </c>
      <c r="B282" s="400" t="s">
        <v>483</v>
      </c>
      <c r="C282" s="400" t="s">
        <v>484</v>
      </c>
      <c r="D282" s="401" t="s">
        <v>486</v>
      </c>
      <c r="E282" s="400" t="s">
        <v>26</v>
      </c>
      <c r="F282" s="405" t="s">
        <v>27</v>
      </c>
      <c r="G282" s="409">
        <v>3.9</v>
      </c>
      <c r="H282" s="409">
        <v>3.9</v>
      </c>
      <c r="I282" s="402" t="s">
        <v>35</v>
      </c>
      <c r="J282" s="404">
        <v>1</v>
      </c>
      <c r="K282" s="403">
        <v>683000</v>
      </c>
      <c r="L282" s="407">
        <v>43709</v>
      </c>
      <c r="M282" s="407" t="s">
        <v>673</v>
      </c>
      <c r="N282" s="437" t="s">
        <v>675</v>
      </c>
    </row>
    <row r="283" spans="1:14" ht="63.75" x14ac:dyDescent="0.25">
      <c r="A283" s="435">
        <v>105</v>
      </c>
      <c r="B283" s="400" t="s">
        <v>488</v>
      </c>
      <c r="C283" s="400" t="s">
        <v>489</v>
      </c>
      <c r="D283" s="401" t="s">
        <v>491</v>
      </c>
      <c r="E283" s="400" t="s">
        <v>26</v>
      </c>
      <c r="F283" s="405" t="s">
        <v>27</v>
      </c>
      <c r="G283" s="409">
        <v>3.7</v>
      </c>
      <c r="H283" s="409">
        <v>3.4</v>
      </c>
      <c r="I283" s="402" t="s">
        <v>35</v>
      </c>
      <c r="J283" s="404">
        <v>1</v>
      </c>
      <c r="K283" s="403">
        <v>683000</v>
      </c>
      <c r="L283" s="407">
        <v>43709</v>
      </c>
      <c r="M283" s="407" t="s">
        <v>673</v>
      </c>
      <c r="N283" s="437" t="s">
        <v>675</v>
      </c>
    </row>
    <row r="284" spans="1:14" ht="63.75" x14ac:dyDescent="0.25">
      <c r="A284" s="435">
        <v>106</v>
      </c>
      <c r="B284" s="400" t="s">
        <v>493</v>
      </c>
      <c r="C284" s="400" t="s">
        <v>494</v>
      </c>
      <c r="D284" s="401" t="s">
        <v>40</v>
      </c>
      <c r="E284" s="401" t="s">
        <v>90</v>
      </c>
      <c r="F284" s="405" t="s">
        <v>27</v>
      </c>
      <c r="G284" s="409">
        <v>2.6</v>
      </c>
      <c r="H284" s="409">
        <v>3</v>
      </c>
      <c r="I284" s="402" t="s">
        <v>35</v>
      </c>
      <c r="J284" s="404">
        <v>1</v>
      </c>
      <c r="K284" s="403">
        <v>683000</v>
      </c>
      <c r="L284" s="407">
        <v>43709</v>
      </c>
      <c r="M284" s="407" t="s">
        <v>673</v>
      </c>
      <c r="N284" s="437" t="s">
        <v>675</v>
      </c>
    </row>
    <row r="285" spans="1:14" ht="63.75" x14ac:dyDescent="0.25">
      <c r="A285" s="435">
        <v>107</v>
      </c>
      <c r="B285" s="400" t="s">
        <v>497</v>
      </c>
      <c r="C285" s="400" t="s">
        <v>498</v>
      </c>
      <c r="D285" s="401" t="s">
        <v>500</v>
      </c>
      <c r="E285" s="399" t="s">
        <v>34</v>
      </c>
      <c r="F285" s="405" t="s">
        <v>27</v>
      </c>
      <c r="G285" s="409">
        <v>3.7</v>
      </c>
      <c r="H285" s="409">
        <v>3</v>
      </c>
      <c r="I285" s="402" t="s">
        <v>35</v>
      </c>
      <c r="J285" s="404">
        <v>1</v>
      </c>
      <c r="K285" s="403">
        <v>683000</v>
      </c>
      <c r="L285" s="407">
        <v>43709</v>
      </c>
      <c r="M285" s="407" t="s">
        <v>673</v>
      </c>
      <c r="N285" s="437" t="s">
        <v>675</v>
      </c>
    </row>
    <row r="286" spans="1:14" ht="63.75" x14ac:dyDescent="0.25">
      <c r="A286" s="435">
        <v>108</v>
      </c>
      <c r="B286" s="400" t="s">
        <v>502</v>
      </c>
      <c r="C286" s="400" t="s">
        <v>503</v>
      </c>
      <c r="D286" s="401" t="s">
        <v>491</v>
      </c>
      <c r="E286" s="399" t="s">
        <v>34</v>
      </c>
      <c r="F286" s="405" t="s">
        <v>27</v>
      </c>
      <c r="G286" s="409">
        <v>3</v>
      </c>
      <c r="H286" s="409">
        <v>3</v>
      </c>
      <c r="I286" s="402" t="s">
        <v>35</v>
      </c>
      <c r="J286" s="404">
        <v>1</v>
      </c>
      <c r="K286" s="403">
        <v>683000</v>
      </c>
      <c r="L286" s="407">
        <v>43709</v>
      </c>
      <c r="M286" s="407" t="s">
        <v>673</v>
      </c>
      <c r="N286" s="437" t="s">
        <v>675</v>
      </c>
    </row>
    <row r="287" spans="1:14" ht="63.75" x14ac:dyDescent="0.25">
      <c r="A287" s="435">
        <v>109</v>
      </c>
      <c r="B287" s="400" t="s">
        <v>506</v>
      </c>
      <c r="C287" s="400" t="s">
        <v>507</v>
      </c>
      <c r="D287" s="401" t="s">
        <v>500</v>
      </c>
      <c r="E287" s="399" t="s">
        <v>34</v>
      </c>
      <c r="F287" s="405" t="s">
        <v>27</v>
      </c>
      <c r="G287" s="409">
        <v>0</v>
      </c>
      <c r="H287" s="409">
        <v>1.8</v>
      </c>
      <c r="I287" s="402" t="s">
        <v>35</v>
      </c>
      <c r="J287" s="404">
        <v>1</v>
      </c>
      <c r="K287" s="403">
        <v>683000</v>
      </c>
      <c r="L287" s="407">
        <v>43709</v>
      </c>
      <c r="M287" s="407" t="s">
        <v>673</v>
      </c>
      <c r="N287" s="437" t="s">
        <v>675</v>
      </c>
    </row>
    <row r="288" spans="1:14" ht="63.75" x14ac:dyDescent="0.25">
      <c r="A288" s="435">
        <v>110</v>
      </c>
      <c r="B288" s="400" t="s">
        <v>510</v>
      </c>
      <c r="C288" s="400" t="s">
        <v>511</v>
      </c>
      <c r="D288" s="401" t="s">
        <v>500</v>
      </c>
      <c r="E288" s="399" t="s">
        <v>34</v>
      </c>
      <c r="F288" s="405" t="s">
        <v>27</v>
      </c>
      <c r="G288" s="409">
        <v>1.8</v>
      </c>
      <c r="H288" s="409">
        <v>2.2999999999999998</v>
      </c>
      <c r="I288" s="402" t="s">
        <v>35</v>
      </c>
      <c r="J288" s="404">
        <v>1</v>
      </c>
      <c r="K288" s="403">
        <v>683000</v>
      </c>
      <c r="L288" s="407">
        <v>43709</v>
      </c>
      <c r="M288" s="407" t="s">
        <v>673</v>
      </c>
      <c r="N288" s="437" t="s">
        <v>675</v>
      </c>
    </row>
    <row r="289" spans="1:14" ht="63.75" x14ac:dyDescent="0.25">
      <c r="A289" s="435">
        <v>111</v>
      </c>
      <c r="B289" s="400" t="s">
        <v>514</v>
      </c>
      <c r="C289" s="400" t="s">
        <v>515</v>
      </c>
      <c r="D289" s="401" t="s">
        <v>491</v>
      </c>
      <c r="E289" s="399" t="s">
        <v>34</v>
      </c>
      <c r="F289" s="405" t="s">
        <v>27</v>
      </c>
      <c r="G289" s="409">
        <v>3.8</v>
      </c>
      <c r="H289" s="409">
        <v>3.4</v>
      </c>
      <c r="I289" s="402" t="s">
        <v>35</v>
      </c>
      <c r="J289" s="404">
        <v>1</v>
      </c>
      <c r="K289" s="403">
        <v>683000</v>
      </c>
      <c r="L289" s="407">
        <v>43709</v>
      </c>
      <c r="M289" s="407" t="s">
        <v>673</v>
      </c>
      <c r="N289" s="437" t="s">
        <v>675</v>
      </c>
    </row>
    <row r="290" spans="1:14" ht="63.75" x14ac:dyDescent="0.25">
      <c r="A290" s="435">
        <v>112</v>
      </c>
      <c r="B290" s="400" t="s">
        <v>518</v>
      </c>
      <c r="C290" s="400" t="s">
        <v>519</v>
      </c>
      <c r="D290" s="401" t="s">
        <v>491</v>
      </c>
      <c r="E290" s="399" t="s">
        <v>34</v>
      </c>
      <c r="F290" s="405" t="s">
        <v>27</v>
      </c>
      <c r="G290" s="409">
        <v>0.5</v>
      </c>
      <c r="H290" s="409">
        <v>1.9</v>
      </c>
      <c r="I290" s="402" t="s">
        <v>28</v>
      </c>
      <c r="J290" s="404">
        <v>1</v>
      </c>
      <c r="K290" s="403">
        <v>683000</v>
      </c>
      <c r="L290" s="407">
        <v>43709</v>
      </c>
      <c r="M290" s="407" t="s">
        <v>673</v>
      </c>
      <c r="N290" s="437" t="s">
        <v>675</v>
      </c>
    </row>
    <row r="291" spans="1:14" ht="63.75" x14ac:dyDescent="0.25">
      <c r="A291" s="435">
        <v>113</v>
      </c>
      <c r="B291" s="400" t="s">
        <v>522</v>
      </c>
      <c r="C291" s="400" t="s">
        <v>523</v>
      </c>
      <c r="D291" s="401" t="s">
        <v>491</v>
      </c>
      <c r="E291" s="399" t="s">
        <v>34</v>
      </c>
      <c r="F291" s="405" t="s">
        <v>27</v>
      </c>
      <c r="G291" s="409">
        <v>3</v>
      </c>
      <c r="H291" s="409">
        <v>1.9</v>
      </c>
      <c r="I291" s="402" t="s">
        <v>35</v>
      </c>
      <c r="J291" s="404">
        <v>1</v>
      </c>
      <c r="K291" s="403">
        <v>683000</v>
      </c>
      <c r="L291" s="407">
        <v>43709</v>
      </c>
      <c r="M291" s="407" t="s">
        <v>673</v>
      </c>
      <c r="N291" s="437" t="s">
        <v>675</v>
      </c>
    </row>
    <row r="292" spans="1:14" ht="63.75" x14ac:dyDescent="0.25">
      <c r="A292" s="435">
        <v>114</v>
      </c>
      <c r="B292" s="400" t="s">
        <v>526</v>
      </c>
      <c r="C292" s="400" t="s">
        <v>527</v>
      </c>
      <c r="D292" s="401" t="s">
        <v>491</v>
      </c>
      <c r="E292" s="399" t="s">
        <v>34</v>
      </c>
      <c r="F292" s="405" t="s">
        <v>27</v>
      </c>
      <c r="G292" s="409">
        <v>3.5</v>
      </c>
      <c r="H292" s="409">
        <v>2.9</v>
      </c>
      <c r="I292" s="402" t="s">
        <v>35</v>
      </c>
      <c r="J292" s="404">
        <v>1</v>
      </c>
      <c r="K292" s="403">
        <v>683000</v>
      </c>
      <c r="L292" s="407">
        <v>43709</v>
      </c>
      <c r="M292" s="407" t="s">
        <v>673</v>
      </c>
      <c r="N292" s="437" t="s">
        <v>675</v>
      </c>
    </row>
    <row r="293" spans="1:14" ht="63.75" x14ac:dyDescent="0.25">
      <c r="A293" s="435">
        <v>115</v>
      </c>
      <c r="B293" s="400" t="s">
        <v>530</v>
      </c>
      <c r="C293" s="400" t="s">
        <v>531</v>
      </c>
      <c r="D293" s="401" t="s">
        <v>491</v>
      </c>
      <c r="E293" s="399" t="s">
        <v>34</v>
      </c>
      <c r="F293" s="405" t="s">
        <v>27</v>
      </c>
      <c r="G293" s="409">
        <v>3.1</v>
      </c>
      <c r="H293" s="409">
        <v>3.1</v>
      </c>
      <c r="I293" s="402" t="s">
        <v>35</v>
      </c>
      <c r="J293" s="404">
        <v>1</v>
      </c>
      <c r="K293" s="403">
        <v>683000</v>
      </c>
      <c r="L293" s="407">
        <v>43709</v>
      </c>
      <c r="M293" s="407" t="s">
        <v>673</v>
      </c>
      <c r="N293" s="437" t="s">
        <v>675</v>
      </c>
    </row>
    <row r="294" spans="1:14" ht="63.75" x14ac:dyDescent="0.25">
      <c r="A294" s="435">
        <v>116</v>
      </c>
      <c r="B294" s="400" t="s">
        <v>534</v>
      </c>
      <c r="C294" s="400" t="s">
        <v>535</v>
      </c>
      <c r="D294" s="401" t="s">
        <v>285</v>
      </c>
      <c r="E294" s="399" t="s">
        <v>34</v>
      </c>
      <c r="F294" s="405" t="s">
        <v>27</v>
      </c>
      <c r="G294" s="409">
        <v>2.7</v>
      </c>
      <c r="H294" s="409">
        <v>2.8</v>
      </c>
      <c r="I294" s="402" t="s">
        <v>35</v>
      </c>
      <c r="J294" s="404">
        <v>1</v>
      </c>
      <c r="K294" s="403">
        <v>683000</v>
      </c>
      <c r="L294" s="407">
        <v>43709</v>
      </c>
      <c r="M294" s="407" t="s">
        <v>673</v>
      </c>
      <c r="N294" s="437" t="s">
        <v>675</v>
      </c>
    </row>
    <row r="295" spans="1:14" ht="63.75" x14ac:dyDescent="0.25">
      <c r="A295" s="435">
        <v>117</v>
      </c>
      <c r="B295" s="400" t="s">
        <v>538</v>
      </c>
      <c r="C295" s="400" t="s">
        <v>539</v>
      </c>
      <c r="D295" s="401" t="s">
        <v>665</v>
      </c>
      <c r="E295" s="399" t="s">
        <v>34</v>
      </c>
      <c r="F295" s="405" t="s">
        <v>27</v>
      </c>
      <c r="G295" s="408">
        <v>0</v>
      </c>
      <c r="H295" s="408">
        <v>1.4</v>
      </c>
      <c r="I295" s="402" t="s">
        <v>28</v>
      </c>
      <c r="J295" s="404">
        <v>1</v>
      </c>
      <c r="K295" s="403">
        <v>683000</v>
      </c>
      <c r="L295" s="407">
        <v>43709</v>
      </c>
      <c r="M295" s="407" t="s">
        <v>673</v>
      </c>
      <c r="N295" s="437" t="s">
        <v>675</v>
      </c>
    </row>
    <row r="296" spans="1:14" ht="63.75" x14ac:dyDescent="0.25">
      <c r="A296" s="435">
        <v>118</v>
      </c>
      <c r="B296" s="400" t="s">
        <v>542</v>
      </c>
      <c r="C296" s="400" t="s">
        <v>543</v>
      </c>
      <c r="D296" s="401" t="s">
        <v>260</v>
      </c>
      <c r="E296" s="399" t="s">
        <v>34</v>
      </c>
      <c r="F296" s="405" t="s">
        <v>27</v>
      </c>
      <c r="G296" s="409">
        <v>2.2999999999999998</v>
      </c>
      <c r="H296" s="409">
        <v>2.7</v>
      </c>
      <c r="I296" s="402" t="s">
        <v>35</v>
      </c>
      <c r="J296" s="404">
        <v>1</v>
      </c>
      <c r="K296" s="403">
        <v>683000</v>
      </c>
      <c r="L296" s="407">
        <v>43709</v>
      </c>
      <c r="M296" s="407" t="s">
        <v>673</v>
      </c>
      <c r="N296" s="437" t="s">
        <v>675</v>
      </c>
    </row>
    <row r="297" spans="1:14" ht="63.75" x14ac:dyDescent="0.25">
      <c r="A297" s="435">
        <v>119</v>
      </c>
      <c r="B297" s="400" t="s">
        <v>546</v>
      </c>
      <c r="C297" s="400" t="s">
        <v>547</v>
      </c>
      <c r="D297" s="401" t="s">
        <v>549</v>
      </c>
      <c r="E297" s="399" t="s">
        <v>34</v>
      </c>
      <c r="F297" s="405" t="s">
        <v>27</v>
      </c>
      <c r="G297" s="409">
        <v>2.7</v>
      </c>
      <c r="H297" s="409">
        <v>3</v>
      </c>
      <c r="I297" s="402" t="s">
        <v>35</v>
      </c>
      <c r="J297" s="404">
        <v>1</v>
      </c>
      <c r="K297" s="403">
        <v>683000</v>
      </c>
      <c r="L297" s="407">
        <v>43709</v>
      </c>
      <c r="M297" s="407" t="s">
        <v>673</v>
      </c>
      <c r="N297" s="437" t="s">
        <v>675</v>
      </c>
    </row>
    <row r="298" spans="1:14" ht="63.75" x14ac:dyDescent="0.25">
      <c r="A298" s="435">
        <v>120</v>
      </c>
      <c r="B298" s="400" t="s">
        <v>551</v>
      </c>
      <c r="C298" s="400" t="s">
        <v>552</v>
      </c>
      <c r="D298" s="401" t="s">
        <v>486</v>
      </c>
      <c r="E298" s="399" t="s">
        <v>34</v>
      </c>
      <c r="F298" s="405" t="s">
        <v>27</v>
      </c>
      <c r="G298" s="409">
        <v>3.4</v>
      </c>
      <c r="H298" s="409">
        <v>2.6</v>
      </c>
      <c r="I298" s="402" t="s">
        <v>35</v>
      </c>
      <c r="J298" s="404">
        <v>1</v>
      </c>
      <c r="K298" s="403">
        <v>683000</v>
      </c>
      <c r="L298" s="407">
        <v>43709</v>
      </c>
      <c r="M298" s="407" t="s">
        <v>673</v>
      </c>
      <c r="N298" s="437" t="s">
        <v>675</v>
      </c>
    </row>
    <row r="299" spans="1:14" ht="63.75" x14ac:dyDescent="0.25">
      <c r="A299" s="435">
        <v>121</v>
      </c>
      <c r="B299" s="400" t="s">
        <v>555</v>
      </c>
      <c r="C299" s="400" t="s">
        <v>556</v>
      </c>
      <c r="D299" s="401" t="s">
        <v>549</v>
      </c>
      <c r="E299" s="399" t="s">
        <v>34</v>
      </c>
      <c r="F299" s="405" t="s">
        <v>27</v>
      </c>
      <c r="G299" s="409">
        <v>2.2000000000000002</v>
      </c>
      <c r="H299" s="409">
        <v>2.5</v>
      </c>
      <c r="I299" s="402" t="s">
        <v>35</v>
      </c>
      <c r="J299" s="404">
        <v>1</v>
      </c>
      <c r="K299" s="403">
        <v>683000</v>
      </c>
      <c r="L299" s="407">
        <v>43709</v>
      </c>
      <c r="M299" s="407" t="s">
        <v>673</v>
      </c>
      <c r="N299" s="437" t="s">
        <v>675</v>
      </c>
    </row>
    <row r="300" spans="1:14" ht="63.75" x14ac:dyDescent="0.25">
      <c r="A300" s="435">
        <v>122</v>
      </c>
      <c r="B300" s="400" t="s">
        <v>558</v>
      </c>
      <c r="C300" s="413" t="s">
        <v>559</v>
      </c>
      <c r="D300" s="401" t="s">
        <v>360</v>
      </c>
      <c r="E300" s="399" t="s">
        <v>34</v>
      </c>
      <c r="F300" s="400" t="s">
        <v>351</v>
      </c>
      <c r="G300" s="412">
        <v>0</v>
      </c>
      <c r="H300" s="412">
        <v>0</v>
      </c>
      <c r="I300" s="412" t="s">
        <v>351</v>
      </c>
      <c r="J300" s="414">
        <v>1</v>
      </c>
      <c r="K300" s="403">
        <v>0</v>
      </c>
      <c r="L300" s="407">
        <v>43709</v>
      </c>
      <c r="M300" s="407" t="s">
        <v>673</v>
      </c>
      <c r="N300" s="437" t="s">
        <v>675</v>
      </c>
    </row>
    <row r="301" spans="1:14" ht="63.75" x14ac:dyDescent="0.25">
      <c r="A301" s="435">
        <v>123</v>
      </c>
      <c r="B301" s="400" t="s">
        <v>562</v>
      </c>
      <c r="C301" s="413" t="s">
        <v>563</v>
      </c>
      <c r="D301" s="401" t="s">
        <v>565</v>
      </c>
      <c r="E301" s="400" t="s">
        <v>34</v>
      </c>
      <c r="F301" s="405" t="s">
        <v>27</v>
      </c>
      <c r="G301" s="409">
        <v>0.4</v>
      </c>
      <c r="H301" s="409">
        <v>2</v>
      </c>
      <c r="I301" s="412" t="s">
        <v>35</v>
      </c>
      <c r="J301" s="414">
        <v>1</v>
      </c>
      <c r="K301" s="403">
        <v>683000</v>
      </c>
      <c r="L301" s="407">
        <v>43709</v>
      </c>
      <c r="M301" s="407" t="s">
        <v>673</v>
      </c>
      <c r="N301" s="437" t="s">
        <v>675</v>
      </c>
    </row>
    <row r="302" spans="1:14" ht="76.5" x14ac:dyDescent="0.25">
      <c r="A302" s="435">
        <v>124</v>
      </c>
      <c r="B302" s="400" t="s">
        <v>377</v>
      </c>
      <c r="C302" s="413" t="s">
        <v>566</v>
      </c>
      <c r="D302" s="401"/>
      <c r="E302" s="401" t="s">
        <v>55</v>
      </c>
      <c r="F302" s="400" t="s">
        <v>351</v>
      </c>
      <c r="G302" s="412">
        <v>0</v>
      </c>
      <c r="H302" s="412">
        <v>0</v>
      </c>
      <c r="I302" s="412" t="s">
        <v>351</v>
      </c>
      <c r="J302" s="414">
        <v>1</v>
      </c>
      <c r="K302" s="403">
        <v>0</v>
      </c>
      <c r="L302" s="407">
        <v>43709</v>
      </c>
      <c r="M302" s="407" t="s">
        <v>673</v>
      </c>
      <c r="N302" s="437" t="s">
        <v>675</v>
      </c>
    </row>
    <row r="303" spans="1:14" ht="76.5" x14ac:dyDescent="0.25">
      <c r="A303" s="435">
        <v>125</v>
      </c>
      <c r="B303" s="400" t="s">
        <v>567</v>
      </c>
      <c r="C303" s="413" t="s">
        <v>568</v>
      </c>
      <c r="D303" s="401"/>
      <c r="E303" s="401" t="s">
        <v>55</v>
      </c>
      <c r="F303" s="400" t="s">
        <v>351</v>
      </c>
      <c r="G303" s="412">
        <v>0</v>
      </c>
      <c r="H303" s="412">
        <v>0</v>
      </c>
      <c r="I303" s="412" t="s">
        <v>351</v>
      </c>
      <c r="J303" s="414">
        <v>1</v>
      </c>
      <c r="K303" s="403">
        <v>0</v>
      </c>
      <c r="L303" s="407">
        <v>43709</v>
      </c>
      <c r="M303" s="407" t="s">
        <v>673</v>
      </c>
      <c r="N303" s="437" t="s">
        <v>675</v>
      </c>
    </row>
    <row r="304" spans="1:14" ht="76.5" x14ac:dyDescent="0.25">
      <c r="A304" s="435">
        <v>126</v>
      </c>
      <c r="B304" s="400" t="s">
        <v>570</v>
      </c>
      <c r="C304" s="413" t="s">
        <v>571</v>
      </c>
      <c r="D304" s="401"/>
      <c r="E304" s="401" t="s">
        <v>55</v>
      </c>
      <c r="F304" s="400" t="s">
        <v>351</v>
      </c>
      <c r="G304" s="412">
        <v>0</v>
      </c>
      <c r="H304" s="412">
        <v>0</v>
      </c>
      <c r="I304" s="412" t="s">
        <v>351</v>
      </c>
      <c r="J304" s="414">
        <v>1</v>
      </c>
      <c r="K304" s="403">
        <v>0</v>
      </c>
      <c r="L304" s="407">
        <v>43709</v>
      </c>
      <c r="M304" s="407" t="s">
        <v>673</v>
      </c>
      <c r="N304" s="437" t="s">
        <v>675</v>
      </c>
    </row>
    <row r="305" spans="1:14" ht="76.5" x14ac:dyDescent="0.25">
      <c r="A305" s="435">
        <v>127</v>
      </c>
      <c r="B305" s="400" t="s">
        <v>573</v>
      </c>
      <c r="C305" s="413" t="s">
        <v>574</v>
      </c>
      <c r="D305" s="401"/>
      <c r="E305" s="401" t="s">
        <v>55</v>
      </c>
      <c r="F305" s="400" t="s">
        <v>351</v>
      </c>
      <c r="G305" s="412">
        <v>0</v>
      </c>
      <c r="H305" s="412">
        <v>0</v>
      </c>
      <c r="I305" s="412" t="s">
        <v>351</v>
      </c>
      <c r="J305" s="414">
        <v>1</v>
      </c>
      <c r="K305" s="403">
        <v>0</v>
      </c>
      <c r="L305" s="407">
        <v>43709</v>
      </c>
      <c r="M305" s="407" t="s">
        <v>673</v>
      </c>
      <c r="N305" s="437" t="s">
        <v>675</v>
      </c>
    </row>
    <row r="306" spans="1:14" ht="76.5" x14ac:dyDescent="0.25">
      <c r="A306" s="435">
        <v>128</v>
      </c>
      <c r="B306" s="400" t="s">
        <v>576</v>
      </c>
      <c r="C306" s="413" t="s">
        <v>577</v>
      </c>
      <c r="D306" s="401"/>
      <c r="E306" s="401" t="s">
        <v>55</v>
      </c>
      <c r="F306" s="400" t="s">
        <v>351</v>
      </c>
      <c r="G306" s="412">
        <v>0</v>
      </c>
      <c r="H306" s="412">
        <v>0</v>
      </c>
      <c r="I306" s="412" t="s">
        <v>351</v>
      </c>
      <c r="J306" s="414">
        <v>1</v>
      </c>
      <c r="K306" s="403">
        <v>0</v>
      </c>
      <c r="L306" s="407">
        <v>43709</v>
      </c>
      <c r="M306" s="407" t="s">
        <v>673</v>
      </c>
      <c r="N306" s="437" t="s">
        <v>675</v>
      </c>
    </row>
    <row r="307" spans="1:14" ht="76.5" x14ac:dyDescent="0.25">
      <c r="A307" s="435">
        <v>129</v>
      </c>
      <c r="B307" s="400" t="s">
        <v>579</v>
      </c>
      <c r="C307" s="413" t="s">
        <v>580</v>
      </c>
      <c r="D307" s="401"/>
      <c r="E307" s="401" t="s">
        <v>55</v>
      </c>
      <c r="F307" s="400" t="s">
        <v>351</v>
      </c>
      <c r="G307" s="412">
        <v>0</v>
      </c>
      <c r="H307" s="412">
        <v>0</v>
      </c>
      <c r="I307" s="412" t="s">
        <v>351</v>
      </c>
      <c r="J307" s="414">
        <v>1</v>
      </c>
      <c r="K307" s="403">
        <v>0</v>
      </c>
      <c r="L307" s="407">
        <v>43709</v>
      </c>
      <c r="M307" s="407" t="s">
        <v>673</v>
      </c>
      <c r="N307" s="437" t="s">
        <v>675</v>
      </c>
    </row>
    <row r="308" spans="1:14" ht="76.5" x14ac:dyDescent="0.25">
      <c r="A308" s="435">
        <v>130</v>
      </c>
      <c r="B308" s="400" t="s">
        <v>480</v>
      </c>
      <c r="C308" s="413" t="s">
        <v>582</v>
      </c>
      <c r="D308" s="401"/>
      <c r="E308" s="401" t="s">
        <v>55</v>
      </c>
      <c r="F308" s="400" t="s">
        <v>351</v>
      </c>
      <c r="G308" s="412">
        <v>0</v>
      </c>
      <c r="H308" s="412">
        <v>0</v>
      </c>
      <c r="I308" s="412" t="s">
        <v>351</v>
      </c>
      <c r="J308" s="414">
        <v>1</v>
      </c>
      <c r="K308" s="403">
        <v>0</v>
      </c>
      <c r="L308" s="407">
        <v>43709</v>
      </c>
      <c r="M308" s="407" t="s">
        <v>673</v>
      </c>
      <c r="N308" s="437" t="s">
        <v>675</v>
      </c>
    </row>
    <row r="309" spans="1:14" ht="76.5" x14ac:dyDescent="0.25">
      <c r="A309" s="435">
        <v>131</v>
      </c>
      <c r="B309" s="400" t="s">
        <v>584</v>
      </c>
      <c r="C309" s="413" t="s">
        <v>585</v>
      </c>
      <c r="D309" s="401"/>
      <c r="E309" s="401" t="s">
        <v>55</v>
      </c>
      <c r="F309" s="400" t="s">
        <v>351</v>
      </c>
      <c r="G309" s="412">
        <v>0</v>
      </c>
      <c r="H309" s="412">
        <v>0</v>
      </c>
      <c r="I309" s="412" t="s">
        <v>351</v>
      </c>
      <c r="J309" s="414">
        <v>1</v>
      </c>
      <c r="K309" s="403">
        <v>0</v>
      </c>
      <c r="L309" s="407">
        <v>43709</v>
      </c>
      <c r="M309" s="407" t="s">
        <v>673</v>
      </c>
      <c r="N309" s="437" t="s">
        <v>675</v>
      </c>
    </row>
    <row r="310" spans="1:14" ht="76.5" x14ac:dyDescent="0.25">
      <c r="A310" s="435">
        <v>132</v>
      </c>
      <c r="B310" s="400" t="s">
        <v>664</v>
      </c>
      <c r="C310" s="413" t="s">
        <v>663</v>
      </c>
      <c r="D310" s="401"/>
      <c r="E310" s="401" t="s">
        <v>55</v>
      </c>
      <c r="F310" s="400" t="s">
        <v>351</v>
      </c>
      <c r="G310" s="412">
        <v>0</v>
      </c>
      <c r="H310" s="412">
        <v>0</v>
      </c>
      <c r="I310" s="412" t="s">
        <v>351</v>
      </c>
      <c r="J310" s="414">
        <v>1</v>
      </c>
      <c r="K310" s="403">
        <v>0</v>
      </c>
      <c r="L310" s="407">
        <v>43709</v>
      </c>
      <c r="M310" s="407" t="s">
        <v>673</v>
      </c>
      <c r="N310" s="437" t="s">
        <v>675</v>
      </c>
    </row>
    <row r="311" spans="1:14" ht="76.5" x14ac:dyDescent="0.25">
      <c r="A311" s="435">
        <v>133</v>
      </c>
      <c r="B311" s="400" t="s">
        <v>662</v>
      </c>
      <c r="C311" s="413" t="s">
        <v>588</v>
      </c>
      <c r="D311" s="401"/>
      <c r="E311" s="401" t="s">
        <v>55</v>
      </c>
      <c r="F311" s="400" t="s">
        <v>351</v>
      </c>
      <c r="G311" s="412">
        <v>0</v>
      </c>
      <c r="H311" s="412">
        <v>0</v>
      </c>
      <c r="I311" s="412" t="s">
        <v>351</v>
      </c>
      <c r="J311" s="414">
        <v>1</v>
      </c>
      <c r="K311" s="403">
        <v>0</v>
      </c>
      <c r="L311" s="407">
        <v>43709</v>
      </c>
      <c r="M311" s="407" t="s">
        <v>673</v>
      </c>
      <c r="N311" s="437" t="s">
        <v>675</v>
      </c>
    </row>
    <row r="312" spans="1:14" ht="76.5" x14ac:dyDescent="0.25">
      <c r="A312" s="435">
        <v>134</v>
      </c>
      <c r="B312" s="400" t="s">
        <v>589</v>
      </c>
      <c r="C312" s="413" t="s">
        <v>661</v>
      </c>
      <c r="D312" s="401"/>
      <c r="E312" s="401" t="s">
        <v>55</v>
      </c>
      <c r="F312" s="400" t="s">
        <v>351</v>
      </c>
      <c r="G312" s="412">
        <v>0</v>
      </c>
      <c r="H312" s="412">
        <v>0</v>
      </c>
      <c r="I312" s="412" t="s">
        <v>351</v>
      </c>
      <c r="J312" s="414">
        <v>1</v>
      </c>
      <c r="K312" s="403">
        <v>0</v>
      </c>
      <c r="L312" s="407">
        <v>43709</v>
      </c>
      <c r="M312" s="407" t="s">
        <v>673</v>
      </c>
      <c r="N312" s="437" t="s">
        <v>675</v>
      </c>
    </row>
    <row r="313" spans="1:14" ht="63.75" x14ac:dyDescent="0.25">
      <c r="A313" s="435">
        <v>135</v>
      </c>
      <c r="B313" s="400" t="s">
        <v>591</v>
      </c>
      <c r="C313" s="415" t="s">
        <v>592</v>
      </c>
      <c r="D313" s="400" t="s">
        <v>380</v>
      </c>
      <c r="E313" s="399" t="s">
        <v>34</v>
      </c>
      <c r="F313" s="405" t="s">
        <v>27</v>
      </c>
      <c r="G313" s="416">
        <v>0</v>
      </c>
      <c r="H313" s="416">
        <v>2.2000000000000002</v>
      </c>
      <c r="I313" s="400" t="s">
        <v>35</v>
      </c>
      <c r="J313" s="414">
        <v>1</v>
      </c>
      <c r="K313" s="403">
        <v>683000</v>
      </c>
      <c r="L313" s="407">
        <v>43831</v>
      </c>
      <c r="M313" s="407" t="s">
        <v>673</v>
      </c>
      <c r="N313" s="437" t="s">
        <v>675</v>
      </c>
    </row>
    <row r="314" spans="1:14" ht="63.75" x14ac:dyDescent="0.25">
      <c r="A314" s="435">
        <v>136</v>
      </c>
      <c r="B314" s="400" t="s">
        <v>595</v>
      </c>
      <c r="C314" s="400" t="s">
        <v>596</v>
      </c>
      <c r="D314" s="400" t="s">
        <v>208</v>
      </c>
      <c r="E314" s="399" t="s">
        <v>34</v>
      </c>
      <c r="F314" s="405" t="s">
        <v>27</v>
      </c>
      <c r="G314" s="409">
        <v>3.5</v>
      </c>
      <c r="H314" s="409">
        <v>2.8</v>
      </c>
      <c r="I314" s="400" t="s">
        <v>35</v>
      </c>
      <c r="J314" s="414">
        <v>1</v>
      </c>
      <c r="K314" s="403">
        <v>683000</v>
      </c>
      <c r="L314" s="407">
        <v>43831</v>
      </c>
      <c r="M314" s="407" t="s">
        <v>673</v>
      </c>
      <c r="N314" s="437" t="s">
        <v>675</v>
      </c>
    </row>
    <row r="315" spans="1:14" ht="63.75" x14ac:dyDescent="0.25">
      <c r="A315" s="435">
        <v>137</v>
      </c>
      <c r="B315" s="400" t="s">
        <v>599</v>
      </c>
      <c r="C315" s="417" t="s">
        <v>600</v>
      </c>
      <c r="D315" s="400" t="s">
        <v>60</v>
      </c>
      <c r="E315" s="399" t="s">
        <v>34</v>
      </c>
      <c r="F315" s="405" t="s">
        <v>27</v>
      </c>
      <c r="G315" s="409">
        <v>1.1000000000000001</v>
      </c>
      <c r="H315" s="409">
        <v>2.2000000000000002</v>
      </c>
      <c r="I315" s="400" t="s">
        <v>35</v>
      </c>
      <c r="J315" s="414">
        <v>1</v>
      </c>
      <c r="K315" s="403">
        <v>683000</v>
      </c>
      <c r="L315" s="407">
        <v>43831</v>
      </c>
      <c r="M315" s="407" t="s">
        <v>673</v>
      </c>
      <c r="N315" s="437" t="s">
        <v>675</v>
      </c>
    </row>
    <row r="316" spans="1:14" ht="63.75" x14ac:dyDescent="0.25">
      <c r="A316" s="435">
        <v>138</v>
      </c>
      <c r="B316" s="400" t="s">
        <v>603</v>
      </c>
      <c r="C316" s="400" t="s">
        <v>604</v>
      </c>
      <c r="D316" s="400" t="s">
        <v>486</v>
      </c>
      <c r="E316" s="400" t="s">
        <v>26</v>
      </c>
      <c r="F316" s="405" t="s">
        <v>27</v>
      </c>
      <c r="G316" s="409">
        <v>3.9</v>
      </c>
      <c r="H316" s="409">
        <v>3.8</v>
      </c>
      <c r="I316" s="400" t="s">
        <v>35</v>
      </c>
      <c r="J316" s="414">
        <v>1</v>
      </c>
      <c r="K316" s="403">
        <v>683000</v>
      </c>
      <c r="L316" s="407">
        <v>43831</v>
      </c>
      <c r="M316" s="407" t="s">
        <v>673</v>
      </c>
      <c r="N316" s="437" t="s">
        <v>675</v>
      </c>
    </row>
    <row r="317" spans="1:14" ht="63.75" x14ac:dyDescent="0.25">
      <c r="A317" s="435">
        <v>139</v>
      </c>
      <c r="B317" s="400" t="s">
        <v>607</v>
      </c>
      <c r="C317" s="400" t="s">
        <v>608</v>
      </c>
      <c r="D317" s="402" t="s">
        <v>60</v>
      </c>
      <c r="E317" s="399" t="s">
        <v>34</v>
      </c>
      <c r="F317" s="405" t="s">
        <v>27</v>
      </c>
      <c r="G317" s="409">
        <v>3.1</v>
      </c>
      <c r="H317" s="409">
        <v>2.8</v>
      </c>
      <c r="I317" s="400" t="s">
        <v>35</v>
      </c>
      <c r="J317" s="414">
        <v>1</v>
      </c>
      <c r="K317" s="403">
        <v>683000</v>
      </c>
      <c r="L317" s="407">
        <v>43831</v>
      </c>
      <c r="M317" s="407" t="s">
        <v>673</v>
      </c>
      <c r="N317" s="437" t="s">
        <v>675</v>
      </c>
    </row>
    <row r="318" spans="1:14" ht="63.75" x14ac:dyDescent="0.25">
      <c r="A318" s="435">
        <v>140</v>
      </c>
      <c r="B318" s="400" t="s">
        <v>611</v>
      </c>
      <c r="C318" s="400" t="s">
        <v>612</v>
      </c>
      <c r="D318" s="402" t="s">
        <v>60</v>
      </c>
      <c r="E318" s="399" t="s">
        <v>34</v>
      </c>
      <c r="F318" s="405" t="s">
        <v>27</v>
      </c>
      <c r="G318" s="408">
        <v>0.2</v>
      </c>
      <c r="H318" s="408">
        <v>1.3</v>
      </c>
      <c r="I318" s="402" t="s">
        <v>28</v>
      </c>
      <c r="J318" s="414">
        <v>1</v>
      </c>
      <c r="K318" s="403">
        <v>683000</v>
      </c>
      <c r="L318" s="407">
        <v>43831</v>
      </c>
      <c r="M318" s="407" t="s">
        <v>673</v>
      </c>
      <c r="N318" s="437" t="s">
        <v>675</v>
      </c>
    </row>
    <row r="319" spans="1:14" ht="63.75" x14ac:dyDescent="0.25">
      <c r="A319" s="435">
        <v>141</v>
      </c>
      <c r="B319" s="400" t="s">
        <v>615</v>
      </c>
      <c r="C319" s="400" t="s">
        <v>616</v>
      </c>
      <c r="D319" s="402" t="s">
        <v>60</v>
      </c>
      <c r="E319" s="399" t="s">
        <v>34</v>
      </c>
      <c r="F319" s="405" t="s">
        <v>27</v>
      </c>
      <c r="G319" s="409">
        <v>3.6</v>
      </c>
      <c r="H319" s="409">
        <v>3</v>
      </c>
      <c r="I319" s="400" t="s">
        <v>35</v>
      </c>
      <c r="J319" s="414">
        <v>1</v>
      </c>
      <c r="K319" s="403">
        <v>683000</v>
      </c>
      <c r="L319" s="407">
        <v>43831</v>
      </c>
      <c r="M319" s="407" t="s">
        <v>673</v>
      </c>
      <c r="N319" s="437" t="s">
        <v>675</v>
      </c>
    </row>
    <row r="320" spans="1:14" ht="63.75" x14ac:dyDescent="0.25">
      <c r="A320" s="435">
        <v>142</v>
      </c>
      <c r="B320" s="400" t="s">
        <v>619</v>
      </c>
      <c r="C320" s="400" t="s">
        <v>620</v>
      </c>
      <c r="D320" s="402" t="s">
        <v>60</v>
      </c>
      <c r="E320" s="399" t="s">
        <v>34</v>
      </c>
      <c r="F320" s="405" t="s">
        <v>27</v>
      </c>
      <c r="G320" s="409">
        <v>2.2999999999999998</v>
      </c>
      <c r="H320" s="409">
        <v>2.6</v>
      </c>
      <c r="I320" s="400" t="s">
        <v>35</v>
      </c>
      <c r="J320" s="414">
        <v>1</v>
      </c>
      <c r="K320" s="403">
        <v>683000</v>
      </c>
      <c r="L320" s="407">
        <v>43831</v>
      </c>
      <c r="M320" s="407" t="s">
        <v>673</v>
      </c>
      <c r="N320" s="437" t="s">
        <v>675</v>
      </c>
    </row>
    <row r="321" spans="1:14" ht="63.75" x14ac:dyDescent="0.25">
      <c r="A321" s="438">
        <v>143</v>
      </c>
      <c r="B321" s="402" t="s">
        <v>623</v>
      </c>
      <c r="C321" s="402" t="s">
        <v>624</v>
      </c>
      <c r="D321" s="402" t="s">
        <v>60</v>
      </c>
      <c r="E321" s="402" t="s">
        <v>26</v>
      </c>
      <c r="F321" s="405" t="s">
        <v>27</v>
      </c>
      <c r="G321" s="409">
        <v>3.8</v>
      </c>
      <c r="H321" s="409">
        <v>3.9</v>
      </c>
      <c r="I321" s="402" t="s">
        <v>35</v>
      </c>
      <c r="J321" s="404">
        <v>1</v>
      </c>
      <c r="K321" s="403">
        <v>683000</v>
      </c>
      <c r="L321" s="418">
        <v>43862</v>
      </c>
      <c r="M321" s="407" t="s">
        <v>673</v>
      </c>
      <c r="N321" s="437" t="s">
        <v>675</v>
      </c>
    </row>
    <row r="322" spans="1:14" ht="63.75" x14ac:dyDescent="0.25">
      <c r="A322" s="439">
        <v>144</v>
      </c>
      <c r="B322" s="400" t="s">
        <v>627</v>
      </c>
      <c r="C322" s="400" t="s">
        <v>628</v>
      </c>
      <c r="D322" s="402" t="s">
        <v>40</v>
      </c>
      <c r="E322" s="399" t="s">
        <v>34</v>
      </c>
      <c r="F322" s="405" t="s">
        <v>27</v>
      </c>
      <c r="G322" s="409">
        <v>3.8</v>
      </c>
      <c r="H322" s="409">
        <v>3.5</v>
      </c>
      <c r="I322" s="402" t="s">
        <v>35</v>
      </c>
      <c r="J322" s="404">
        <v>1</v>
      </c>
      <c r="K322" s="403">
        <v>683000</v>
      </c>
      <c r="L322" s="407">
        <v>43891</v>
      </c>
      <c r="M322" s="407" t="s">
        <v>673</v>
      </c>
      <c r="N322" s="437" t="s">
        <v>675</v>
      </c>
    </row>
    <row r="323" spans="1:14" ht="63.75" x14ac:dyDescent="0.25">
      <c r="A323" s="439">
        <v>145</v>
      </c>
      <c r="B323" s="400" t="s">
        <v>631</v>
      </c>
      <c r="C323" s="400" t="s">
        <v>632</v>
      </c>
      <c r="D323" s="402" t="s">
        <v>89</v>
      </c>
      <c r="E323" s="401" t="s">
        <v>90</v>
      </c>
      <c r="F323" s="405" t="s">
        <v>27</v>
      </c>
      <c r="G323" s="409">
        <v>3.6</v>
      </c>
      <c r="H323" s="409">
        <v>3.3</v>
      </c>
      <c r="I323" s="402" t="s">
        <v>35</v>
      </c>
      <c r="J323" s="404">
        <v>1</v>
      </c>
      <c r="K323" s="403">
        <v>683000</v>
      </c>
      <c r="L323" s="407">
        <v>43891</v>
      </c>
      <c r="M323" s="407" t="s">
        <v>673</v>
      </c>
      <c r="N323" s="437" t="s">
        <v>675</v>
      </c>
    </row>
    <row r="324" spans="1:14" ht="63.75" x14ac:dyDescent="0.25">
      <c r="A324" s="435">
        <v>146</v>
      </c>
      <c r="B324" s="400" t="s">
        <v>635</v>
      </c>
      <c r="C324" s="400" t="s">
        <v>636</v>
      </c>
      <c r="D324" s="402" t="s">
        <v>638</v>
      </c>
      <c r="E324" s="399" t="s">
        <v>34</v>
      </c>
      <c r="F324" s="405" t="s">
        <v>27</v>
      </c>
      <c r="G324" s="409">
        <v>3.8</v>
      </c>
      <c r="H324" s="409">
        <v>3.2</v>
      </c>
      <c r="I324" s="402" t="s">
        <v>35</v>
      </c>
      <c r="J324" s="414">
        <v>1</v>
      </c>
      <c r="K324" s="403">
        <v>683000</v>
      </c>
      <c r="L324" s="407">
        <v>44013</v>
      </c>
      <c r="M324" s="407" t="s">
        <v>673</v>
      </c>
      <c r="N324" s="437" t="s">
        <v>675</v>
      </c>
    </row>
    <row r="325" spans="1:14" ht="63.75" x14ac:dyDescent="0.25">
      <c r="A325" s="435">
        <v>147</v>
      </c>
      <c r="B325" s="400" t="s">
        <v>640</v>
      </c>
      <c r="C325" s="400" t="s">
        <v>641</v>
      </c>
      <c r="D325" s="402" t="s">
        <v>643</v>
      </c>
      <c r="E325" s="399" t="s">
        <v>644</v>
      </c>
      <c r="F325" s="405" t="s">
        <v>27</v>
      </c>
      <c r="G325" s="416">
        <v>0</v>
      </c>
      <c r="H325" s="416">
        <v>0</v>
      </c>
      <c r="I325" s="400" t="s">
        <v>35</v>
      </c>
      <c r="J325" s="419">
        <v>1</v>
      </c>
      <c r="K325" s="403">
        <v>222200</v>
      </c>
      <c r="L325" s="420">
        <v>44075</v>
      </c>
      <c r="M325" s="407" t="s">
        <v>673</v>
      </c>
      <c r="N325" s="437" t="s">
        <v>675</v>
      </c>
    </row>
    <row r="326" spans="1:14" ht="64.5" thickBot="1" x14ac:dyDescent="0.3">
      <c r="A326" s="440">
        <v>148</v>
      </c>
      <c r="B326" s="441" t="s">
        <v>646</v>
      </c>
      <c r="C326" s="441" t="s">
        <v>647</v>
      </c>
      <c r="D326" s="441" t="s">
        <v>69</v>
      </c>
      <c r="E326" s="442" t="s">
        <v>26</v>
      </c>
      <c r="F326" s="443" t="s">
        <v>27</v>
      </c>
      <c r="G326" s="444">
        <v>3.5</v>
      </c>
      <c r="H326" s="444">
        <v>3.5</v>
      </c>
      <c r="I326" s="444" t="s">
        <v>35</v>
      </c>
      <c r="J326" s="445">
        <v>1</v>
      </c>
      <c r="K326" s="446">
        <v>683000</v>
      </c>
      <c r="L326" s="447">
        <v>44203</v>
      </c>
      <c r="M326" s="447" t="s">
        <v>673</v>
      </c>
      <c r="N326" s="448" t="s">
        <v>675</v>
      </c>
    </row>
    <row r="328" spans="1:14" x14ac:dyDescent="0.25">
      <c r="A328" s="119"/>
      <c r="E328" s="1"/>
      <c r="F328" s="1"/>
    </row>
  </sheetData>
  <mergeCells count="3">
    <mergeCell ref="A5:N5"/>
    <mergeCell ref="A6:N6"/>
    <mergeCell ref="A7:N7"/>
  </mergeCells>
  <conditionalFormatting sqref="G13:H15 G17:H33 G76:H102 G36:H74 G116:H116 G173:H175">
    <cfRule type="cellIs" dxfId="19" priority="21" operator="lessThan">
      <formula>2</formula>
    </cfRule>
  </conditionalFormatting>
  <conditionalFormatting sqref="H87">
    <cfRule type="cellIs" dxfId="18" priority="20" operator="lessThan">
      <formula>2</formula>
    </cfRule>
  </conditionalFormatting>
  <conditionalFormatting sqref="G12:H12">
    <cfRule type="cellIs" dxfId="17" priority="19" operator="lessThan">
      <formula>2</formula>
    </cfRule>
  </conditionalFormatting>
  <conditionalFormatting sqref="G16:H16">
    <cfRule type="cellIs" dxfId="16" priority="18" operator="lessThan">
      <formula>2</formula>
    </cfRule>
  </conditionalFormatting>
  <conditionalFormatting sqref="G34:H35">
    <cfRule type="cellIs" dxfId="15" priority="17" operator="lessThan">
      <formula>2</formula>
    </cfRule>
  </conditionalFormatting>
  <conditionalFormatting sqref="G75:H75">
    <cfRule type="cellIs" dxfId="14" priority="16" operator="lessThan">
      <formula>2</formula>
    </cfRule>
  </conditionalFormatting>
  <conditionalFormatting sqref="G103:H115">
    <cfRule type="cellIs" dxfId="13" priority="15" operator="lessThan">
      <formula>2</formula>
    </cfRule>
  </conditionalFormatting>
  <conditionalFormatting sqref="G117:H119 G127:H137 G139:H140 G145:H150 G122:H125 G159:H159 G152:H156 G143:H143">
    <cfRule type="cellIs" dxfId="12" priority="13" operator="lessThan">
      <formula>2</formula>
    </cfRule>
  </conditionalFormatting>
  <conditionalFormatting sqref="G126:H126">
    <cfRule type="cellIs" dxfId="11" priority="12" operator="lessThan">
      <formula>2</formula>
    </cfRule>
  </conditionalFormatting>
  <conditionalFormatting sqref="G121:H121">
    <cfRule type="cellIs" dxfId="10" priority="11" operator="lessThan">
      <formula>2</formula>
    </cfRule>
  </conditionalFormatting>
  <conditionalFormatting sqref="G162:H162">
    <cfRule type="cellIs" dxfId="9" priority="10" operator="lessThan">
      <formula>2</formula>
    </cfRule>
  </conditionalFormatting>
  <conditionalFormatting sqref="G161:H161">
    <cfRule type="cellIs" dxfId="8" priority="9" operator="lessThan">
      <formula>2</formula>
    </cfRule>
  </conditionalFormatting>
  <conditionalFormatting sqref="G160:H160">
    <cfRule type="cellIs" dxfId="7" priority="8" operator="lessThan">
      <formula>2</formula>
    </cfRule>
  </conditionalFormatting>
  <conditionalFormatting sqref="G158:H158">
    <cfRule type="cellIs" dxfId="6" priority="7" operator="lessThan">
      <formula>2</formula>
    </cfRule>
  </conditionalFormatting>
  <conditionalFormatting sqref="G151:H151">
    <cfRule type="cellIs" dxfId="5" priority="6" operator="lessThan">
      <formula>2</formula>
    </cfRule>
  </conditionalFormatting>
  <conditionalFormatting sqref="G141:H141">
    <cfRule type="cellIs" dxfId="4" priority="5" operator="lessThan">
      <formula>2</formula>
    </cfRule>
  </conditionalFormatting>
  <conditionalFormatting sqref="G142:H142">
    <cfRule type="cellIs" dxfId="3" priority="4" operator="lessThan">
      <formula>2</formula>
    </cfRule>
  </conditionalFormatting>
  <conditionalFormatting sqref="G120:H120">
    <cfRule type="cellIs" dxfId="2" priority="3" operator="lessThan">
      <formula>2</formula>
    </cfRule>
  </conditionalFormatting>
  <conditionalFormatting sqref="G157:H157">
    <cfRule type="cellIs" dxfId="1" priority="2" operator="lessThan">
      <formula>2</formula>
    </cfRule>
  </conditionalFormatting>
  <conditionalFormatting sqref="G163:H172">
    <cfRule type="cellIs" dxfId="0" priority="1" operator="lessThan">
      <formula>2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scale="90" orientation="portrait" r:id="rId1"/>
  <headerFooter differentFirst="1"/>
  <rowBreaks count="1" manualBreakCount="1">
    <brk id="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DEF0-A77B-4084-89A5-6ED2A435BFF4}">
  <dimension ref="B6:F12"/>
  <sheetViews>
    <sheetView workbookViewId="0">
      <selection activeCell="B7" sqref="B7:F12"/>
    </sheetView>
  </sheetViews>
  <sheetFormatPr baseColWidth="10" defaultRowHeight="15" x14ac:dyDescent="0.25"/>
  <cols>
    <col min="6" max="6" width="15.140625" customWidth="1"/>
  </cols>
  <sheetData>
    <row r="6" spans="2:6" ht="15.75" thickBot="1" x14ac:dyDescent="0.3"/>
    <row r="7" spans="2:6" x14ac:dyDescent="0.25">
      <c r="B7" s="395"/>
      <c r="C7" s="396" t="s">
        <v>1404</v>
      </c>
      <c r="D7" s="396"/>
      <c r="E7" s="397"/>
      <c r="F7" s="398"/>
    </row>
    <row r="8" spans="2:6" ht="15.75" thickBot="1" x14ac:dyDescent="0.3">
      <c r="B8" s="519" t="s">
        <v>1403</v>
      </c>
      <c r="C8" s="520"/>
      <c r="D8" s="520"/>
      <c r="E8" s="520"/>
      <c r="F8" s="521"/>
    </row>
    <row r="9" spans="2:6" ht="15.75" thickBot="1" x14ac:dyDescent="0.3">
      <c r="B9" s="517" t="s">
        <v>1409</v>
      </c>
      <c r="C9" s="518"/>
      <c r="D9" s="518"/>
      <c r="E9" s="518"/>
      <c r="F9" s="394" t="s">
        <v>1408</v>
      </c>
    </row>
    <row r="10" spans="2:6" x14ac:dyDescent="0.25">
      <c r="B10" s="514" t="s">
        <v>1405</v>
      </c>
      <c r="C10" s="515"/>
      <c r="D10" s="515"/>
      <c r="E10" s="516"/>
      <c r="F10" s="392">
        <f>'Becados conv. 2019-2023'!A172</f>
        <v>161</v>
      </c>
    </row>
    <row r="11" spans="2:6" x14ac:dyDescent="0.25">
      <c r="B11" s="390" t="s">
        <v>1406</v>
      </c>
      <c r="C11" s="34"/>
      <c r="D11" s="34"/>
      <c r="E11" s="34"/>
      <c r="F11" s="391">
        <f>'Becados conv. 2019-2023'!A326</f>
        <v>148</v>
      </c>
    </row>
    <row r="12" spans="2:6" ht="15.75" thickBot="1" x14ac:dyDescent="0.3">
      <c r="B12" s="511" t="s">
        <v>1407</v>
      </c>
      <c r="C12" s="512"/>
      <c r="D12" s="512"/>
      <c r="E12" s="513"/>
      <c r="F12" s="393">
        <f>SUM(F10:F11)</f>
        <v>309</v>
      </c>
    </row>
  </sheetData>
  <mergeCells count="4">
    <mergeCell ref="B12:E12"/>
    <mergeCell ref="B10:E10"/>
    <mergeCell ref="B9:E9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TRANSFERIDOS MAYO-AGO 2021</vt:lpstr>
      <vt:lpstr>Transferidos acuerdo 2014-2018</vt:lpstr>
      <vt:lpstr>nuevos becados conv 2019-2023</vt:lpstr>
      <vt:lpstr>Becados conv. 2019-2023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Niulka Medina Díaz</dc:creator>
  <cp:lastModifiedBy>Lidia Paredes</cp:lastModifiedBy>
  <cp:lastPrinted>2022-11-11T13:56:32Z</cp:lastPrinted>
  <dcterms:created xsi:type="dcterms:W3CDTF">2021-08-25T13:04:08Z</dcterms:created>
  <dcterms:modified xsi:type="dcterms:W3CDTF">2023-04-04T14:05:51Z</dcterms:modified>
</cp:coreProperties>
</file>