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1-OAI-AÑO 2022\1-Informaciones del Portal de Transparencia 2022\8-Estadísticas Institucionales\Octubre-Diciembre\"/>
    </mc:Choice>
  </mc:AlternateContent>
  <xr:revisionPtr revIDLastSave="0" documentId="8_{E8FA748B-EEFD-4C2A-BECF-6E75708AF7F8}" xr6:coauthVersionLast="47" xr6:coauthVersionMax="47" xr10:uidLastSave="{00000000-0000-0000-0000-000000000000}"/>
  <bookViews>
    <workbookView xWindow="-120" yWindow="-120" windowWidth="24240" windowHeight="13140" tabRatio="885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_FilterDatabase" localSheetId="3" hidden="1">'Table 4'!$A$12:$P$64</definedName>
    <definedName name="_xlnm.Print_Area" localSheetId="0">'Table 1'!$A$1:$AF$59</definedName>
    <definedName name="_xlnm.Print_Area" localSheetId="1">'Table 2'!$A$1:$P$54</definedName>
    <definedName name="_xlnm.Print_Area" localSheetId="3">'Table 4'!$A$1:$P$64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3" l="1"/>
  <c r="F18" i="3"/>
  <c r="P17" i="3"/>
  <c r="F17" i="3"/>
  <c r="P16" i="5"/>
  <c r="P17" i="5"/>
  <c r="P18" i="5"/>
  <c r="P21" i="5"/>
  <c r="P15" i="5"/>
  <c r="P24" i="3"/>
  <c r="P25" i="3"/>
  <c r="P26" i="3"/>
  <c r="P27" i="3"/>
  <c r="P28" i="3"/>
  <c r="P23" i="3"/>
  <c r="P15" i="3" l="1"/>
  <c r="P16" i="3"/>
  <c r="N16" i="3"/>
  <c r="P18" i="1" l="1"/>
  <c r="O18" i="1"/>
  <c r="N18" i="1"/>
  <c r="F40" i="2" l="1"/>
  <c r="F41" i="2"/>
  <c r="P26" i="5" l="1"/>
  <c r="O27" i="5"/>
  <c r="N27" i="5"/>
  <c r="F28" i="1"/>
  <c r="F22" i="1"/>
  <c r="F18" i="1"/>
  <c r="J16" i="1" l="1"/>
  <c r="J15" i="1"/>
  <c r="O22" i="1" l="1"/>
  <c r="O21" i="1"/>
  <c r="N22" i="1"/>
  <c r="P22" i="1"/>
  <c r="N21" i="1"/>
  <c r="P21" i="1"/>
  <c r="F21" i="1"/>
  <c r="N15" i="5" l="1"/>
  <c r="K20" i="5" l="1"/>
  <c r="J20" i="5"/>
  <c r="P20" i="5" s="1"/>
  <c r="D20" i="5"/>
  <c r="K19" i="5"/>
  <c r="J19" i="5"/>
  <c r="D19" i="5"/>
  <c r="P19" i="5" l="1"/>
  <c r="D22" i="4"/>
  <c r="J21" i="4"/>
  <c r="D21" i="4"/>
  <c r="J17" i="4"/>
  <c r="D17" i="4"/>
  <c r="O30" i="5" l="1"/>
  <c r="N30" i="5"/>
  <c r="O26" i="5"/>
  <c r="N26" i="5"/>
  <c r="O21" i="5"/>
  <c r="N21" i="5"/>
  <c r="O20" i="5"/>
  <c r="N20" i="5"/>
  <c r="O19" i="5"/>
  <c r="N19" i="5"/>
  <c r="O18" i="5"/>
  <c r="N18" i="5"/>
  <c r="O17" i="5"/>
  <c r="N17" i="5"/>
  <c r="O16" i="5"/>
  <c r="N16" i="5"/>
  <c r="O15" i="5"/>
  <c r="O64" i="4"/>
  <c r="N64" i="4"/>
  <c r="O63" i="4"/>
  <c r="N63" i="4"/>
  <c r="O62" i="4"/>
  <c r="N62" i="4"/>
  <c r="O61" i="4"/>
  <c r="N61" i="4"/>
  <c r="O60" i="4"/>
  <c r="N60" i="4"/>
  <c r="O59" i="4"/>
  <c r="N59" i="4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N50" i="4"/>
  <c r="O49" i="4"/>
  <c r="N49" i="4"/>
  <c r="O48" i="4"/>
  <c r="N48" i="4"/>
  <c r="O47" i="4"/>
  <c r="N47" i="4"/>
  <c r="O46" i="4"/>
  <c r="N46" i="4"/>
  <c r="O45" i="4"/>
  <c r="N45" i="4"/>
  <c r="O44" i="4"/>
  <c r="N44" i="4"/>
  <c r="O43" i="4"/>
  <c r="N43" i="4"/>
  <c r="O42" i="4"/>
  <c r="N42" i="4"/>
  <c r="O41" i="4"/>
  <c r="N41" i="4"/>
  <c r="O40" i="4"/>
  <c r="N40" i="4"/>
  <c r="O39" i="4"/>
  <c r="N39" i="4"/>
  <c r="O38" i="4"/>
  <c r="N38" i="4"/>
  <c r="O37" i="4"/>
  <c r="N37" i="4"/>
  <c r="O36" i="4"/>
  <c r="N36" i="4"/>
  <c r="O35" i="4"/>
  <c r="N35" i="4"/>
  <c r="O34" i="4"/>
  <c r="N34" i="4"/>
  <c r="O29" i="4"/>
  <c r="N29" i="4"/>
  <c r="O28" i="4"/>
  <c r="N28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O38" i="3"/>
  <c r="N38" i="3"/>
  <c r="O37" i="3"/>
  <c r="N37" i="3"/>
  <c r="O36" i="3"/>
  <c r="N36" i="3"/>
  <c r="O35" i="3"/>
  <c r="N35" i="3"/>
  <c r="O34" i="3"/>
  <c r="N34" i="3"/>
  <c r="O33" i="3"/>
  <c r="N33" i="3"/>
  <c r="O28" i="3"/>
  <c r="N28" i="3"/>
  <c r="O27" i="3"/>
  <c r="N27" i="3"/>
  <c r="O26" i="3"/>
  <c r="N26" i="3"/>
  <c r="O25" i="3"/>
  <c r="N25" i="3"/>
  <c r="O24" i="3"/>
  <c r="N24" i="3"/>
  <c r="O23" i="3"/>
  <c r="N23" i="3"/>
  <c r="O16" i="3"/>
  <c r="O15" i="3"/>
  <c r="N15" i="3"/>
  <c r="O38" i="2"/>
  <c r="N38" i="2"/>
  <c r="O41" i="2"/>
  <c r="N41" i="2"/>
  <c r="O40" i="2"/>
  <c r="N40" i="2"/>
  <c r="O39" i="2"/>
  <c r="N39" i="2"/>
  <c r="O33" i="2"/>
  <c r="N33" i="2"/>
  <c r="O32" i="2"/>
  <c r="N32" i="2"/>
  <c r="O31" i="2"/>
  <c r="N31" i="2"/>
  <c r="O30" i="2"/>
  <c r="N30" i="2"/>
  <c r="O29" i="2"/>
  <c r="N29" i="2"/>
  <c r="O24" i="2"/>
  <c r="N24" i="2"/>
  <c r="O23" i="2"/>
  <c r="N23" i="2"/>
  <c r="O18" i="2"/>
  <c r="N18" i="2"/>
  <c r="O17" i="2"/>
  <c r="N17" i="2"/>
  <c r="O16" i="2"/>
  <c r="N16" i="2"/>
  <c r="O15" i="2"/>
  <c r="N15" i="2"/>
  <c r="O45" i="1"/>
  <c r="N45" i="1"/>
  <c r="O40" i="1"/>
  <c r="N40" i="1"/>
  <c r="O39" i="1"/>
  <c r="N39" i="1"/>
  <c r="O38" i="1"/>
  <c r="N38" i="1"/>
  <c r="O37" i="1"/>
  <c r="N37" i="1"/>
  <c r="O32" i="1"/>
  <c r="N32" i="1"/>
  <c r="O31" i="1"/>
  <c r="N31" i="1"/>
  <c r="O30" i="1"/>
  <c r="N30" i="1"/>
  <c r="O29" i="1"/>
  <c r="N29" i="1"/>
  <c r="O27" i="1"/>
  <c r="N27" i="1"/>
  <c r="O20" i="1"/>
  <c r="N20" i="1"/>
  <c r="O19" i="1"/>
  <c r="N19" i="1"/>
  <c r="O17" i="1"/>
  <c r="N17" i="1"/>
  <c r="O16" i="1"/>
  <c r="N16" i="1"/>
  <c r="O15" i="1"/>
  <c r="N15" i="1"/>
  <c r="P30" i="5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29" i="4"/>
  <c r="P27" i="4"/>
  <c r="P26" i="4"/>
  <c r="P25" i="4"/>
  <c r="P23" i="4"/>
  <c r="P22" i="4"/>
  <c r="P21" i="4"/>
  <c r="P20" i="4"/>
  <c r="P19" i="4"/>
  <c r="P18" i="4"/>
  <c r="P17" i="4"/>
  <c r="P16" i="4"/>
  <c r="P15" i="4"/>
  <c r="P43" i="3"/>
  <c r="P48" i="3"/>
  <c r="P47" i="3"/>
  <c r="P46" i="3"/>
  <c r="P45" i="3"/>
  <c r="P44" i="3"/>
  <c r="P42" i="3"/>
  <c r="P41" i="3"/>
  <c r="P40" i="3"/>
  <c r="P39" i="3"/>
  <c r="P38" i="3"/>
  <c r="P37" i="3"/>
  <c r="P36" i="3"/>
  <c r="P35" i="3"/>
  <c r="P34" i="3"/>
  <c r="P33" i="3"/>
  <c r="P38" i="2"/>
  <c r="P30" i="2"/>
  <c r="P29" i="2"/>
  <c r="P23" i="2"/>
  <c r="P18" i="2"/>
  <c r="P45" i="1"/>
  <c r="P39" i="1"/>
  <c r="P37" i="1"/>
  <c r="P20" i="1"/>
  <c r="P32" i="1"/>
  <c r="P31" i="1"/>
  <c r="P30" i="1"/>
  <c r="P29" i="1"/>
  <c r="P27" i="1"/>
  <c r="P19" i="1"/>
  <c r="P17" i="1"/>
  <c r="P15" i="1"/>
  <c r="P41" i="2" l="1"/>
  <c r="P16" i="1" l="1"/>
  <c r="P27" i="5" l="1"/>
  <c r="F19" i="1"/>
  <c r="P40" i="1" l="1"/>
  <c r="P38" i="1" l="1"/>
  <c r="P28" i="4"/>
  <c r="P24" i="4"/>
  <c r="P40" i="2" l="1"/>
  <c r="P39" i="2" l="1"/>
  <c r="P31" i="2"/>
  <c r="P32" i="2"/>
  <c r="P33" i="2"/>
  <c r="P24" i="2"/>
  <c r="P15" i="2"/>
  <c r="P16" i="2"/>
  <c r="P17" i="2"/>
  <c r="F40" i="1" l="1"/>
  <c r="F27" i="1"/>
  <c r="F32" i="2" l="1"/>
  <c r="F38" i="2"/>
  <c r="F39" i="2"/>
  <c r="F26" i="3" l="1"/>
  <c r="F27" i="3"/>
  <c r="F28" i="3"/>
  <c r="F17" i="2"/>
  <c r="F16" i="2"/>
  <c r="F24" i="4"/>
  <c r="F18" i="2" l="1"/>
  <c r="F37" i="1"/>
  <c r="F30" i="1"/>
  <c r="F29" i="1"/>
  <c r="F30" i="5" l="1"/>
  <c r="F29" i="5"/>
  <c r="F28" i="5"/>
  <c r="F27" i="5"/>
  <c r="F26" i="5"/>
  <c r="F20" i="1" l="1"/>
  <c r="F41" i="4" l="1"/>
  <c r="F39" i="4" l="1"/>
  <c r="F34" i="4" l="1"/>
  <c r="F35" i="4"/>
  <c r="F36" i="4"/>
  <c r="F37" i="4"/>
  <c r="F38" i="4"/>
  <c r="F40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15" i="2" l="1"/>
  <c r="F33" i="3" l="1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38" i="1" l="1"/>
  <c r="F33" i="2" l="1"/>
  <c r="F16" i="4" l="1"/>
  <c r="F17" i="4"/>
  <c r="F18" i="4"/>
  <c r="F19" i="4"/>
  <c r="F20" i="4"/>
  <c r="F21" i="4"/>
  <c r="F22" i="4"/>
  <c r="F23" i="4"/>
  <c r="F25" i="4"/>
  <c r="F26" i="4"/>
  <c r="F27" i="4"/>
  <c r="F28" i="4"/>
  <c r="F29" i="4"/>
  <c r="F15" i="4"/>
  <c r="F15" i="5" l="1"/>
  <c r="F16" i="5"/>
  <c r="F17" i="5"/>
  <c r="F18" i="5"/>
  <c r="F19" i="5"/>
  <c r="F20" i="5"/>
  <c r="F21" i="5"/>
  <c r="F31" i="2"/>
  <c r="F30" i="2"/>
  <c r="F29" i="2"/>
  <c r="F24" i="2"/>
  <c r="F23" i="2"/>
  <c r="F45" i="1" l="1"/>
  <c r="F39" i="1"/>
  <c r="F32" i="1"/>
  <c r="F31" i="1"/>
  <c r="F16" i="1"/>
  <c r="F17" i="1"/>
  <c r="F24" i="3" l="1"/>
  <c r="F16" i="3"/>
  <c r="F15" i="3"/>
  <c r="F25" i="3"/>
  <c r="F23" i="3"/>
  <c r="F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Ericka Ceballos</author>
  </authors>
  <commentList>
    <comment ref="A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Ericka Ceballos:</t>
        </r>
        <r>
          <rPr>
            <sz val="9"/>
            <color indexed="81"/>
            <rFont val="Tahoma"/>
            <family val="2"/>
          </rPr>
          <t xml:space="preserve">
-Arroz
-Sorgo
-Maiz
</t>
        </r>
      </text>
    </comment>
    <comment ref="C38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Ericka Ceballos:</t>
        </r>
        <r>
          <rPr>
            <sz val="8"/>
            <color indexed="81"/>
            <rFont val="Tahoma"/>
            <family val="2"/>
          </rPr>
          <t xml:space="preserve">
Este resultado es derivado de la suma plantas vendidas (28,155) más plantas donadas (22,229).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Ericka Ceballos:</t>
        </r>
        <r>
          <rPr>
            <sz val="8"/>
            <color indexed="81"/>
            <rFont val="Tahoma"/>
            <family val="2"/>
          </rPr>
          <t xml:space="preserve">
Este resultado es derivado de la suma de capacitación a técnicos (3) más capacitación a productores (56).</t>
        </r>
      </text>
    </comment>
    <comment ref="C40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Ericka Ceballos:</t>
        </r>
        <r>
          <rPr>
            <sz val="8"/>
            <color indexed="81"/>
            <rFont val="Tahoma"/>
            <family val="2"/>
          </rPr>
          <t xml:space="preserve">
Este resultado es derivado de la suma de acompañamiento de productores (1,764) más actividades de fincas (432).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Ericka Ceballos</author>
  </authors>
  <commentList>
    <comment ref="I2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Ericka Ceballos:</t>
        </r>
        <r>
          <rPr>
            <sz val="9"/>
            <color indexed="81"/>
            <rFont val="Tahoma"/>
            <family val="2"/>
          </rPr>
          <t xml:space="preserve">
Solo los que han participado en el taller.</t>
        </r>
      </text>
    </comment>
  </commentList>
</comments>
</file>

<file path=xl/sharedStrings.xml><?xml version="1.0" encoding="utf-8"?>
<sst xmlns="http://schemas.openxmlformats.org/spreadsheetml/2006/main" count="718" uniqueCount="203">
  <si>
    <t>Asistencia Técnica</t>
  </si>
  <si>
    <t>Reuniones GIA's</t>
  </si>
  <si>
    <t>Días de campo/Giras</t>
  </si>
  <si>
    <t>Charlas/ Conferencias</t>
  </si>
  <si>
    <t>Cursos a productores</t>
  </si>
  <si>
    <t>Cursos a técnicos</t>
  </si>
  <si>
    <t>Adiestramientos</t>
  </si>
  <si>
    <t>Días de campo/Gira</t>
  </si>
  <si>
    <t>Charlas/Conferencias</t>
  </si>
  <si>
    <t>Unidades</t>
  </si>
  <si>
    <t>Productores</t>
  </si>
  <si>
    <t>Técnicos</t>
  </si>
  <si>
    <t>¿</t>
  </si>
  <si>
    <t>Industriales</t>
  </si>
  <si>
    <t>Varios</t>
  </si>
  <si>
    <t>Musáceas</t>
  </si>
  <si>
    <t>Barcos Recibidos</t>
  </si>
  <si>
    <t>Fortalecimiento Organizacional - Asociatividad Rural</t>
  </si>
  <si>
    <t>Cantidad</t>
  </si>
  <si>
    <t>Tipo de Beneficiario</t>
  </si>
  <si>
    <t>Beneficiarios</t>
  </si>
  <si>
    <t>Vigilancia Moscafrut-RD Moscas exóticas</t>
  </si>
  <si>
    <t>Apoyo realización prueba de eficacia a plaguicidas (Ensayos)</t>
  </si>
  <si>
    <t>Instalación/Evalación</t>
  </si>
  <si>
    <t>Muestras procesadas  Internacional Laboratorio (AILA)</t>
  </si>
  <si>
    <t>Muestras procesadas internacional Laboratorio (Puerto Plata)</t>
  </si>
  <si>
    <t>Muestras procesadas Nacional Laboratorio (Haina)</t>
  </si>
  <si>
    <t>Vuelos Recibidos</t>
  </si>
  <si>
    <t>No. De pasajeros</t>
  </si>
  <si>
    <t>Lanchas, Veleros recibidos</t>
  </si>
  <si>
    <t xml:space="preserve">Cruceros recibidos </t>
  </si>
  <si>
    <t>No. De Turistas recibidos</t>
  </si>
  <si>
    <t>Importaciones en TM</t>
  </si>
  <si>
    <t>Importaciones de madera M3</t>
  </si>
  <si>
    <t>Exportaciones en TM</t>
  </si>
  <si>
    <t>Vehiculos inspeccionados</t>
  </si>
  <si>
    <t>Decomisos en Kgs</t>
  </si>
  <si>
    <t>Manejo de Basura en Aeropuertos Kgs</t>
  </si>
  <si>
    <t>Manejo de Basura en Puertos Mts3</t>
  </si>
  <si>
    <t>Inspección en Origen</t>
  </si>
  <si>
    <t>Inspección en Destino</t>
  </si>
  <si>
    <t>Devolución exportación a Preinspecciona</t>
  </si>
  <si>
    <t>No. Objeciones Emitidas (Subproductos)</t>
  </si>
  <si>
    <t>Importaciones Emitidas</t>
  </si>
  <si>
    <t>Certificados Fitosanitarios Emitidos</t>
  </si>
  <si>
    <t xml:space="preserve">Tratamientos Realizados </t>
  </si>
  <si>
    <t>Intercepciones de Plagas</t>
  </si>
  <si>
    <t>Capacitación</t>
  </si>
  <si>
    <t>Agroempresa</t>
  </si>
  <si>
    <t>Productor</t>
  </si>
  <si>
    <t>Comunidad</t>
  </si>
  <si>
    <t>Volumen (metro cubico)</t>
  </si>
  <si>
    <t>Vólumen (kilogramos)</t>
  </si>
  <si>
    <t>Muestras procesadas Nacional Laboratorio (AILA)</t>
  </si>
  <si>
    <t>Inspecciones</t>
  </si>
  <si>
    <t xml:space="preserve">Muestras  </t>
  </si>
  <si>
    <t xml:space="preserve">Certificaciones </t>
  </si>
  <si>
    <t>Tratamientos</t>
  </si>
  <si>
    <t>Informe de resultados</t>
  </si>
  <si>
    <t>Informe de ARP</t>
  </si>
  <si>
    <t xml:space="preserve">Solicitudes </t>
  </si>
  <si>
    <t>Elaboración de abonos Orgánicos  sólidos (Bocashi)</t>
  </si>
  <si>
    <t>Elaboración de abono orgánicos líquidos. (supermagro)</t>
  </si>
  <si>
    <t>Elaboración de plaguicidas Orgánicos, caldo sulfocalcico</t>
  </si>
  <si>
    <t>Unidad de Medida</t>
  </si>
  <si>
    <t>Quintales</t>
  </si>
  <si>
    <t>Litros</t>
  </si>
  <si>
    <t>Fomento a las Agroempresas</t>
  </si>
  <si>
    <t>Siembra de Frutales</t>
  </si>
  <si>
    <t xml:space="preserve">Tareas </t>
  </si>
  <si>
    <t>Visitas a finca AL</t>
  </si>
  <si>
    <t>Producción/Actividad</t>
  </si>
  <si>
    <t>Cereales</t>
  </si>
  <si>
    <t>Raíces y Tubérculos</t>
  </si>
  <si>
    <t>Camionadas</t>
  </si>
  <si>
    <t>Hortalizas</t>
  </si>
  <si>
    <t>Libras</t>
  </si>
  <si>
    <t>Desarrollo Frutícola</t>
  </si>
  <si>
    <t>Producción de Plantas</t>
  </si>
  <si>
    <t>Distribución de Plantas</t>
  </si>
  <si>
    <t>Desarrollo Cacaotalero</t>
  </si>
  <si>
    <t>Mecanización Agrícola</t>
  </si>
  <si>
    <t>Tareas preparadas</t>
  </si>
  <si>
    <t>Familias</t>
  </si>
  <si>
    <t>Animales entregados a agricultores familiares</t>
  </si>
  <si>
    <t>Charlas</t>
  </si>
  <si>
    <t>Reuniones</t>
  </si>
  <si>
    <t>Cursos</t>
  </si>
  <si>
    <t>Kilómetros</t>
  </si>
  <si>
    <t>Comunidades</t>
  </si>
  <si>
    <t>Construcción de pozos tubulares</t>
  </si>
  <si>
    <t>Inocuidad Agroalimentaria</t>
  </si>
  <si>
    <t>Sanidad Vegetal - Subdirección de Registro</t>
  </si>
  <si>
    <t>Registros de Plaguicidas</t>
  </si>
  <si>
    <t>Importadores</t>
  </si>
  <si>
    <t>Registro de Empresas Distribuidoras</t>
  </si>
  <si>
    <t>Registros de Empresas Representantes</t>
  </si>
  <si>
    <t>Registro Tiendas Expendios</t>
  </si>
  <si>
    <t>Registro Empresas Fumigadoras</t>
  </si>
  <si>
    <t>Renovación Registros de Plaguicidas</t>
  </si>
  <si>
    <t>Renovación Registro de Empresas Distribuidoras</t>
  </si>
  <si>
    <t>Renovación Registros de Empresas Representantes</t>
  </si>
  <si>
    <t>Renovación  Registro Tiendas Expendios</t>
  </si>
  <si>
    <t>Consumidores</t>
  </si>
  <si>
    <t>Renovación Registro Empresas Fumigadoras</t>
  </si>
  <si>
    <t>Emisión Guía Importación Materia Prima Plaguicidas</t>
  </si>
  <si>
    <t>Emisión Guía Importación Muestras Plaguicidas</t>
  </si>
  <si>
    <t>Inspección Plaguicidas en Punto de Entrada</t>
  </si>
  <si>
    <t>Reporte de inspección</t>
  </si>
  <si>
    <t>Fiscalización Tiendas Expendios</t>
  </si>
  <si>
    <t>Pruebas Eficacia Biológica</t>
  </si>
  <si>
    <t>Monitoreo para la detección de plagas</t>
  </si>
  <si>
    <t>Control de Ratas</t>
  </si>
  <si>
    <t>Tareas cubiertas</t>
  </si>
  <si>
    <t>Distribución de carnadas</t>
  </si>
  <si>
    <t>Carnadas distribuidas</t>
  </si>
  <si>
    <t>Monitoreo Severidad Sigatoka negra</t>
  </si>
  <si>
    <t>Capacitacion</t>
  </si>
  <si>
    <t>Demostraciones</t>
  </si>
  <si>
    <t>Sanidad Vegetal - Subdirección de Cuarentena</t>
  </si>
  <si>
    <t>Servicios de Extensión y Capacitación Agropecuaria</t>
  </si>
  <si>
    <t>Participacion en Ferias y Ruedas de Negocios</t>
  </si>
  <si>
    <t>Analisis de Plaguicidas (monitoreo de residuo)</t>
  </si>
  <si>
    <t>Reunión de Evaluación/Seguimiento</t>
  </si>
  <si>
    <t xml:space="preserve">Número de Agroempresas Visitadas </t>
  </si>
  <si>
    <t>Agroempresas Asistidas</t>
  </si>
  <si>
    <t>Agroempresas Participantes</t>
  </si>
  <si>
    <t>Producción de Plantas Frutales</t>
  </si>
  <si>
    <t>Distribución de Plantas Frutales</t>
  </si>
  <si>
    <t>Visitas</t>
  </si>
  <si>
    <t>Visitas Domiciliaria</t>
  </si>
  <si>
    <t>Visitas a Finca</t>
  </si>
  <si>
    <t>Guías</t>
  </si>
  <si>
    <t>Ensayos</t>
  </si>
  <si>
    <t>Informes</t>
  </si>
  <si>
    <t>Mecanización de terrenos</t>
  </si>
  <si>
    <t>Agricultura Orgánica</t>
  </si>
  <si>
    <t>Actualización/Validación de Datos</t>
  </si>
  <si>
    <t>Cursos/Seminarios/Capacitación</t>
  </si>
  <si>
    <t>Solicitud de Análisis de Riesgo</t>
  </si>
  <si>
    <t>Análisis de Riesgo realizado</t>
  </si>
  <si>
    <t>Análisis de Riesgo en Proceso</t>
  </si>
  <si>
    <t>Envío al Laboratorio</t>
  </si>
  <si>
    <t>Unidades de cepas de plátano y guineo</t>
  </si>
  <si>
    <t>Muestras Procesadas Internacional Laboratorio (Haina)</t>
  </si>
  <si>
    <t>Capacitación en Agricultura Orgánica</t>
  </si>
  <si>
    <t>Certificación de las unidades y establecimientos Agropecuarios</t>
  </si>
  <si>
    <t xml:space="preserve">Inspecciones, reinspecciones y auditoría </t>
  </si>
  <si>
    <t>Certificados</t>
  </si>
  <si>
    <t>Permisos de importación</t>
  </si>
  <si>
    <t>Monitoreos</t>
  </si>
  <si>
    <t>Consultas en oficina</t>
  </si>
  <si>
    <t>Talleres</t>
  </si>
  <si>
    <t>Giras educativas</t>
  </si>
  <si>
    <t>Entrega de semillas de hotalizas</t>
  </si>
  <si>
    <t>Asociaciones</t>
  </si>
  <si>
    <t>Asistencia a comité técnico cient. De alimentos</t>
  </si>
  <si>
    <t>Monitoreos/Trampeos</t>
  </si>
  <si>
    <t>Visitas realizadas</t>
  </si>
  <si>
    <t>Cantidad de Capacitaciones realizadas (taller, charla y cursos)</t>
  </si>
  <si>
    <t>Unidades de plantas de plátano y guineo</t>
  </si>
  <si>
    <t>Téc. y prod.</t>
  </si>
  <si>
    <t>Téc., prod. Y Asociaciones</t>
  </si>
  <si>
    <t>Caminos Interparcelarios (Rehabilitados)</t>
  </si>
  <si>
    <t>Sanidad Vegetal - Subdirección Técnica</t>
  </si>
  <si>
    <t>Visitas Técnicas/Seguimiento</t>
  </si>
  <si>
    <t>Asistencias Técnicas (reuniones, asistencias y encuentros)</t>
  </si>
  <si>
    <t>Volumen (toneladas métricas)</t>
  </si>
  <si>
    <t xml:space="preserve">Prod. y Téc. </t>
  </si>
  <si>
    <t>Asistencia técnica</t>
  </si>
  <si>
    <t>Oficina Sectorial de la Mujer</t>
  </si>
  <si>
    <t>Emisión Guía Importación Plaguicidas Formulados</t>
  </si>
  <si>
    <t>Masc</t>
  </si>
  <si>
    <t>Fem</t>
  </si>
  <si>
    <t>Total
Trimestre</t>
  </si>
  <si>
    <t>Muestras procesasas Internac. Laborat. (Caucedo)</t>
  </si>
  <si>
    <t>Fortalecimiento Institucional</t>
  </si>
  <si>
    <t>Jornada de Sensilización</t>
  </si>
  <si>
    <t>Departamento de Formulación, Monitoreo y Evaluación de Planes, Programas y Proyectos.</t>
  </si>
  <si>
    <t>División de Evaluación</t>
  </si>
  <si>
    <t>Matríz Estadistica Institucional</t>
  </si>
  <si>
    <t>Versión</t>
  </si>
  <si>
    <t>Documento relacionado</t>
  </si>
  <si>
    <t>Plantilla de ejecución de las unidades ejecutoras</t>
  </si>
  <si>
    <t>VICEMINISTERIO DE PLANIFICACIÓN SECTORIAL AROPECUARIA</t>
  </si>
  <si>
    <t>Departamento de Formulación, Monitoreo y Evaluación de Planes, Programas y Proyectos</t>
  </si>
  <si>
    <t>Unidades Productivas primaria registradas en DIA</t>
  </si>
  <si>
    <t>Total Masc</t>
  </si>
  <si>
    <t>Total Fem</t>
  </si>
  <si>
    <t>Octubre</t>
  </si>
  <si>
    <t>Noviembre</t>
  </si>
  <si>
    <t>Diciembre</t>
  </si>
  <si>
    <t>Oct-Dic 2022</t>
  </si>
  <si>
    <t>Distribución de Semillas</t>
  </si>
  <si>
    <t>Oleaginosas</t>
  </si>
  <si>
    <t>Unidades de plantas y nueces de coco</t>
  </si>
  <si>
    <t>Leguminosas</t>
  </si>
  <si>
    <t>Unidades de cormitos de plátano y guineo</t>
  </si>
  <si>
    <t>Construcción de Lagunas</t>
  </si>
  <si>
    <t>Reservorios</t>
  </si>
  <si>
    <r>
      <rPr>
        <sz val="10"/>
        <color rgb="FFFFFFFF"/>
        <rFont val="Times New Roman"/>
        <family val="1"/>
      </rPr>
      <t>Distribución Material de Siembra</t>
    </r>
  </si>
  <si>
    <r>
      <rPr>
        <sz val="10"/>
        <color rgb="FFFFFFFF"/>
        <rFont val="Times New Roman"/>
        <family val="1"/>
      </rPr>
      <t>Desarrollo Rural</t>
    </r>
  </si>
  <si>
    <t>Infraestructuras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</si>
</sst>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Times New Roman"/>
      <family val="1"/>
    </font>
    <font>
      <b/>
      <sz val="9"/>
      <color indexed="81"/>
      <name val="Tahoma"/>
      <family val="2"/>
    </font>
    <font>
      <b/>
      <sz val="10"/>
      <color rgb="FF000000"/>
      <name val="Book Antiqua"/>
      <family val="1"/>
    </font>
    <font>
      <b/>
      <sz val="9"/>
      <color rgb="FF000000"/>
      <name val="Book Antiqua"/>
      <family val="1"/>
    </font>
    <font>
      <sz val="10"/>
      <color rgb="FF000000"/>
      <name val="Book Antiqua"/>
      <family val="1"/>
    </font>
    <font>
      <sz val="10"/>
      <color rgb="FFFFFFFF"/>
      <name val="Times New Roman"/>
      <family val="1"/>
    </font>
    <font>
      <sz val="10"/>
      <color theme="1"/>
      <name val="Times New Roman"/>
      <family val="1"/>
    </font>
    <font>
      <sz val="10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6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165" fontId="6" fillId="0" borderId="0" xfId="1" applyNumberFormat="1" applyFont="1" applyFill="1" applyBorder="1" applyAlignment="1">
      <alignment vertical="top" wrapText="1"/>
    </xf>
    <xf numFmtId="165" fontId="6" fillId="0" borderId="0" xfId="1" applyNumberFormat="1" applyFont="1" applyFill="1" applyBorder="1" applyAlignment="1">
      <alignment vertical="center" wrapText="1"/>
    </xf>
    <xf numFmtId="165" fontId="6" fillId="0" borderId="0" xfId="1" applyNumberFormat="1" applyFont="1" applyFill="1" applyBorder="1" applyAlignment="1">
      <alignment vertical="center" shrinkToFit="1"/>
    </xf>
    <xf numFmtId="165" fontId="6" fillId="0" borderId="0" xfId="1" applyNumberFormat="1" applyFont="1" applyFill="1" applyBorder="1" applyAlignment="1">
      <alignment vertical="top" shrinkToFi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center" wrapText="1"/>
    </xf>
    <xf numFmtId="37" fontId="6" fillId="0" borderId="0" xfId="1" applyNumberFormat="1" applyFont="1" applyFill="1" applyBorder="1" applyAlignment="1">
      <alignment shrinkToFit="1"/>
    </xf>
    <xf numFmtId="0" fontId="2" fillId="0" borderId="0" xfId="0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vertical="center" shrinkToFit="1"/>
    </xf>
    <xf numFmtId="37" fontId="6" fillId="0" borderId="0" xfId="1" applyNumberFormat="1" applyFont="1" applyFill="1" applyBorder="1" applyAlignment="1">
      <alignment vertical="top" shrinkToFit="1"/>
    </xf>
    <xf numFmtId="3" fontId="6" fillId="0" borderId="0" xfId="1" applyNumberFormat="1" applyFont="1" applyFill="1" applyBorder="1" applyAlignment="1">
      <alignment vertical="top" shrinkToFit="1"/>
    </xf>
    <xf numFmtId="0" fontId="6" fillId="0" borderId="0" xfId="1" applyNumberFormat="1" applyFont="1" applyFill="1" applyBorder="1" applyAlignment="1">
      <alignment vertical="top" shrinkToFit="1"/>
    </xf>
    <xf numFmtId="3" fontId="6" fillId="0" borderId="0" xfId="1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6" fillId="0" borderId="0" xfId="1" applyNumberFormat="1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shrinkToFit="1"/>
    </xf>
    <xf numFmtId="0" fontId="16" fillId="0" borderId="0" xfId="0" applyFont="1" applyFill="1" applyBorder="1" applyAlignment="1">
      <alignment vertical="center" wrapText="1"/>
    </xf>
    <xf numFmtId="165" fontId="16" fillId="0" borderId="0" xfId="1" applyNumberFormat="1" applyFont="1" applyFill="1" applyBorder="1" applyAlignment="1">
      <alignment vertical="top" shrinkToFi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vertical="top" wrapText="1"/>
    </xf>
    <xf numFmtId="164" fontId="16" fillId="0" borderId="0" xfId="1" applyNumberFormat="1" applyFont="1" applyFill="1" applyBorder="1" applyAlignment="1">
      <alignment vertical="top" shrinkToFit="1"/>
    </xf>
    <xf numFmtId="166" fontId="16" fillId="0" borderId="0" xfId="1" applyNumberFormat="1" applyFont="1" applyFill="1" applyBorder="1" applyAlignment="1">
      <alignment shrinkToFit="1"/>
    </xf>
    <xf numFmtId="165" fontId="16" fillId="0" borderId="0" xfId="1" applyNumberFormat="1" applyFont="1" applyFill="1" applyBorder="1" applyAlignment="1">
      <alignment vertical="center" shrinkToFit="1"/>
    </xf>
    <xf numFmtId="0" fontId="16" fillId="0" borderId="0" xfId="1" applyNumberFormat="1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/>
    </xf>
    <xf numFmtId="0" fontId="16" fillId="0" borderId="0" xfId="1" applyNumberFormat="1" applyFont="1" applyFill="1" applyBorder="1" applyAlignment="1">
      <alignment vertical="top" shrinkToFit="1"/>
    </xf>
    <xf numFmtId="4" fontId="16" fillId="0" borderId="0" xfId="1" applyNumberFormat="1" applyFont="1" applyFill="1" applyBorder="1" applyAlignment="1">
      <alignment vertical="top" shrinkToFit="1"/>
    </xf>
    <xf numFmtId="3" fontId="16" fillId="0" borderId="0" xfId="0" applyNumberFormat="1" applyFont="1" applyFill="1" applyBorder="1" applyAlignment="1">
      <alignment vertical="top" wrapText="1"/>
    </xf>
    <xf numFmtId="165" fontId="16" fillId="0" borderId="0" xfId="1" applyNumberFormat="1" applyFont="1" applyFill="1" applyBorder="1" applyAlignment="1">
      <alignment shrinkToFit="1"/>
    </xf>
    <xf numFmtId="0" fontId="12" fillId="2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165" fontId="16" fillId="0" borderId="0" xfId="1" applyNumberFormat="1" applyFont="1" applyFill="1" applyBorder="1" applyAlignment="1">
      <alignment vertical="center" shrinkToFit="1"/>
    </xf>
    <xf numFmtId="165" fontId="16" fillId="0" borderId="0" xfId="1" applyNumberFormat="1" applyFont="1" applyFill="1" applyBorder="1" applyAlignment="1">
      <alignment vertical="top" shrinkToFi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3379CD"/>
      <color rgb="FF2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topLeftCell="A45" zoomScale="172" zoomScaleNormal="172" zoomScaleSheetLayoutView="100" workbookViewId="0">
      <selection activeCell="A61" sqref="A61"/>
    </sheetView>
  </sheetViews>
  <sheetFormatPr baseColWidth="10" defaultColWidth="9.33203125" defaultRowHeight="12.75" x14ac:dyDescent="0.2"/>
  <cols>
    <col min="1" max="1" width="22.83203125" customWidth="1"/>
    <col min="2" max="2" width="26.6640625" customWidth="1"/>
    <col min="3" max="3" width="7.5" customWidth="1"/>
    <col min="4" max="4" width="9.1640625" customWidth="1"/>
    <col min="5" max="5" width="9.6640625" customWidth="1"/>
    <col min="6" max="6" width="8.33203125" customWidth="1"/>
    <col min="7" max="7" width="10.33203125" customWidth="1"/>
    <col min="8" max="8" width="5.83203125" customWidth="1"/>
    <col min="9" max="10" width="5" customWidth="1"/>
    <col min="11" max="11" width="4.83203125" customWidth="1"/>
    <col min="12" max="12" width="5.5" customWidth="1"/>
    <col min="13" max="15" width="5.33203125" customWidth="1"/>
    <col min="16" max="16" width="8.83203125" customWidth="1"/>
  </cols>
  <sheetData>
    <row r="1" spans="1:18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3.5" x14ac:dyDescent="0.2">
      <c r="A2" s="14" t="s">
        <v>184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Q2" s="10"/>
      <c r="R2" s="10"/>
    </row>
    <row r="3" spans="1:18" ht="13.5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0"/>
      <c r="R3" s="10"/>
    </row>
    <row r="4" spans="1:18" ht="12.75" customHeight="1" x14ac:dyDescent="0.2">
      <c r="A4" s="31" t="s">
        <v>178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Q4" s="10"/>
      <c r="R4" s="10"/>
    </row>
    <row r="5" spans="1:18" ht="17.25" customHeight="1" x14ac:dyDescent="0.2">
      <c r="A5" s="12" t="s">
        <v>179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Q5" s="10"/>
      <c r="R5" s="10"/>
    </row>
    <row r="6" spans="1:18" ht="12.75" customHeight="1" x14ac:dyDescent="0.2">
      <c r="A6" s="34" t="s">
        <v>180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Q6" s="11"/>
      <c r="R6" s="11"/>
    </row>
    <row r="7" spans="1:18" ht="14.25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Q7" s="11"/>
      <c r="R7" s="11"/>
    </row>
    <row r="8" spans="1:18" ht="15" customHeight="1" x14ac:dyDescent="0.2">
      <c r="A8" s="12" t="s">
        <v>182</v>
      </c>
      <c r="B8" s="12"/>
      <c r="C8" s="12"/>
      <c r="D8" s="12"/>
      <c r="E8" s="12"/>
      <c r="F8" s="12"/>
      <c r="G8" s="12"/>
      <c r="H8" s="12"/>
      <c r="I8" s="12" t="s">
        <v>181</v>
      </c>
      <c r="J8" s="12"/>
      <c r="K8" s="12"/>
      <c r="L8" s="12"/>
      <c r="M8" s="12"/>
      <c r="N8" s="12"/>
      <c r="O8" s="12"/>
      <c r="Q8" s="11"/>
      <c r="R8" s="11"/>
    </row>
    <row r="9" spans="1:18" ht="15.75" customHeight="1" x14ac:dyDescent="0.2">
      <c r="A9" s="12" t="s">
        <v>183</v>
      </c>
      <c r="B9" s="12"/>
      <c r="C9" s="12"/>
      <c r="D9" s="12"/>
      <c r="E9" s="12"/>
      <c r="F9" s="12"/>
      <c r="G9" s="12"/>
      <c r="H9" s="12"/>
      <c r="I9" s="12" t="s">
        <v>192</v>
      </c>
      <c r="J9" s="12"/>
      <c r="K9" s="12"/>
      <c r="L9" s="12"/>
      <c r="M9" s="12"/>
      <c r="N9" s="12"/>
      <c r="O9" s="12"/>
      <c r="Q9" s="11"/>
      <c r="R9" s="11"/>
    </row>
    <row r="10" spans="1:18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11"/>
      <c r="R10" s="11"/>
    </row>
    <row r="11" spans="1:18" ht="12" customHeight="1" x14ac:dyDescent="0.2">
      <c r="A11" s="56" t="s">
        <v>200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11"/>
      <c r="R11" s="11"/>
    </row>
    <row r="12" spans="1:18" ht="12" customHeight="1" x14ac:dyDescent="0.2">
      <c r="A12" s="54" t="s">
        <v>71</v>
      </c>
      <c r="B12" s="54" t="s">
        <v>64</v>
      </c>
      <c r="C12" s="54" t="s">
        <v>18</v>
      </c>
      <c r="D12" s="54"/>
      <c r="E12" s="54"/>
      <c r="F12" s="54"/>
      <c r="G12" s="54" t="s">
        <v>19</v>
      </c>
      <c r="H12" s="54" t="s">
        <v>20</v>
      </c>
      <c r="I12" s="54"/>
      <c r="J12" s="54"/>
      <c r="K12" s="54"/>
      <c r="L12" s="54"/>
      <c r="M12" s="54"/>
      <c r="N12" s="54"/>
      <c r="O12" s="54"/>
      <c r="P12" s="54"/>
      <c r="Q12" s="11"/>
      <c r="R12" s="11"/>
    </row>
    <row r="13" spans="1:18" ht="18" customHeight="1" x14ac:dyDescent="0.2">
      <c r="A13" s="54"/>
      <c r="B13" s="54"/>
      <c r="C13" s="54" t="s">
        <v>189</v>
      </c>
      <c r="D13" s="54" t="s">
        <v>190</v>
      </c>
      <c r="E13" s="54" t="s">
        <v>191</v>
      </c>
      <c r="F13" s="54" t="s">
        <v>174</v>
      </c>
      <c r="G13" s="54"/>
      <c r="H13" s="54" t="s">
        <v>189</v>
      </c>
      <c r="I13" s="54"/>
      <c r="J13" s="54" t="s">
        <v>190</v>
      </c>
      <c r="K13" s="54"/>
      <c r="L13" s="54" t="s">
        <v>191</v>
      </c>
      <c r="M13" s="54"/>
      <c r="N13" s="54" t="s">
        <v>187</v>
      </c>
      <c r="O13" s="54" t="s">
        <v>188</v>
      </c>
      <c r="P13" s="54" t="s">
        <v>174</v>
      </c>
      <c r="Q13" s="11"/>
      <c r="R13" s="11"/>
    </row>
    <row r="14" spans="1:18" ht="9" customHeight="1" x14ac:dyDescent="0.2">
      <c r="A14" s="54"/>
      <c r="B14" s="54"/>
      <c r="C14" s="54"/>
      <c r="D14" s="54"/>
      <c r="E14" s="54"/>
      <c r="F14" s="54"/>
      <c r="G14" s="54"/>
      <c r="H14" s="15" t="s">
        <v>172</v>
      </c>
      <c r="I14" s="15" t="s">
        <v>173</v>
      </c>
      <c r="J14" s="15" t="s">
        <v>172</v>
      </c>
      <c r="K14" s="15" t="s">
        <v>173</v>
      </c>
      <c r="L14" s="15" t="s">
        <v>172</v>
      </c>
      <c r="M14" s="15" t="s">
        <v>173</v>
      </c>
      <c r="N14" s="54"/>
      <c r="O14" s="54"/>
      <c r="P14" s="54"/>
      <c r="Q14" s="11"/>
      <c r="R14" s="11"/>
    </row>
    <row r="15" spans="1:18" ht="9" customHeight="1" x14ac:dyDescent="0.2">
      <c r="A15" s="16" t="s">
        <v>72</v>
      </c>
      <c r="B15" s="16" t="s">
        <v>65</v>
      </c>
      <c r="C15" s="17">
        <v>178</v>
      </c>
      <c r="D15" s="18">
        <v>933</v>
      </c>
      <c r="E15" s="19">
        <v>93</v>
      </c>
      <c r="F15" s="19">
        <f>SUM(C15:E15)</f>
        <v>1204</v>
      </c>
      <c r="G15" s="16" t="s">
        <v>10</v>
      </c>
      <c r="H15" s="18">
        <v>91</v>
      </c>
      <c r="I15" s="18">
        <v>2</v>
      </c>
      <c r="J15" s="18">
        <f>99+258</f>
        <v>357</v>
      </c>
      <c r="K15" s="18">
        <v>4</v>
      </c>
      <c r="L15" s="18">
        <v>90</v>
      </c>
      <c r="M15" s="18">
        <v>3</v>
      </c>
      <c r="N15" s="18">
        <f>SUM(H15,J15,L15)</f>
        <v>538</v>
      </c>
      <c r="O15" s="18">
        <f>SUM(I15,K15,M15)</f>
        <v>9</v>
      </c>
      <c r="P15" s="19">
        <f t="shared" ref="P15:P22" si="0">SUM(H15:M15)</f>
        <v>547</v>
      </c>
      <c r="Q15" s="11"/>
      <c r="R15" s="11"/>
    </row>
    <row r="16" spans="1:18" ht="9" customHeight="1" x14ac:dyDescent="0.2">
      <c r="A16" s="16" t="s">
        <v>73</v>
      </c>
      <c r="B16" s="16" t="s">
        <v>74</v>
      </c>
      <c r="C16" s="20">
        <v>246</v>
      </c>
      <c r="D16" s="18">
        <v>343</v>
      </c>
      <c r="E16" s="19">
        <v>537</v>
      </c>
      <c r="F16" s="19">
        <f>SUM(C16:E16)</f>
        <v>1126</v>
      </c>
      <c r="G16" s="16" t="s">
        <v>10</v>
      </c>
      <c r="H16" s="21">
        <v>78</v>
      </c>
      <c r="I16" s="19">
        <v>4</v>
      </c>
      <c r="J16" s="19">
        <f>30+135</f>
        <v>165</v>
      </c>
      <c r="K16" s="19">
        <v>7</v>
      </c>
      <c r="L16" s="19">
        <v>259</v>
      </c>
      <c r="M16" s="19">
        <v>10</v>
      </c>
      <c r="N16" s="19">
        <f t="shared" ref="N16:N22" si="1">SUM(H16,J16,L16)</f>
        <v>502</v>
      </c>
      <c r="O16" s="19">
        <f t="shared" ref="O16:O22" si="2">SUM(I16,K16,M16)</f>
        <v>21</v>
      </c>
      <c r="P16" s="19">
        <f t="shared" si="0"/>
        <v>523</v>
      </c>
      <c r="Q16" s="11"/>
      <c r="R16" s="11"/>
    </row>
    <row r="17" spans="1:18" ht="9" customHeight="1" x14ac:dyDescent="0.2">
      <c r="A17" s="16" t="s">
        <v>75</v>
      </c>
      <c r="B17" s="16" t="s">
        <v>76</v>
      </c>
      <c r="C17" s="20">
        <v>3729</v>
      </c>
      <c r="D17" s="18">
        <v>1688</v>
      </c>
      <c r="E17" s="19">
        <v>85</v>
      </c>
      <c r="F17" s="19">
        <f>SUM(C17:E17)</f>
        <v>5502</v>
      </c>
      <c r="G17" s="16" t="s">
        <v>10</v>
      </c>
      <c r="H17" s="19">
        <v>1698</v>
      </c>
      <c r="I17" s="19">
        <v>0</v>
      </c>
      <c r="J17" s="19">
        <v>427</v>
      </c>
      <c r="K17" s="19">
        <v>509</v>
      </c>
      <c r="L17" s="19">
        <v>52</v>
      </c>
      <c r="M17" s="19">
        <v>10</v>
      </c>
      <c r="N17" s="19">
        <f t="shared" si="1"/>
        <v>2177</v>
      </c>
      <c r="O17" s="19">
        <f t="shared" si="2"/>
        <v>519</v>
      </c>
      <c r="P17" s="19">
        <f t="shared" si="0"/>
        <v>2696</v>
      </c>
      <c r="Q17" s="11"/>
      <c r="R17" s="11"/>
    </row>
    <row r="18" spans="1:18" ht="9" customHeight="1" x14ac:dyDescent="0.2">
      <c r="A18" s="16" t="s">
        <v>196</v>
      </c>
      <c r="B18" s="16" t="s">
        <v>65</v>
      </c>
      <c r="C18" s="20">
        <v>29175</v>
      </c>
      <c r="D18" s="18">
        <v>7812</v>
      </c>
      <c r="E18" s="19">
        <v>1000</v>
      </c>
      <c r="F18" s="19">
        <f>SUM(C18:E18)</f>
        <v>37987</v>
      </c>
      <c r="G18" s="16" t="s">
        <v>10</v>
      </c>
      <c r="H18" s="19">
        <v>2975</v>
      </c>
      <c r="I18" s="19">
        <v>11</v>
      </c>
      <c r="J18" s="19">
        <v>700</v>
      </c>
      <c r="K18" s="19">
        <v>81</v>
      </c>
      <c r="L18" s="19">
        <v>985</v>
      </c>
      <c r="M18" s="19">
        <v>15</v>
      </c>
      <c r="N18" s="19">
        <f t="shared" si="1"/>
        <v>4660</v>
      </c>
      <c r="O18" s="19">
        <f t="shared" si="2"/>
        <v>107</v>
      </c>
      <c r="P18" s="19">
        <f t="shared" si="0"/>
        <v>4767</v>
      </c>
      <c r="Q18" s="11"/>
      <c r="R18" s="11"/>
    </row>
    <row r="19" spans="1:18" ht="9" customHeight="1" x14ac:dyDescent="0.2">
      <c r="A19" s="16" t="s">
        <v>15</v>
      </c>
      <c r="B19" s="16" t="s">
        <v>143</v>
      </c>
      <c r="C19" s="20">
        <v>314140</v>
      </c>
      <c r="D19" s="18">
        <v>198980</v>
      </c>
      <c r="E19" s="19">
        <v>233775</v>
      </c>
      <c r="F19" s="19">
        <f>SUM(C19:E19)</f>
        <v>746895</v>
      </c>
      <c r="G19" s="16" t="s">
        <v>10</v>
      </c>
      <c r="H19" s="19">
        <v>158</v>
      </c>
      <c r="I19" s="19">
        <v>0</v>
      </c>
      <c r="J19" s="19">
        <v>90</v>
      </c>
      <c r="K19" s="19">
        <v>9</v>
      </c>
      <c r="L19" s="19">
        <v>101</v>
      </c>
      <c r="M19" s="19">
        <v>15</v>
      </c>
      <c r="N19" s="19">
        <f t="shared" si="1"/>
        <v>349</v>
      </c>
      <c r="O19" s="19">
        <f t="shared" si="2"/>
        <v>24</v>
      </c>
      <c r="P19" s="19">
        <f t="shared" si="0"/>
        <v>373</v>
      </c>
      <c r="Q19" s="11"/>
      <c r="R19" s="11"/>
    </row>
    <row r="20" spans="1:18" ht="22.5" customHeight="1" x14ac:dyDescent="0.2">
      <c r="A20" s="16" t="s">
        <v>15</v>
      </c>
      <c r="B20" s="16" t="s">
        <v>160</v>
      </c>
      <c r="C20" s="20">
        <v>242850</v>
      </c>
      <c r="D20" s="18">
        <v>355589</v>
      </c>
      <c r="E20" s="19">
        <v>346660</v>
      </c>
      <c r="F20" s="19">
        <f>+C20+D20+E20</f>
        <v>945099</v>
      </c>
      <c r="G20" s="16" t="s">
        <v>10</v>
      </c>
      <c r="H20" s="19">
        <v>121</v>
      </c>
      <c r="I20" s="19">
        <v>0</v>
      </c>
      <c r="J20" s="19">
        <v>175</v>
      </c>
      <c r="K20" s="19">
        <v>3</v>
      </c>
      <c r="L20" s="19">
        <v>30</v>
      </c>
      <c r="M20" s="19">
        <v>10</v>
      </c>
      <c r="N20" s="19">
        <f t="shared" si="1"/>
        <v>326</v>
      </c>
      <c r="O20" s="19">
        <f t="shared" si="2"/>
        <v>13</v>
      </c>
      <c r="P20" s="19">
        <f t="shared" si="0"/>
        <v>339</v>
      </c>
      <c r="Q20" s="11"/>
      <c r="R20" s="11"/>
    </row>
    <row r="21" spans="1:18" ht="12.75" customHeight="1" x14ac:dyDescent="0.2">
      <c r="A21" s="16" t="s">
        <v>15</v>
      </c>
      <c r="B21" s="16" t="s">
        <v>197</v>
      </c>
      <c r="C21" s="20">
        <v>1900</v>
      </c>
      <c r="D21" s="18">
        <v>0</v>
      </c>
      <c r="E21" s="19">
        <v>0</v>
      </c>
      <c r="F21" s="19">
        <f>+C21+D21+E21</f>
        <v>1900</v>
      </c>
      <c r="G21" s="16" t="s">
        <v>10</v>
      </c>
      <c r="H21" s="19">
        <v>1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f t="shared" si="1"/>
        <v>1</v>
      </c>
      <c r="O21" s="19">
        <f t="shared" si="2"/>
        <v>0</v>
      </c>
      <c r="P21" s="19">
        <f t="shared" si="0"/>
        <v>1</v>
      </c>
      <c r="Q21" s="11"/>
      <c r="R21" s="11"/>
    </row>
    <row r="22" spans="1:18" ht="12.75" customHeight="1" x14ac:dyDescent="0.2">
      <c r="A22" s="16" t="s">
        <v>194</v>
      </c>
      <c r="B22" s="16" t="s">
        <v>195</v>
      </c>
      <c r="C22" s="20">
        <v>0</v>
      </c>
      <c r="D22" s="18">
        <v>57435</v>
      </c>
      <c r="E22" s="19">
        <v>0</v>
      </c>
      <c r="F22" s="19">
        <f>+C22+D22+E22</f>
        <v>57435</v>
      </c>
      <c r="G22" s="16" t="s">
        <v>10</v>
      </c>
      <c r="H22" s="19">
        <v>0</v>
      </c>
      <c r="I22" s="19">
        <v>0</v>
      </c>
      <c r="J22" s="19">
        <v>160</v>
      </c>
      <c r="K22" s="19">
        <v>5</v>
      </c>
      <c r="L22" s="19">
        <v>0</v>
      </c>
      <c r="M22" s="19">
        <v>0</v>
      </c>
      <c r="N22" s="19">
        <f t="shared" si="1"/>
        <v>160</v>
      </c>
      <c r="O22" s="19">
        <f t="shared" si="2"/>
        <v>5</v>
      </c>
      <c r="P22" s="19">
        <f t="shared" si="0"/>
        <v>165</v>
      </c>
      <c r="Q22" s="11"/>
      <c r="R22" s="11"/>
    </row>
    <row r="23" spans="1:18" ht="12" customHeight="1" x14ac:dyDescent="0.2">
      <c r="A23" s="56" t="s">
        <v>77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11"/>
      <c r="R23" s="11"/>
    </row>
    <row r="24" spans="1:18" ht="12" customHeight="1" x14ac:dyDescent="0.2">
      <c r="A24" s="54" t="s">
        <v>71</v>
      </c>
      <c r="B24" s="54" t="s">
        <v>64</v>
      </c>
      <c r="C24" s="54" t="s">
        <v>18</v>
      </c>
      <c r="D24" s="54"/>
      <c r="E24" s="54"/>
      <c r="F24" s="54"/>
      <c r="G24" s="54" t="s">
        <v>19</v>
      </c>
      <c r="H24" s="54" t="s">
        <v>20</v>
      </c>
      <c r="I24" s="54"/>
      <c r="J24" s="54"/>
      <c r="K24" s="54"/>
      <c r="L24" s="54"/>
      <c r="M24" s="54"/>
      <c r="N24" s="54"/>
      <c r="O24" s="54"/>
      <c r="P24" s="54"/>
      <c r="Q24" s="11"/>
      <c r="R24" s="11"/>
    </row>
    <row r="25" spans="1:18" ht="18" customHeight="1" x14ac:dyDescent="0.2">
      <c r="A25" s="54"/>
      <c r="B25" s="54"/>
      <c r="C25" s="54" t="s">
        <v>189</v>
      </c>
      <c r="D25" s="54" t="s">
        <v>190</v>
      </c>
      <c r="E25" s="54" t="s">
        <v>191</v>
      </c>
      <c r="F25" s="54" t="s">
        <v>174</v>
      </c>
      <c r="G25" s="54"/>
      <c r="H25" s="54" t="s">
        <v>189</v>
      </c>
      <c r="I25" s="54"/>
      <c r="J25" s="54" t="s">
        <v>190</v>
      </c>
      <c r="K25" s="54"/>
      <c r="L25" s="54" t="s">
        <v>191</v>
      </c>
      <c r="M25" s="54"/>
      <c r="N25" s="54" t="s">
        <v>187</v>
      </c>
      <c r="O25" s="54" t="s">
        <v>188</v>
      </c>
      <c r="P25" s="54" t="s">
        <v>174</v>
      </c>
      <c r="Q25" s="11"/>
      <c r="R25" s="11"/>
    </row>
    <row r="26" spans="1:18" ht="9" customHeight="1" x14ac:dyDescent="0.2">
      <c r="A26" s="54"/>
      <c r="B26" s="54"/>
      <c r="C26" s="54"/>
      <c r="D26" s="54"/>
      <c r="E26" s="54"/>
      <c r="F26" s="54"/>
      <c r="G26" s="54"/>
      <c r="H26" s="15" t="s">
        <v>172</v>
      </c>
      <c r="I26" s="15" t="s">
        <v>173</v>
      </c>
      <c r="J26" s="15" t="s">
        <v>172</v>
      </c>
      <c r="K26" s="15" t="s">
        <v>173</v>
      </c>
      <c r="L26" s="15" t="s">
        <v>172</v>
      </c>
      <c r="M26" s="15" t="s">
        <v>173</v>
      </c>
      <c r="N26" s="54"/>
      <c r="O26" s="54"/>
      <c r="P26" s="54"/>
      <c r="Q26" s="11"/>
      <c r="R26" s="11"/>
    </row>
    <row r="27" spans="1:18" ht="9" customHeight="1" x14ac:dyDescent="0.2">
      <c r="A27" s="16" t="s">
        <v>127</v>
      </c>
      <c r="B27" s="16" t="s">
        <v>9</v>
      </c>
      <c r="C27" s="20">
        <v>176108</v>
      </c>
      <c r="D27" s="20">
        <v>5512</v>
      </c>
      <c r="E27" s="20">
        <v>31627</v>
      </c>
      <c r="F27" s="19">
        <f>+C27+D27+E27</f>
        <v>213247</v>
      </c>
      <c r="G27" s="16" t="s">
        <v>10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f t="shared" ref="N27:N32" si="3">SUM(H27,J27,L27)</f>
        <v>0</v>
      </c>
      <c r="O27" s="17">
        <f t="shared" ref="O27:O32" si="4">SUM(I27,K27,M27)</f>
        <v>0</v>
      </c>
      <c r="P27" s="19">
        <f>SUM(H27:M27)</f>
        <v>0</v>
      </c>
      <c r="Q27" s="11"/>
      <c r="R27" s="11"/>
    </row>
    <row r="28" spans="1:18" ht="9" customHeight="1" x14ac:dyDescent="0.2">
      <c r="A28" s="16" t="s">
        <v>193</v>
      </c>
      <c r="B28" s="16" t="s">
        <v>9</v>
      </c>
      <c r="C28" s="20">
        <v>108000</v>
      </c>
      <c r="D28" s="20">
        <v>0</v>
      </c>
      <c r="E28" s="20">
        <v>0</v>
      </c>
      <c r="F28" s="19">
        <f>+C28+D28+E28</f>
        <v>108000</v>
      </c>
      <c r="G28" s="16" t="s">
        <v>10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/>
      <c r="O28" s="17"/>
      <c r="P28" s="19"/>
      <c r="Q28" s="11"/>
      <c r="R28" s="11"/>
    </row>
    <row r="29" spans="1:18" ht="9" customHeight="1" x14ac:dyDescent="0.2">
      <c r="A29" s="16" t="s">
        <v>128</v>
      </c>
      <c r="B29" s="16" t="s">
        <v>9</v>
      </c>
      <c r="C29" s="20">
        <v>59566</v>
      </c>
      <c r="D29" s="20">
        <v>63154</v>
      </c>
      <c r="E29" s="20">
        <v>22417</v>
      </c>
      <c r="F29" s="19">
        <f>SUM(C29:E29)</f>
        <v>145137</v>
      </c>
      <c r="G29" s="16" t="s">
        <v>10</v>
      </c>
      <c r="H29" s="17">
        <v>345</v>
      </c>
      <c r="I29" s="17">
        <v>142</v>
      </c>
      <c r="J29" s="17">
        <v>626</v>
      </c>
      <c r="K29" s="17">
        <v>82</v>
      </c>
      <c r="L29" s="17">
        <v>328</v>
      </c>
      <c r="M29" s="17">
        <v>112</v>
      </c>
      <c r="N29" s="17">
        <f t="shared" si="3"/>
        <v>1299</v>
      </c>
      <c r="O29" s="17">
        <f t="shared" si="4"/>
        <v>336</v>
      </c>
      <c r="P29" s="19">
        <f>SUM(H29:M29)</f>
        <v>1635</v>
      </c>
      <c r="Q29" s="11"/>
      <c r="R29" s="11"/>
    </row>
    <row r="30" spans="1:18" ht="9" customHeight="1" x14ac:dyDescent="0.2">
      <c r="A30" s="16" t="s">
        <v>68</v>
      </c>
      <c r="B30" s="16" t="s">
        <v>69</v>
      </c>
      <c r="C30" s="20">
        <v>5627</v>
      </c>
      <c r="D30" s="20">
        <v>3841</v>
      </c>
      <c r="E30" s="20">
        <v>1908</v>
      </c>
      <c r="F30" s="19">
        <f>SUM(C30:E30)</f>
        <v>11376</v>
      </c>
      <c r="G30" s="16" t="s">
        <v>10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f t="shared" si="3"/>
        <v>0</v>
      </c>
      <c r="O30" s="17">
        <f t="shared" si="4"/>
        <v>0</v>
      </c>
      <c r="P30" s="19">
        <f>SUM(H30:M30)</f>
        <v>0</v>
      </c>
      <c r="Q30" s="11"/>
      <c r="R30" s="11"/>
    </row>
    <row r="31" spans="1:18" ht="9" customHeight="1" x14ac:dyDescent="0.2">
      <c r="A31" s="16" t="s">
        <v>47</v>
      </c>
      <c r="B31" s="16" t="s">
        <v>9</v>
      </c>
      <c r="C31" s="20">
        <v>1</v>
      </c>
      <c r="D31" s="20">
        <v>2</v>
      </c>
      <c r="E31" s="20">
        <v>2</v>
      </c>
      <c r="F31" s="19">
        <f>SUM(C31:E31)</f>
        <v>5</v>
      </c>
      <c r="G31" s="16" t="s">
        <v>168</v>
      </c>
      <c r="H31" s="17">
        <v>15</v>
      </c>
      <c r="I31" s="19">
        <v>2</v>
      </c>
      <c r="J31" s="17">
        <v>74</v>
      </c>
      <c r="K31" s="17">
        <v>82</v>
      </c>
      <c r="L31" s="17">
        <v>59</v>
      </c>
      <c r="M31" s="17">
        <v>38</v>
      </c>
      <c r="N31" s="17">
        <f t="shared" si="3"/>
        <v>148</v>
      </c>
      <c r="O31" s="17">
        <f t="shared" si="4"/>
        <v>122</v>
      </c>
      <c r="P31" s="19">
        <f>SUM(H31:M31)</f>
        <v>270</v>
      </c>
      <c r="Q31" s="11"/>
      <c r="R31" s="11"/>
    </row>
    <row r="32" spans="1:18" ht="9" customHeight="1" x14ac:dyDescent="0.2">
      <c r="A32" s="16" t="s">
        <v>0</v>
      </c>
      <c r="B32" s="16" t="s">
        <v>9</v>
      </c>
      <c r="C32" s="20">
        <v>56</v>
      </c>
      <c r="D32" s="20">
        <v>23</v>
      </c>
      <c r="E32" s="20">
        <v>39</v>
      </c>
      <c r="F32" s="19">
        <f>SUM(C32:E32)</f>
        <v>118</v>
      </c>
      <c r="G32" s="16" t="s">
        <v>10</v>
      </c>
      <c r="H32" s="17">
        <v>39</v>
      </c>
      <c r="I32" s="19">
        <v>17</v>
      </c>
      <c r="J32" s="17">
        <v>18</v>
      </c>
      <c r="K32" s="17">
        <v>5</v>
      </c>
      <c r="L32" s="17">
        <v>29</v>
      </c>
      <c r="M32" s="17">
        <v>10</v>
      </c>
      <c r="N32" s="17">
        <f t="shared" si="3"/>
        <v>86</v>
      </c>
      <c r="O32" s="17">
        <f t="shared" si="4"/>
        <v>32</v>
      </c>
      <c r="P32" s="19">
        <f>SUM(H32:M32)</f>
        <v>118</v>
      </c>
      <c r="Q32" s="11"/>
      <c r="R32" s="11"/>
    </row>
    <row r="33" spans="1:18" ht="12" customHeight="1" x14ac:dyDescent="0.2">
      <c r="A33" s="56" t="s">
        <v>80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11"/>
      <c r="R33" s="11"/>
    </row>
    <row r="34" spans="1:18" ht="11.25" customHeight="1" x14ac:dyDescent="0.2">
      <c r="A34" s="54" t="s">
        <v>71</v>
      </c>
      <c r="B34" s="54" t="s">
        <v>64</v>
      </c>
      <c r="C34" s="54" t="s">
        <v>18</v>
      </c>
      <c r="D34" s="54"/>
      <c r="E34" s="54"/>
      <c r="F34" s="54"/>
      <c r="G34" s="54" t="s">
        <v>19</v>
      </c>
      <c r="H34" s="54" t="s">
        <v>20</v>
      </c>
      <c r="I34" s="54"/>
      <c r="J34" s="54"/>
      <c r="K34" s="54"/>
      <c r="L34" s="54"/>
      <c r="M34" s="54"/>
      <c r="N34" s="54"/>
      <c r="O34" s="54"/>
      <c r="P34" s="54"/>
      <c r="Q34" s="11"/>
      <c r="R34" s="11"/>
    </row>
    <row r="35" spans="1:18" ht="18.75" customHeight="1" x14ac:dyDescent="0.2">
      <c r="A35" s="54"/>
      <c r="B35" s="54"/>
      <c r="C35" s="54" t="s">
        <v>189</v>
      </c>
      <c r="D35" s="54" t="s">
        <v>190</v>
      </c>
      <c r="E35" s="54" t="s">
        <v>191</v>
      </c>
      <c r="F35" s="54" t="s">
        <v>174</v>
      </c>
      <c r="G35" s="54"/>
      <c r="H35" s="54" t="s">
        <v>189</v>
      </c>
      <c r="I35" s="54"/>
      <c r="J35" s="54" t="s">
        <v>190</v>
      </c>
      <c r="K35" s="54"/>
      <c r="L35" s="54" t="s">
        <v>191</v>
      </c>
      <c r="M35" s="54"/>
      <c r="N35" s="54" t="s">
        <v>187</v>
      </c>
      <c r="O35" s="54" t="s">
        <v>188</v>
      </c>
      <c r="P35" s="54" t="s">
        <v>174</v>
      </c>
      <c r="Q35" s="11"/>
      <c r="R35" s="11"/>
    </row>
    <row r="36" spans="1:18" ht="9" customHeight="1" x14ac:dyDescent="0.2">
      <c r="A36" s="54"/>
      <c r="B36" s="54"/>
      <c r="C36" s="54"/>
      <c r="D36" s="54"/>
      <c r="E36" s="54"/>
      <c r="F36" s="54"/>
      <c r="G36" s="54"/>
      <c r="H36" s="15" t="s">
        <v>172</v>
      </c>
      <c r="I36" s="15" t="s">
        <v>173</v>
      </c>
      <c r="J36" s="15" t="s">
        <v>172</v>
      </c>
      <c r="K36" s="15" t="s">
        <v>173</v>
      </c>
      <c r="L36" s="15" t="s">
        <v>172</v>
      </c>
      <c r="M36" s="15" t="s">
        <v>173</v>
      </c>
      <c r="N36" s="54"/>
      <c r="O36" s="54"/>
      <c r="P36" s="54"/>
      <c r="Q36" s="11"/>
      <c r="R36" s="11"/>
    </row>
    <row r="37" spans="1:18" ht="9" customHeight="1" x14ac:dyDescent="0.2">
      <c r="A37" s="22" t="s">
        <v>78</v>
      </c>
      <c r="B37" s="16" t="s">
        <v>9</v>
      </c>
      <c r="C37" s="20">
        <v>7000</v>
      </c>
      <c r="D37" s="20">
        <v>233810</v>
      </c>
      <c r="E37" s="20">
        <v>125105</v>
      </c>
      <c r="F37" s="19">
        <f>SUM(C37:E37)</f>
        <v>365915</v>
      </c>
      <c r="G37" s="16" t="s">
        <v>10</v>
      </c>
      <c r="H37" s="20">
        <v>4</v>
      </c>
      <c r="I37" s="20">
        <v>0</v>
      </c>
      <c r="J37" s="20">
        <v>234</v>
      </c>
      <c r="K37" s="20">
        <v>28</v>
      </c>
      <c r="L37" s="20">
        <v>89</v>
      </c>
      <c r="M37" s="20">
        <v>10</v>
      </c>
      <c r="N37" s="20">
        <f t="shared" ref="N37:N40" si="5">SUM(H37,J37,L37)</f>
        <v>327</v>
      </c>
      <c r="O37" s="20">
        <f t="shared" ref="O37:O40" si="6">SUM(I37,K37,M37)</f>
        <v>38</v>
      </c>
      <c r="P37" s="19">
        <f>SUM(H37:M37)</f>
        <v>365</v>
      </c>
      <c r="Q37" s="11"/>
      <c r="R37" s="11"/>
    </row>
    <row r="38" spans="1:18" ht="9" customHeight="1" x14ac:dyDescent="0.2">
      <c r="A38" s="22" t="s">
        <v>79</v>
      </c>
      <c r="B38" s="16" t="s">
        <v>9</v>
      </c>
      <c r="C38" s="20">
        <v>7000</v>
      </c>
      <c r="D38" s="20">
        <v>233810</v>
      </c>
      <c r="E38" s="20">
        <v>125105</v>
      </c>
      <c r="F38" s="19">
        <f>SUM(C38:E38)</f>
        <v>365915</v>
      </c>
      <c r="G38" s="16" t="s">
        <v>10</v>
      </c>
      <c r="H38" s="20">
        <v>4</v>
      </c>
      <c r="I38" s="20">
        <v>0</v>
      </c>
      <c r="J38" s="20">
        <v>234</v>
      </c>
      <c r="K38" s="20">
        <v>28</v>
      </c>
      <c r="L38" s="20">
        <v>89</v>
      </c>
      <c r="M38" s="20">
        <v>10</v>
      </c>
      <c r="N38" s="20">
        <f t="shared" si="5"/>
        <v>327</v>
      </c>
      <c r="O38" s="20">
        <f t="shared" si="6"/>
        <v>38</v>
      </c>
      <c r="P38" s="19">
        <f>SUM(H38:M38)</f>
        <v>365</v>
      </c>
      <c r="Q38" s="11"/>
      <c r="R38" s="11"/>
    </row>
    <row r="39" spans="1:18" ht="9.6" customHeight="1" x14ac:dyDescent="0.2">
      <c r="A39" s="22" t="s">
        <v>47</v>
      </c>
      <c r="B39" s="16" t="s">
        <v>9</v>
      </c>
      <c r="C39" s="20">
        <v>253</v>
      </c>
      <c r="D39" s="20">
        <v>99</v>
      </c>
      <c r="E39" s="20">
        <v>218</v>
      </c>
      <c r="F39" s="19">
        <f>SUM(C39:E39)</f>
        <v>570</v>
      </c>
      <c r="G39" s="16" t="s">
        <v>10</v>
      </c>
      <c r="H39" s="20">
        <v>2112</v>
      </c>
      <c r="I39" s="20">
        <v>260</v>
      </c>
      <c r="J39" s="20">
        <v>332</v>
      </c>
      <c r="K39" s="20">
        <v>41</v>
      </c>
      <c r="L39" s="20">
        <v>556</v>
      </c>
      <c r="M39" s="20">
        <v>68</v>
      </c>
      <c r="N39" s="20">
        <f t="shared" si="5"/>
        <v>3000</v>
      </c>
      <c r="O39" s="20">
        <f t="shared" si="6"/>
        <v>369</v>
      </c>
      <c r="P39" s="19">
        <f>SUM(H39:M39)</f>
        <v>3369</v>
      </c>
      <c r="Q39" s="11"/>
      <c r="R39" s="11"/>
    </row>
    <row r="40" spans="1:18" s="3" customFormat="1" ht="9" customHeight="1" x14ac:dyDescent="0.2">
      <c r="A40" s="22" t="s">
        <v>0</v>
      </c>
      <c r="B40" s="16" t="s">
        <v>9</v>
      </c>
      <c r="C40" s="20">
        <v>3414</v>
      </c>
      <c r="D40" s="20">
        <v>1796</v>
      </c>
      <c r="E40" s="20">
        <v>3200</v>
      </c>
      <c r="F40" s="19">
        <f>+C40+D40+E40</f>
        <v>8410</v>
      </c>
      <c r="G40" s="16" t="s">
        <v>10</v>
      </c>
      <c r="H40" s="20">
        <v>3118</v>
      </c>
      <c r="I40" s="20">
        <v>384</v>
      </c>
      <c r="J40" s="20">
        <v>1683</v>
      </c>
      <c r="K40" s="20">
        <v>207</v>
      </c>
      <c r="L40" s="20">
        <v>2575</v>
      </c>
      <c r="M40" s="20">
        <v>318</v>
      </c>
      <c r="N40" s="20">
        <f t="shared" si="5"/>
        <v>7376</v>
      </c>
      <c r="O40" s="20">
        <f t="shared" si="6"/>
        <v>909</v>
      </c>
      <c r="P40" s="19">
        <f>SUM(H40:M40)</f>
        <v>8285</v>
      </c>
      <c r="Q40" s="11"/>
      <c r="R40" s="11"/>
    </row>
    <row r="41" spans="1:18" ht="12" customHeight="1" x14ac:dyDescent="0.2">
      <c r="A41" s="56" t="s">
        <v>135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11"/>
      <c r="R41" s="11"/>
    </row>
    <row r="42" spans="1:18" ht="11.25" customHeight="1" x14ac:dyDescent="0.2">
      <c r="A42" s="54" t="s">
        <v>71</v>
      </c>
      <c r="B42" s="54" t="s">
        <v>64</v>
      </c>
      <c r="C42" s="54" t="s">
        <v>18</v>
      </c>
      <c r="D42" s="54"/>
      <c r="E42" s="54"/>
      <c r="F42" s="54"/>
      <c r="G42" s="54" t="s">
        <v>19</v>
      </c>
      <c r="H42" s="54" t="s">
        <v>20</v>
      </c>
      <c r="I42" s="54"/>
      <c r="J42" s="54"/>
      <c r="K42" s="54"/>
      <c r="L42" s="54"/>
      <c r="M42" s="54"/>
      <c r="N42" s="54"/>
      <c r="O42" s="54"/>
      <c r="P42" s="54"/>
      <c r="Q42" s="11"/>
      <c r="R42" s="11"/>
    </row>
    <row r="43" spans="1:18" ht="18" customHeight="1" x14ac:dyDescent="0.2">
      <c r="A43" s="54"/>
      <c r="B43" s="54"/>
      <c r="C43" s="54" t="s">
        <v>189</v>
      </c>
      <c r="D43" s="54" t="s">
        <v>190</v>
      </c>
      <c r="E43" s="54" t="s">
        <v>191</v>
      </c>
      <c r="F43" s="56" t="s">
        <v>174</v>
      </c>
      <c r="G43" s="54"/>
      <c r="H43" s="54" t="s">
        <v>189</v>
      </c>
      <c r="I43" s="54"/>
      <c r="J43" s="54" t="s">
        <v>190</v>
      </c>
      <c r="K43" s="54"/>
      <c r="L43" s="54" t="s">
        <v>191</v>
      </c>
      <c r="M43" s="54"/>
      <c r="N43" s="54" t="s">
        <v>187</v>
      </c>
      <c r="O43" s="54" t="s">
        <v>188</v>
      </c>
      <c r="P43" s="56" t="s">
        <v>174</v>
      </c>
      <c r="Q43" s="11"/>
      <c r="R43" s="11"/>
    </row>
    <row r="44" spans="1:18" ht="9" customHeight="1" x14ac:dyDescent="0.2">
      <c r="A44" s="54"/>
      <c r="B44" s="54"/>
      <c r="C44" s="54"/>
      <c r="D44" s="54"/>
      <c r="E44" s="54"/>
      <c r="F44" s="56"/>
      <c r="G44" s="54"/>
      <c r="H44" s="15" t="s">
        <v>172</v>
      </c>
      <c r="I44" s="15" t="s">
        <v>173</v>
      </c>
      <c r="J44" s="15" t="s">
        <v>172</v>
      </c>
      <c r="K44" s="15" t="s">
        <v>173</v>
      </c>
      <c r="L44" s="15" t="s">
        <v>172</v>
      </c>
      <c r="M44" s="15" t="s">
        <v>173</v>
      </c>
      <c r="N44" s="54"/>
      <c r="O44" s="54"/>
      <c r="P44" s="56"/>
      <c r="Q44" s="11"/>
      <c r="R44" s="11"/>
    </row>
    <row r="45" spans="1:18" ht="13.5" customHeight="1" x14ac:dyDescent="0.2">
      <c r="A45" s="21" t="s">
        <v>81</v>
      </c>
      <c r="B45" s="21" t="s">
        <v>82</v>
      </c>
      <c r="C45" s="19">
        <v>44960</v>
      </c>
      <c r="D45" s="19">
        <v>235460</v>
      </c>
      <c r="E45" s="19">
        <v>202809</v>
      </c>
      <c r="F45" s="19">
        <f>SUM(C45:E45)</f>
        <v>483229</v>
      </c>
      <c r="G45" s="21" t="s">
        <v>10</v>
      </c>
      <c r="H45" s="23">
        <v>645</v>
      </c>
      <c r="I45" s="19">
        <v>29</v>
      </c>
      <c r="J45" s="19">
        <v>4792</v>
      </c>
      <c r="K45" s="19">
        <v>214</v>
      </c>
      <c r="L45" s="19">
        <v>3180</v>
      </c>
      <c r="M45" s="19">
        <v>244</v>
      </c>
      <c r="N45" s="19">
        <f>SUM(H45,J45,L45)</f>
        <v>8617</v>
      </c>
      <c r="O45" s="19">
        <f>SUM(I45,K45,M45)</f>
        <v>487</v>
      </c>
      <c r="P45" s="19">
        <f>SUM(H45:M45)</f>
        <v>9104</v>
      </c>
      <c r="Q45" s="11"/>
      <c r="R45" s="11"/>
    </row>
    <row r="46" spans="1:18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x14ac:dyDescent="0.2">
      <c r="A52" s="11"/>
      <c r="B52" s="11"/>
      <c r="C52" s="11"/>
      <c r="D52" s="11"/>
      <c r="E52" s="11"/>
      <c r="F52" s="11"/>
      <c r="G52" s="13"/>
      <c r="H52" s="13"/>
      <c r="I52" s="11"/>
      <c r="J52" s="11"/>
      <c r="K52" s="11"/>
      <c r="L52" s="11"/>
      <c r="M52" s="11"/>
      <c r="N52" s="11"/>
      <c r="O52" s="11"/>
      <c r="P52" s="11"/>
      <c r="Q52" s="11"/>
      <c r="R52" s="11"/>
    </row>
  </sheetData>
  <mergeCells count="65">
    <mergeCell ref="A23:P23"/>
    <mergeCell ref="C24:F24"/>
    <mergeCell ref="H25:I25"/>
    <mergeCell ref="J25:K25"/>
    <mergeCell ref="L25:M25"/>
    <mergeCell ref="H24:P24"/>
    <mergeCell ref="P25:P26"/>
    <mergeCell ref="A24:A26"/>
    <mergeCell ref="B24:B26"/>
    <mergeCell ref="C25:C26"/>
    <mergeCell ref="D25:D26"/>
    <mergeCell ref="N25:N26"/>
    <mergeCell ref="A11:P11"/>
    <mergeCell ref="C12:F12"/>
    <mergeCell ref="H12:P12"/>
    <mergeCell ref="H13:I13"/>
    <mergeCell ref="J13:K13"/>
    <mergeCell ref="L13:M13"/>
    <mergeCell ref="A12:A14"/>
    <mergeCell ref="B12:B14"/>
    <mergeCell ref="C13:C14"/>
    <mergeCell ref="D13:D14"/>
    <mergeCell ref="E13:E14"/>
    <mergeCell ref="F13:F14"/>
    <mergeCell ref="D35:D36"/>
    <mergeCell ref="E35:E36"/>
    <mergeCell ref="F35:F36"/>
    <mergeCell ref="O25:O26"/>
    <mergeCell ref="G34:G36"/>
    <mergeCell ref="E25:E26"/>
    <mergeCell ref="F25:F26"/>
    <mergeCell ref="N35:N36"/>
    <mergeCell ref="O35:O36"/>
    <mergeCell ref="F43:F44"/>
    <mergeCell ref="G42:G44"/>
    <mergeCell ref="A41:P41"/>
    <mergeCell ref="C42:F42"/>
    <mergeCell ref="H42:P42"/>
    <mergeCell ref="A42:A44"/>
    <mergeCell ref="B42:B44"/>
    <mergeCell ref="C43:C44"/>
    <mergeCell ref="D43:D44"/>
    <mergeCell ref="E43:E44"/>
    <mergeCell ref="H43:I43"/>
    <mergeCell ref="J43:K43"/>
    <mergeCell ref="L43:M43"/>
    <mergeCell ref="P43:P44"/>
    <mergeCell ref="N43:N44"/>
    <mergeCell ref="O43:O44"/>
    <mergeCell ref="P35:P36"/>
    <mergeCell ref="P13:P14"/>
    <mergeCell ref="G12:G14"/>
    <mergeCell ref="A10:P10"/>
    <mergeCell ref="N13:N14"/>
    <mergeCell ref="O13:O14"/>
    <mergeCell ref="G24:G26"/>
    <mergeCell ref="A33:P33"/>
    <mergeCell ref="C34:F34"/>
    <mergeCell ref="H34:P34"/>
    <mergeCell ref="H35:I35"/>
    <mergeCell ref="J35:K35"/>
    <mergeCell ref="L35:M35"/>
    <mergeCell ref="A34:A36"/>
    <mergeCell ref="B34:B36"/>
    <mergeCell ref="C35:C36"/>
  </mergeCells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scale="85" fitToWidth="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8"/>
  <sheetViews>
    <sheetView topLeftCell="A13" zoomScale="130" zoomScaleNormal="130" zoomScaleSheetLayoutView="160" workbookViewId="0">
      <selection activeCell="E8" sqref="E8"/>
    </sheetView>
  </sheetViews>
  <sheetFormatPr baseColWidth="10" defaultColWidth="9.33203125" defaultRowHeight="12.75" x14ac:dyDescent="0.2"/>
  <cols>
    <col min="1" max="1" width="29.83203125" customWidth="1"/>
    <col min="2" max="2" width="15.1640625" customWidth="1"/>
    <col min="3" max="3" width="8.6640625" customWidth="1"/>
    <col min="4" max="4" width="9.83203125" customWidth="1"/>
    <col min="5" max="5" width="9.6640625" customWidth="1"/>
    <col min="6" max="6" width="7.6640625" customWidth="1"/>
    <col min="7" max="7" width="10.5" style="1" customWidth="1"/>
    <col min="8" max="8" width="6.6640625" style="1" customWidth="1"/>
    <col min="9" max="9" width="7.1640625" customWidth="1"/>
    <col min="10" max="10" width="5.5" customWidth="1"/>
    <col min="11" max="11" width="5.83203125" customWidth="1"/>
    <col min="12" max="12" width="7" customWidth="1"/>
    <col min="13" max="15" width="6.83203125" customWidth="1"/>
    <col min="16" max="16" width="8.83203125" customWidth="1"/>
  </cols>
  <sheetData>
    <row r="1" spans="1:18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15" x14ac:dyDescent="0.2">
      <c r="A2" s="14" t="s">
        <v>184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"/>
      <c r="Q2" s="8"/>
      <c r="R2" s="8"/>
    </row>
    <row r="3" spans="1:18" ht="15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"/>
      <c r="Q3" s="8"/>
      <c r="R3" s="8"/>
    </row>
    <row r="4" spans="1:18" ht="29.25" customHeight="1" x14ac:dyDescent="0.2">
      <c r="A4" s="25" t="s">
        <v>178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"/>
      <c r="Q4" s="53"/>
      <c r="R4" s="9"/>
    </row>
    <row r="5" spans="1:18" ht="17.25" customHeight="1" x14ac:dyDescent="0.2">
      <c r="A5" s="12" t="s">
        <v>179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53"/>
      <c r="R5" s="9"/>
    </row>
    <row r="6" spans="1:18" ht="12.75" customHeight="1" x14ac:dyDescent="0.2">
      <c r="A6" s="34" t="s">
        <v>180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2"/>
      <c r="Q6" s="2"/>
    </row>
    <row r="7" spans="1:18" ht="14.25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2"/>
      <c r="Q7" s="2"/>
    </row>
    <row r="8" spans="1:18" ht="15" customHeight="1" x14ac:dyDescent="0.2">
      <c r="A8" s="12" t="s">
        <v>182</v>
      </c>
      <c r="B8" s="12"/>
      <c r="C8" s="12"/>
      <c r="D8" s="12"/>
      <c r="E8" s="12"/>
      <c r="F8" s="12"/>
      <c r="G8" s="12"/>
      <c r="H8" s="12"/>
      <c r="I8" s="12" t="s">
        <v>181</v>
      </c>
      <c r="J8" s="12"/>
      <c r="K8" s="12"/>
      <c r="L8" s="12"/>
      <c r="M8" s="12"/>
      <c r="N8" s="12"/>
      <c r="O8" s="12"/>
      <c r="P8" s="2"/>
      <c r="Q8" s="2"/>
    </row>
    <row r="9" spans="1:18" ht="15.75" customHeight="1" x14ac:dyDescent="0.2">
      <c r="A9" s="12" t="s">
        <v>183</v>
      </c>
      <c r="B9" s="12"/>
      <c r="C9" s="12"/>
      <c r="D9" s="12"/>
      <c r="E9" s="12"/>
      <c r="F9" s="12"/>
      <c r="G9" s="12"/>
      <c r="H9" s="12"/>
      <c r="I9" s="12" t="s">
        <v>192</v>
      </c>
      <c r="J9" s="12"/>
      <c r="K9" s="12"/>
      <c r="L9" s="12"/>
      <c r="M9" s="12"/>
      <c r="N9" s="12"/>
      <c r="O9" s="12"/>
      <c r="P9" s="2"/>
      <c r="Q9" s="2"/>
    </row>
    <row r="10" spans="1:18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"/>
    </row>
    <row r="11" spans="1:18" ht="12" customHeight="1" x14ac:dyDescent="0.2">
      <c r="A11" s="56" t="s">
        <v>201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2"/>
    </row>
    <row r="12" spans="1:18" ht="12" customHeight="1" x14ac:dyDescent="0.2">
      <c r="A12" s="54" t="s">
        <v>71</v>
      </c>
      <c r="B12" s="54" t="s">
        <v>64</v>
      </c>
      <c r="C12" s="54"/>
      <c r="D12" s="54"/>
      <c r="E12" s="54"/>
      <c r="F12" s="54"/>
      <c r="G12" s="54" t="s">
        <v>19</v>
      </c>
      <c r="H12" s="54" t="s">
        <v>20</v>
      </c>
      <c r="I12" s="54"/>
      <c r="J12" s="54"/>
      <c r="K12" s="54"/>
      <c r="L12" s="54"/>
      <c r="M12" s="54"/>
      <c r="N12" s="54"/>
      <c r="O12" s="54"/>
      <c r="P12" s="54"/>
      <c r="Q12" s="2"/>
    </row>
    <row r="13" spans="1:18" ht="12" customHeight="1" x14ac:dyDescent="0.2">
      <c r="A13" s="54"/>
      <c r="B13" s="54"/>
      <c r="C13" s="54" t="s">
        <v>189</v>
      </c>
      <c r="D13" s="54" t="s">
        <v>190</v>
      </c>
      <c r="E13" s="54" t="s">
        <v>191</v>
      </c>
      <c r="F13" s="54" t="s">
        <v>174</v>
      </c>
      <c r="G13" s="54"/>
      <c r="H13" s="54" t="s">
        <v>189</v>
      </c>
      <c r="I13" s="54"/>
      <c r="J13" s="54" t="s">
        <v>190</v>
      </c>
      <c r="K13" s="54"/>
      <c r="L13" s="54" t="s">
        <v>191</v>
      </c>
      <c r="M13" s="54"/>
      <c r="N13" s="54" t="s">
        <v>187</v>
      </c>
      <c r="O13" s="54" t="s">
        <v>188</v>
      </c>
      <c r="P13" s="54" t="s">
        <v>174</v>
      </c>
      <c r="Q13" s="2"/>
    </row>
    <row r="14" spans="1:18" ht="12" customHeight="1" x14ac:dyDescent="0.2">
      <c r="A14" s="54"/>
      <c r="B14" s="54"/>
      <c r="C14" s="54"/>
      <c r="D14" s="54"/>
      <c r="E14" s="54"/>
      <c r="F14" s="54"/>
      <c r="G14" s="54"/>
      <c r="H14" s="15" t="s">
        <v>172</v>
      </c>
      <c r="I14" s="15" t="s">
        <v>173</v>
      </c>
      <c r="J14" s="15" t="s">
        <v>172</v>
      </c>
      <c r="K14" s="15" t="s">
        <v>173</v>
      </c>
      <c r="L14" s="15" t="s">
        <v>172</v>
      </c>
      <c r="M14" s="15" t="s">
        <v>173</v>
      </c>
      <c r="N14" s="54"/>
      <c r="O14" s="54"/>
      <c r="P14" s="54"/>
      <c r="Q14" s="2"/>
    </row>
    <row r="15" spans="1:18" ht="12" customHeight="1" x14ac:dyDescent="0.2">
      <c r="A15" s="16" t="s">
        <v>84</v>
      </c>
      <c r="B15" s="16" t="s">
        <v>9</v>
      </c>
      <c r="C15" s="26">
        <v>1</v>
      </c>
      <c r="D15" s="26">
        <v>0</v>
      </c>
      <c r="E15" s="20">
        <v>0</v>
      </c>
      <c r="F15" s="19">
        <f t="shared" ref="F15:F18" si="0">SUM(C15:E15)</f>
        <v>1</v>
      </c>
      <c r="G15" s="21" t="s">
        <v>83</v>
      </c>
      <c r="H15" s="26">
        <v>15</v>
      </c>
      <c r="I15" s="26">
        <v>8</v>
      </c>
      <c r="J15" s="20">
        <v>0</v>
      </c>
      <c r="K15" s="20">
        <v>0</v>
      </c>
      <c r="L15" s="20">
        <v>0</v>
      </c>
      <c r="M15" s="20">
        <v>0</v>
      </c>
      <c r="N15" s="20">
        <f t="shared" ref="N15:O18" si="1">SUM(H15,J15,L15)</f>
        <v>15</v>
      </c>
      <c r="O15" s="20">
        <f t="shared" si="1"/>
        <v>8</v>
      </c>
      <c r="P15" s="19">
        <f>SUM(H15:M15)</f>
        <v>23</v>
      </c>
      <c r="Q15" s="2"/>
    </row>
    <row r="16" spans="1:18" ht="12" customHeight="1" x14ac:dyDescent="0.2">
      <c r="A16" s="16" t="s">
        <v>154</v>
      </c>
      <c r="B16" s="16" t="s">
        <v>76</v>
      </c>
      <c r="C16" s="26">
        <v>1</v>
      </c>
      <c r="D16" s="26">
        <v>0</v>
      </c>
      <c r="E16" s="20">
        <v>0</v>
      </c>
      <c r="F16" s="19">
        <f t="shared" si="0"/>
        <v>1</v>
      </c>
      <c r="G16" s="21" t="s">
        <v>155</v>
      </c>
      <c r="H16" s="26">
        <v>25</v>
      </c>
      <c r="I16" s="26">
        <v>42</v>
      </c>
      <c r="J16" s="20">
        <v>0</v>
      </c>
      <c r="K16" s="20">
        <v>0</v>
      </c>
      <c r="L16" s="20">
        <v>0</v>
      </c>
      <c r="M16" s="20">
        <v>0</v>
      </c>
      <c r="N16" s="20">
        <f t="shared" si="1"/>
        <v>25</v>
      </c>
      <c r="O16" s="20">
        <f t="shared" si="1"/>
        <v>42</v>
      </c>
      <c r="P16" s="19">
        <f>SUM(H16:M16)</f>
        <v>67</v>
      </c>
      <c r="Q16" s="2"/>
    </row>
    <row r="17" spans="1:18" ht="12" customHeight="1" x14ac:dyDescent="0.2">
      <c r="A17" s="16" t="s">
        <v>47</v>
      </c>
      <c r="B17" s="16" t="s">
        <v>9</v>
      </c>
      <c r="C17" s="26">
        <v>5</v>
      </c>
      <c r="D17" s="26">
        <v>1</v>
      </c>
      <c r="E17" s="20">
        <v>0</v>
      </c>
      <c r="F17" s="19">
        <f t="shared" si="0"/>
        <v>6</v>
      </c>
      <c r="G17" s="21" t="s">
        <v>161</v>
      </c>
      <c r="H17" s="26">
        <v>13</v>
      </c>
      <c r="I17" s="26">
        <v>7</v>
      </c>
      <c r="J17" s="20">
        <v>15</v>
      </c>
      <c r="K17" s="20">
        <v>8</v>
      </c>
      <c r="L17" s="20">
        <v>0</v>
      </c>
      <c r="M17" s="20">
        <v>0</v>
      </c>
      <c r="N17" s="20">
        <f t="shared" si="1"/>
        <v>28</v>
      </c>
      <c r="O17" s="20">
        <f t="shared" si="1"/>
        <v>15</v>
      </c>
      <c r="P17" s="19">
        <f>SUM(H17:M17)</f>
        <v>43</v>
      </c>
      <c r="Q17" s="2"/>
      <c r="R17" s="2"/>
    </row>
    <row r="18" spans="1:18" ht="12" customHeight="1" x14ac:dyDescent="0.2">
      <c r="A18" s="16" t="s">
        <v>166</v>
      </c>
      <c r="B18" s="21" t="s">
        <v>9</v>
      </c>
      <c r="C18" s="26">
        <v>28</v>
      </c>
      <c r="D18" s="26">
        <v>60</v>
      </c>
      <c r="E18" s="19">
        <v>28</v>
      </c>
      <c r="F18" s="19">
        <f t="shared" si="0"/>
        <v>116</v>
      </c>
      <c r="G18" s="21" t="s">
        <v>162</v>
      </c>
      <c r="H18" s="26">
        <v>141</v>
      </c>
      <c r="I18" s="26">
        <v>83</v>
      </c>
      <c r="J18" s="19">
        <v>244</v>
      </c>
      <c r="K18" s="19">
        <v>217</v>
      </c>
      <c r="L18" s="19">
        <v>155</v>
      </c>
      <c r="M18" s="26">
        <v>102</v>
      </c>
      <c r="N18" s="26">
        <f t="shared" si="1"/>
        <v>540</v>
      </c>
      <c r="O18" s="26">
        <f t="shared" si="1"/>
        <v>402</v>
      </c>
      <c r="P18" s="19">
        <f>SUM(H18:M18)</f>
        <v>942</v>
      </c>
      <c r="Q18" s="2"/>
    </row>
    <row r="19" spans="1:18" ht="12" customHeight="1" x14ac:dyDescent="0.2">
      <c r="A19" s="56" t="s">
        <v>17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2"/>
    </row>
    <row r="20" spans="1:18" ht="12" customHeight="1" x14ac:dyDescent="0.2">
      <c r="A20" s="54" t="s">
        <v>71</v>
      </c>
      <c r="B20" s="54" t="s">
        <v>64</v>
      </c>
      <c r="C20" s="56"/>
      <c r="D20" s="56"/>
      <c r="E20" s="56"/>
      <c r="F20" s="56"/>
      <c r="G20" s="54" t="s">
        <v>19</v>
      </c>
      <c r="H20" s="56" t="s">
        <v>20</v>
      </c>
      <c r="I20" s="56"/>
      <c r="J20" s="56"/>
      <c r="K20" s="56"/>
      <c r="L20" s="56"/>
      <c r="M20" s="56"/>
      <c r="N20" s="56"/>
      <c r="O20" s="56"/>
      <c r="P20" s="56"/>
      <c r="Q20" s="2"/>
    </row>
    <row r="21" spans="1:18" ht="12" customHeight="1" x14ac:dyDescent="0.2">
      <c r="A21" s="54"/>
      <c r="B21" s="54"/>
      <c r="C21" s="54" t="s">
        <v>189</v>
      </c>
      <c r="D21" s="54" t="s">
        <v>190</v>
      </c>
      <c r="E21" s="54" t="s">
        <v>191</v>
      </c>
      <c r="F21" s="54" t="s">
        <v>174</v>
      </c>
      <c r="G21" s="54"/>
      <c r="H21" s="54" t="s">
        <v>189</v>
      </c>
      <c r="I21" s="54"/>
      <c r="J21" s="54" t="s">
        <v>190</v>
      </c>
      <c r="K21" s="54"/>
      <c r="L21" s="54" t="s">
        <v>191</v>
      </c>
      <c r="M21" s="54"/>
      <c r="N21" s="54" t="s">
        <v>187</v>
      </c>
      <c r="O21" s="54" t="s">
        <v>188</v>
      </c>
      <c r="P21" s="54" t="s">
        <v>174</v>
      </c>
      <c r="Q21" s="2"/>
    </row>
    <row r="22" spans="1:18" ht="12" customHeight="1" x14ac:dyDescent="0.2">
      <c r="A22" s="54"/>
      <c r="B22" s="54"/>
      <c r="C22" s="54"/>
      <c r="D22" s="54"/>
      <c r="E22" s="54"/>
      <c r="F22" s="54"/>
      <c r="G22" s="54"/>
      <c r="H22" s="15" t="s">
        <v>172</v>
      </c>
      <c r="I22" s="15" t="s">
        <v>173</v>
      </c>
      <c r="J22" s="15" t="s">
        <v>172</v>
      </c>
      <c r="K22" s="15" t="s">
        <v>173</v>
      </c>
      <c r="L22" s="15" t="s">
        <v>172</v>
      </c>
      <c r="M22" s="15" t="s">
        <v>173</v>
      </c>
      <c r="N22" s="54"/>
      <c r="O22" s="54"/>
      <c r="P22" s="54"/>
      <c r="Q22" s="2"/>
    </row>
    <row r="23" spans="1:18" ht="12" customHeight="1" x14ac:dyDescent="0.2">
      <c r="A23" s="16" t="s">
        <v>0</v>
      </c>
      <c r="B23" s="16" t="s">
        <v>9</v>
      </c>
      <c r="C23" s="27">
        <v>8</v>
      </c>
      <c r="D23" s="24">
        <v>8</v>
      </c>
      <c r="E23" s="28">
        <v>20</v>
      </c>
      <c r="F23" s="19">
        <f>SUM(C23:E23)</f>
        <v>36</v>
      </c>
      <c r="G23" s="21" t="s">
        <v>10</v>
      </c>
      <c r="H23" s="21">
        <v>170</v>
      </c>
      <c r="I23" s="20">
        <v>130</v>
      </c>
      <c r="J23" s="20">
        <v>170</v>
      </c>
      <c r="K23" s="20">
        <v>142</v>
      </c>
      <c r="L23" s="20">
        <v>108</v>
      </c>
      <c r="M23" s="20">
        <v>99</v>
      </c>
      <c r="N23" s="20">
        <f t="shared" ref="N23:O24" si="2">SUM(H23,J23,L23)</f>
        <v>448</v>
      </c>
      <c r="O23" s="20">
        <f t="shared" si="2"/>
        <v>371</v>
      </c>
      <c r="P23" s="19">
        <f>SUM(H23:M23)</f>
        <v>819</v>
      </c>
      <c r="Q23" s="2"/>
    </row>
    <row r="24" spans="1:18" ht="12" customHeight="1" x14ac:dyDescent="0.2">
      <c r="A24" s="16" t="s">
        <v>47</v>
      </c>
      <c r="B24" s="16" t="s">
        <v>9</v>
      </c>
      <c r="C24" s="27">
        <v>6</v>
      </c>
      <c r="D24" s="24">
        <v>4</v>
      </c>
      <c r="E24" s="28">
        <v>10</v>
      </c>
      <c r="F24" s="19">
        <f>SUM(C24:E24)</f>
        <v>20</v>
      </c>
      <c r="G24" s="21" t="s">
        <v>10</v>
      </c>
      <c r="H24" s="21">
        <v>201</v>
      </c>
      <c r="I24" s="20">
        <v>162</v>
      </c>
      <c r="J24" s="20">
        <v>78</v>
      </c>
      <c r="K24" s="20">
        <v>11</v>
      </c>
      <c r="L24" s="20">
        <v>106</v>
      </c>
      <c r="M24" s="20">
        <v>166</v>
      </c>
      <c r="N24" s="20">
        <f t="shared" si="2"/>
        <v>385</v>
      </c>
      <c r="O24" s="20">
        <f t="shared" si="2"/>
        <v>339</v>
      </c>
      <c r="P24" s="19">
        <f t="shared" ref="P24" si="3">SUM(H24:M24)</f>
        <v>724</v>
      </c>
      <c r="Q24" s="2"/>
    </row>
    <row r="25" spans="1:18" ht="12" customHeight="1" x14ac:dyDescent="0.2">
      <c r="A25" s="56" t="s">
        <v>67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2"/>
    </row>
    <row r="26" spans="1:18" ht="12" customHeight="1" x14ac:dyDescent="0.2">
      <c r="A26" s="54" t="s">
        <v>71</v>
      </c>
      <c r="B26" s="54" t="s">
        <v>64</v>
      </c>
      <c r="C26" s="56"/>
      <c r="D26" s="56"/>
      <c r="E26" s="56"/>
      <c r="F26" s="56"/>
      <c r="G26" s="54" t="s">
        <v>19</v>
      </c>
      <c r="H26" s="56" t="s">
        <v>20</v>
      </c>
      <c r="I26" s="56"/>
      <c r="J26" s="56"/>
      <c r="K26" s="56"/>
      <c r="L26" s="56"/>
      <c r="M26" s="56"/>
      <c r="N26" s="56"/>
      <c r="O26" s="56"/>
      <c r="P26" s="56"/>
      <c r="Q26" s="2"/>
    </row>
    <row r="27" spans="1:18" ht="12" customHeight="1" x14ac:dyDescent="0.2">
      <c r="A27" s="54"/>
      <c r="B27" s="54"/>
      <c r="C27" s="54" t="s">
        <v>189</v>
      </c>
      <c r="D27" s="54" t="s">
        <v>190</v>
      </c>
      <c r="E27" s="54" t="s">
        <v>191</v>
      </c>
      <c r="F27" s="54" t="s">
        <v>174</v>
      </c>
      <c r="G27" s="54"/>
      <c r="H27" s="54" t="s">
        <v>189</v>
      </c>
      <c r="I27" s="54"/>
      <c r="J27" s="54" t="s">
        <v>190</v>
      </c>
      <c r="K27" s="54"/>
      <c r="L27" s="54" t="s">
        <v>191</v>
      </c>
      <c r="M27" s="54"/>
      <c r="N27" s="54" t="s">
        <v>187</v>
      </c>
      <c r="O27" s="54" t="s">
        <v>188</v>
      </c>
      <c r="P27" s="54" t="s">
        <v>174</v>
      </c>
      <c r="Q27" s="2"/>
    </row>
    <row r="28" spans="1:18" ht="12" customHeight="1" x14ac:dyDescent="0.2">
      <c r="A28" s="54"/>
      <c r="B28" s="54"/>
      <c r="C28" s="54"/>
      <c r="D28" s="54"/>
      <c r="E28" s="54"/>
      <c r="F28" s="54"/>
      <c r="G28" s="54"/>
      <c r="H28" s="15" t="s">
        <v>172</v>
      </c>
      <c r="I28" s="15" t="s">
        <v>173</v>
      </c>
      <c r="J28" s="15" t="s">
        <v>172</v>
      </c>
      <c r="K28" s="15" t="s">
        <v>173</v>
      </c>
      <c r="L28" s="15" t="s">
        <v>172</v>
      </c>
      <c r="M28" s="15" t="s">
        <v>173</v>
      </c>
      <c r="N28" s="54"/>
      <c r="O28" s="54"/>
      <c r="P28" s="54"/>
      <c r="Q28" s="2"/>
    </row>
    <row r="29" spans="1:18" ht="12" customHeight="1" x14ac:dyDescent="0.2">
      <c r="A29" s="42" t="s">
        <v>165</v>
      </c>
      <c r="B29" s="42" t="s">
        <v>124</v>
      </c>
      <c r="C29" s="26">
        <v>178</v>
      </c>
      <c r="D29" s="18">
        <v>95</v>
      </c>
      <c r="E29" s="19">
        <v>70</v>
      </c>
      <c r="F29" s="19">
        <f>SUM(C29:E29)</f>
        <v>343</v>
      </c>
      <c r="G29" s="21" t="s">
        <v>10</v>
      </c>
      <c r="H29" s="23">
        <v>1507</v>
      </c>
      <c r="I29" s="19">
        <v>1147</v>
      </c>
      <c r="J29" s="26">
        <v>766</v>
      </c>
      <c r="K29" s="18">
        <v>978</v>
      </c>
      <c r="L29" s="18">
        <v>1469</v>
      </c>
      <c r="M29" s="18">
        <v>533</v>
      </c>
      <c r="N29" s="18">
        <f t="shared" ref="N29:O33" si="4">SUM(H29,J29,L29)</f>
        <v>3742</v>
      </c>
      <c r="O29" s="18">
        <f t="shared" si="4"/>
        <v>2658</v>
      </c>
      <c r="P29" s="19">
        <f>SUM(H29:M29)</f>
        <v>6400</v>
      </c>
      <c r="Q29" s="2"/>
    </row>
    <row r="30" spans="1:18" ht="12" customHeight="1" x14ac:dyDescent="0.2">
      <c r="A30" s="42" t="s">
        <v>123</v>
      </c>
      <c r="B30" s="42" t="s">
        <v>125</v>
      </c>
      <c r="C30" s="29">
        <v>17</v>
      </c>
      <c r="D30" s="17">
        <v>6</v>
      </c>
      <c r="E30" s="20">
        <v>12</v>
      </c>
      <c r="F30" s="19">
        <f>SUM(C30:E30)</f>
        <v>35</v>
      </c>
      <c r="G30" s="21" t="s">
        <v>11</v>
      </c>
      <c r="H30" s="21">
        <v>32</v>
      </c>
      <c r="I30" s="19">
        <v>7</v>
      </c>
      <c r="J30" s="19">
        <v>16</v>
      </c>
      <c r="K30" s="18">
        <v>4</v>
      </c>
      <c r="L30" s="18">
        <v>48</v>
      </c>
      <c r="M30" s="19">
        <v>15</v>
      </c>
      <c r="N30" s="19">
        <f t="shared" si="4"/>
        <v>96</v>
      </c>
      <c r="O30" s="19">
        <f t="shared" si="4"/>
        <v>26</v>
      </c>
      <c r="P30" s="19">
        <f>SUM(H30:M30)</f>
        <v>122</v>
      </c>
      <c r="Q30" s="2"/>
    </row>
    <row r="31" spans="1:18" ht="12" customHeight="1" x14ac:dyDescent="0.2">
      <c r="A31" s="42" t="s">
        <v>121</v>
      </c>
      <c r="B31" s="42" t="s">
        <v>126</v>
      </c>
      <c r="C31" s="19">
        <v>1</v>
      </c>
      <c r="D31" s="18">
        <v>1</v>
      </c>
      <c r="E31" s="19">
        <v>1</v>
      </c>
      <c r="F31" s="19">
        <f>SUM(C31:E31)</f>
        <v>3</v>
      </c>
      <c r="G31" s="21" t="s">
        <v>13</v>
      </c>
      <c r="H31" s="19">
        <v>19</v>
      </c>
      <c r="I31" s="19">
        <v>22</v>
      </c>
      <c r="J31" s="19">
        <v>35</v>
      </c>
      <c r="K31" s="19">
        <v>20</v>
      </c>
      <c r="L31" s="18">
        <v>1</v>
      </c>
      <c r="M31" s="19">
        <v>2</v>
      </c>
      <c r="N31" s="19">
        <f t="shared" si="4"/>
        <v>55</v>
      </c>
      <c r="O31" s="19">
        <f t="shared" si="4"/>
        <v>44</v>
      </c>
      <c r="P31" s="19">
        <f t="shared" ref="P31:P33" si="5">SUM(H31:M31)</f>
        <v>99</v>
      </c>
      <c r="Q31" s="2"/>
    </row>
    <row r="32" spans="1:18" ht="12" customHeight="1" x14ac:dyDescent="0.2">
      <c r="A32" s="42" t="s">
        <v>137</v>
      </c>
      <c r="B32" s="42" t="s">
        <v>10</v>
      </c>
      <c r="C32" s="30">
        <v>21</v>
      </c>
      <c r="D32" s="18">
        <v>97</v>
      </c>
      <c r="E32" s="19">
        <v>22</v>
      </c>
      <c r="F32" s="19">
        <f>SUM(C32:E32)</f>
        <v>140</v>
      </c>
      <c r="G32" s="21" t="s">
        <v>13</v>
      </c>
      <c r="H32" s="23">
        <v>265</v>
      </c>
      <c r="I32" s="26">
        <v>51</v>
      </c>
      <c r="J32" s="30">
        <v>88</v>
      </c>
      <c r="K32" s="18">
        <v>37</v>
      </c>
      <c r="L32" s="18">
        <v>18</v>
      </c>
      <c r="M32" s="18">
        <v>4</v>
      </c>
      <c r="N32" s="18">
        <f t="shared" si="4"/>
        <v>371</v>
      </c>
      <c r="O32" s="18">
        <f t="shared" si="4"/>
        <v>92</v>
      </c>
      <c r="P32" s="19">
        <f t="shared" si="5"/>
        <v>463</v>
      </c>
      <c r="Q32" s="2"/>
    </row>
    <row r="33" spans="1:17" ht="12" customHeight="1" x14ac:dyDescent="0.2">
      <c r="A33" s="42" t="s">
        <v>138</v>
      </c>
      <c r="B33" s="42" t="s">
        <v>10</v>
      </c>
      <c r="C33" s="19">
        <v>6</v>
      </c>
      <c r="D33" s="19">
        <v>0</v>
      </c>
      <c r="E33" s="19">
        <v>0</v>
      </c>
      <c r="F33" s="19">
        <f>SUM(C33:E33)</f>
        <v>6</v>
      </c>
      <c r="G33" s="21" t="s">
        <v>13</v>
      </c>
      <c r="H33" s="19">
        <v>82</v>
      </c>
      <c r="I33" s="19">
        <v>40</v>
      </c>
      <c r="J33" s="19">
        <v>0</v>
      </c>
      <c r="K33" s="19">
        <v>0</v>
      </c>
      <c r="L33" s="18">
        <v>0</v>
      </c>
      <c r="M33" s="19">
        <v>0</v>
      </c>
      <c r="N33" s="19">
        <f t="shared" si="4"/>
        <v>82</v>
      </c>
      <c r="O33" s="19">
        <f t="shared" si="4"/>
        <v>40</v>
      </c>
      <c r="P33" s="19">
        <f t="shared" si="5"/>
        <v>122</v>
      </c>
      <c r="Q33" s="2"/>
    </row>
    <row r="34" spans="1:17" ht="12" customHeight="1" x14ac:dyDescent="0.2">
      <c r="A34" s="56" t="s">
        <v>170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"/>
    </row>
    <row r="35" spans="1:17" ht="12" customHeight="1" x14ac:dyDescent="0.2">
      <c r="A35" s="54" t="s">
        <v>71</v>
      </c>
      <c r="B35" s="54" t="s">
        <v>64</v>
      </c>
      <c r="C35" s="56"/>
      <c r="D35" s="56"/>
      <c r="E35" s="56"/>
      <c r="F35" s="56"/>
      <c r="G35" s="54" t="s">
        <v>19</v>
      </c>
      <c r="H35" s="56" t="s">
        <v>20</v>
      </c>
      <c r="I35" s="56"/>
      <c r="J35" s="56"/>
      <c r="K35" s="56"/>
      <c r="L35" s="56"/>
      <c r="M35" s="56"/>
      <c r="N35" s="56"/>
      <c r="O35" s="56"/>
      <c r="P35" s="56"/>
      <c r="Q35" s="2"/>
    </row>
    <row r="36" spans="1:17" ht="12" customHeight="1" x14ac:dyDescent="0.2">
      <c r="A36" s="54"/>
      <c r="B36" s="54"/>
      <c r="C36" s="54" t="s">
        <v>189</v>
      </c>
      <c r="D36" s="54" t="s">
        <v>190</v>
      </c>
      <c r="E36" s="54" t="s">
        <v>191</v>
      </c>
      <c r="F36" s="54" t="s">
        <v>174</v>
      </c>
      <c r="G36" s="54"/>
      <c r="H36" s="54" t="s">
        <v>189</v>
      </c>
      <c r="I36" s="54"/>
      <c r="J36" s="54" t="s">
        <v>190</v>
      </c>
      <c r="K36" s="54"/>
      <c r="L36" s="54" t="s">
        <v>191</v>
      </c>
      <c r="M36" s="54"/>
      <c r="N36" s="54" t="s">
        <v>187</v>
      </c>
      <c r="O36" s="54" t="s">
        <v>188</v>
      </c>
      <c r="P36" s="54" t="s">
        <v>174</v>
      </c>
      <c r="Q36" s="2"/>
    </row>
    <row r="37" spans="1:17" ht="12" customHeight="1" x14ac:dyDescent="0.2">
      <c r="A37" s="54"/>
      <c r="B37" s="54"/>
      <c r="C37" s="54"/>
      <c r="D37" s="54"/>
      <c r="E37" s="54"/>
      <c r="F37" s="54"/>
      <c r="G37" s="54"/>
      <c r="H37" s="15" t="s">
        <v>172</v>
      </c>
      <c r="I37" s="15" t="s">
        <v>173</v>
      </c>
      <c r="J37" s="15" t="s">
        <v>172</v>
      </c>
      <c r="K37" s="15" t="s">
        <v>173</v>
      </c>
      <c r="L37" s="15" t="s">
        <v>172</v>
      </c>
      <c r="M37" s="15" t="s">
        <v>173</v>
      </c>
      <c r="N37" s="54"/>
      <c r="O37" s="54"/>
      <c r="P37" s="54"/>
      <c r="Q37" s="2"/>
    </row>
    <row r="38" spans="1:17" ht="12" customHeight="1" x14ac:dyDescent="0.2">
      <c r="A38" s="12" t="s">
        <v>169</v>
      </c>
      <c r="B38" s="42" t="s">
        <v>9</v>
      </c>
      <c r="C38" s="31">
        <v>10</v>
      </c>
      <c r="D38" s="32">
        <v>9</v>
      </c>
      <c r="E38" s="17">
        <v>9</v>
      </c>
      <c r="F38" s="31">
        <f>SUM(C38:E38)</f>
        <v>28</v>
      </c>
      <c r="G38" s="21" t="s">
        <v>11</v>
      </c>
      <c r="H38" s="21">
        <v>23</v>
      </c>
      <c r="I38" s="12">
        <v>117</v>
      </c>
      <c r="J38" s="32">
        <v>60</v>
      </c>
      <c r="K38" s="33">
        <v>46</v>
      </c>
      <c r="L38" s="17">
        <v>83</v>
      </c>
      <c r="M38" s="17">
        <v>120</v>
      </c>
      <c r="N38" s="17">
        <f t="shared" ref="N38:O38" si="6">SUM(H38,J38,L38)</f>
        <v>166</v>
      </c>
      <c r="O38" s="17">
        <f t="shared" si="6"/>
        <v>283</v>
      </c>
      <c r="P38" s="34">
        <f>SUM(H38:M38)</f>
        <v>449</v>
      </c>
      <c r="Q38" s="2"/>
    </row>
    <row r="39" spans="1:17" ht="12" customHeight="1" x14ac:dyDescent="0.2">
      <c r="A39" s="12" t="s">
        <v>47</v>
      </c>
      <c r="B39" s="42" t="s">
        <v>9</v>
      </c>
      <c r="C39" s="35">
        <v>2</v>
      </c>
      <c r="D39" s="17">
        <v>8</v>
      </c>
      <c r="E39" s="17">
        <v>1</v>
      </c>
      <c r="F39" s="17">
        <f>SUM(C39:E39)</f>
        <v>11</v>
      </c>
      <c r="G39" s="21" t="s">
        <v>11</v>
      </c>
      <c r="H39" s="21">
        <v>6</v>
      </c>
      <c r="I39" s="18">
        <v>35</v>
      </c>
      <c r="J39" s="33">
        <v>53</v>
      </c>
      <c r="K39" s="33">
        <v>182</v>
      </c>
      <c r="L39" s="17">
        <v>1</v>
      </c>
      <c r="M39" s="17">
        <v>20</v>
      </c>
      <c r="N39" s="17">
        <f t="shared" ref="N39:O41" si="7">SUM(H39,J39,L39)</f>
        <v>60</v>
      </c>
      <c r="O39" s="17">
        <f t="shared" si="7"/>
        <v>237</v>
      </c>
      <c r="P39" s="34">
        <f>SUM(H39:M39)</f>
        <v>297</v>
      </c>
      <c r="Q39" s="2"/>
    </row>
    <row r="40" spans="1:17" ht="12" customHeight="1" x14ac:dyDescent="0.2">
      <c r="A40" s="12" t="s">
        <v>176</v>
      </c>
      <c r="B40" s="42" t="s">
        <v>9</v>
      </c>
      <c r="C40" s="35">
        <v>2</v>
      </c>
      <c r="D40" s="17">
        <v>6</v>
      </c>
      <c r="E40" s="17">
        <v>7</v>
      </c>
      <c r="F40" s="17">
        <f t="shared" ref="F40:F41" si="8">SUM(C40:E40)</f>
        <v>15</v>
      </c>
      <c r="G40" s="21" t="s">
        <v>11</v>
      </c>
      <c r="H40" s="21">
        <v>33</v>
      </c>
      <c r="I40" s="18">
        <v>254</v>
      </c>
      <c r="J40" s="17">
        <v>4</v>
      </c>
      <c r="K40" s="17">
        <v>126</v>
      </c>
      <c r="L40" s="17">
        <v>88</v>
      </c>
      <c r="M40" s="17">
        <v>174</v>
      </c>
      <c r="N40" s="17">
        <f t="shared" si="7"/>
        <v>125</v>
      </c>
      <c r="O40" s="17">
        <f t="shared" si="7"/>
        <v>554</v>
      </c>
      <c r="P40" s="34">
        <f>SUM(H40:M40)</f>
        <v>679</v>
      </c>
      <c r="Q40" s="2"/>
    </row>
    <row r="41" spans="1:17" ht="12" customHeight="1" x14ac:dyDescent="0.2">
      <c r="A41" s="12" t="s">
        <v>177</v>
      </c>
      <c r="B41" s="42" t="s">
        <v>9</v>
      </c>
      <c r="C41" s="17">
        <v>3</v>
      </c>
      <c r="D41" s="17">
        <v>1</v>
      </c>
      <c r="E41" s="17">
        <v>1</v>
      </c>
      <c r="F41" s="17">
        <f t="shared" si="8"/>
        <v>5</v>
      </c>
      <c r="G41" s="21" t="s">
        <v>11</v>
      </c>
      <c r="H41" s="19">
        <v>3</v>
      </c>
      <c r="I41" s="19">
        <v>52</v>
      </c>
      <c r="J41" s="17">
        <v>0</v>
      </c>
      <c r="K41" s="17">
        <v>18</v>
      </c>
      <c r="L41" s="17">
        <v>1</v>
      </c>
      <c r="M41" s="17">
        <v>2</v>
      </c>
      <c r="N41" s="17">
        <f t="shared" si="7"/>
        <v>4</v>
      </c>
      <c r="O41" s="17">
        <f t="shared" si="7"/>
        <v>72</v>
      </c>
      <c r="P41" s="34">
        <f>SUM(H41:M41)</f>
        <v>76</v>
      </c>
      <c r="Q41" s="2"/>
    </row>
    <row r="42" spans="1:17" ht="12" customHeight="1" x14ac:dyDescent="0.2">
      <c r="A42" s="12"/>
      <c r="B42" s="12"/>
      <c r="C42" s="12"/>
      <c r="D42" s="12"/>
      <c r="E42" s="12"/>
      <c r="F42" s="12"/>
      <c r="G42" s="31"/>
      <c r="H42" s="31"/>
      <c r="I42" s="12"/>
      <c r="J42" s="12"/>
      <c r="K42" s="12"/>
      <c r="L42" s="12"/>
      <c r="M42" s="12"/>
      <c r="N42" s="12"/>
      <c r="O42" s="12"/>
      <c r="P42" s="12"/>
      <c r="Q42" s="2"/>
    </row>
    <row r="43" spans="1:17" ht="12" customHeight="1" x14ac:dyDescent="0.2">
      <c r="A43" s="12"/>
      <c r="B43" s="12"/>
      <c r="C43" s="12"/>
      <c r="D43" s="12"/>
      <c r="E43" s="12"/>
      <c r="F43" s="12"/>
      <c r="G43" s="31"/>
      <c r="H43" s="31"/>
      <c r="I43" s="12"/>
      <c r="J43" s="12"/>
      <c r="K43" s="12"/>
      <c r="L43" s="12"/>
      <c r="M43" s="12"/>
      <c r="N43" s="12"/>
      <c r="O43" s="12"/>
      <c r="P43" s="12"/>
      <c r="Q43" s="2"/>
    </row>
    <row r="44" spans="1:17" ht="12" customHeight="1" x14ac:dyDescent="0.2">
      <c r="A44" s="12"/>
      <c r="B44" s="12"/>
      <c r="C44" s="12"/>
      <c r="D44" s="12"/>
      <c r="E44" s="12"/>
      <c r="F44" s="12"/>
      <c r="G44" s="31"/>
      <c r="H44" s="31"/>
      <c r="I44" s="12"/>
      <c r="J44" s="12"/>
      <c r="K44" s="12"/>
      <c r="L44" s="12"/>
      <c r="M44" s="12"/>
      <c r="N44" s="12"/>
      <c r="O44" s="12"/>
      <c r="P44" s="12"/>
      <c r="Q44" s="2"/>
    </row>
    <row r="45" spans="1:17" ht="12" customHeight="1" x14ac:dyDescent="0.2">
      <c r="A45" s="12"/>
      <c r="B45" s="12"/>
      <c r="C45" s="12"/>
      <c r="D45" s="12"/>
      <c r="E45" s="12"/>
      <c r="F45" s="12"/>
      <c r="G45" s="31"/>
      <c r="H45" s="31"/>
      <c r="I45" s="12"/>
      <c r="J45" s="12"/>
      <c r="K45" s="12"/>
      <c r="L45" s="12"/>
      <c r="M45" s="12"/>
      <c r="N45" s="12"/>
      <c r="O45" s="12"/>
      <c r="P45" s="12"/>
      <c r="Q45" s="2"/>
    </row>
    <row r="46" spans="1:17" ht="12" customHeight="1" x14ac:dyDescent="0.2">
      <c r="A46" s="12"/>
      <c r="B46" s="12"/>
      <c r="C46" s="12"/>
      <c r="D46" s="12"/>
      <c r="E46" s="12"/>
      <c r="F46" s="12"/>
      <c r="G46" s="31"/>
      <c r="H46" s="31"/>
      <c r="I46" s="12"/>
      <c r="J46" s="12"/>
      <c r="K46" s="12"/>
      <c r="L46" s="12"/>
      <c r="M46" s="12"/>
      <c r="N46" s="12"/>
      <c r="O46" s="12"/>
      <c r="P46" s="12"/>
      <c r="Q46" s="2"/>
    </row>
    <row r="47" spans="1:17" ht="12" customHeight="1" x14ac:dyDescent="0.2">
      <c r="A47" s="12"/>
      <c r="B47" s="12"/>
      <c r="C47" s="12"/>
      <c r="D47" s="12"/>
      <c r="E47" s="12"/>
      <c r="F47" s="12"/>
      <c r="G47" s="31"/>
      <c r="H47" s="31"/>
      <c r="I47" s="12"/>
      <c r="J47" s="12"/>
      <c r="K47" s="12"/>
      <c r="L47" s="12"/>
      <c r="M47" s="12"/>
      <c r="N47" s="12"/>
      <c r="O47" s="12"/>
      <c r="P47" s="12"/>
      <c r="Q47" s="2"/>
    </row>
    <row r="48" spans="1:17" ht="12" customHeight="1" x14ac:dyDescent="0.2">
      <c r="A48" s="12"/>
      <c r="B48" s="12"/>
      <c r="C48" s="12"/>
      <c r="D48" s="12"/>
      <c r="E48" s="12"/>
      <c r="F48" s="12"/>
      <c r="G48" s="31"/>
      <c r="H48" s="31"/>
      <c r="I48" s="12"/>
      <c r="J48" s="12"/>
      <c r="K48" s="12"/>
      <c r="L48" s="12"/>
      <c r="M48" s="12"/>
      <c r="N48" s="12"/>
      <c r="O48" s="12"/>
      <c r="P48" s="12"/>
      <c r="Q48" s="2"/>
    </row>
    <row r="49" spans="1:17" ht="12" customHeight="1" x14ac:dyDescent="0.2">
      <c r="A49" s="12"/>
      <c r="B49" s="12"/>
      <c r="C49" s="12"/>
      <c r="D49" s="12"/>
      <c r="E49" s="12"/>
      <c r="F49" s="12"/>
      <c r="G49" s="31"/>
      <c r="H49" s="31"/>
      <c r="I49" s="12"/>
      <c r="J49" s="12"/>
      <c r="K49" s="12"/>
      <c r="L49" s="12"/>
      <c r="M49" s="12"/>
      <c r="N49" s="12"/>
      <c r="O49" s="12"/>
      <c r="P49" s="12"/>
      <c r="Q49" s="2"/>
    </row>
    <row r="50" spans="1:17" x14ac:dyDescent="0.2">
      <c r="A50" s="12"/>
      <c r="B50" s="12"/>
      <c r="C50" s="12"/>
      <c r="D50" s="12"/>
      <c r="E50" s="12"/>
      <c r="F50" s="12"/>
      <c r="G50" s="31"/>
      <c r="H50" s="31"/>
      <c r="I50" s="12"/>
      <c r="J50" s="12"/>
      <c r="K50" s="12"/>
      <c r="L50" s="12"/>
      <c r="M50" s="12"/>
      <c r="N50" s="12"/>
      <c r="O50" s="12"/>
      <c r="P50" s="12"/>
      <c r="Q50" s="2"/>
    </row>
    <row r="51" spans="1:17" x14ac:dyDescent="0.2">
      <c r="A51" s="12"/>
      <c r="B51" s="12"/>
      <c r="C51" s="12"/>
      <c r="D51" s="12"/>
      <c r="E51" s="12"/>
      <c r="F51" s="12"/>
      <c r="G51" s="31"/>
      <c r="H51" s="31"/>
      <c r="I51" s="12"/>
      <c r="J51" s="12"/>
      <c r="K51" s="12"/>
      <c r="L51" s="12"/>
      <c r="M51" s="12"/>
      <c r="N51" s="12"/>
      <c r="O51" s="12"/>
      <c r="P51" s="12"/>
      <c r="Q51" s="2"/>
    </row>
    <row r="52" spans="1:17" x14ac:dyDescent="0.2">
      <c r="A52" s="12"/>
      <c r="B52" s="12"/>
      <c r="C52" s="12"/>
      <c r="D52" s="12"/>
      <c r="E52" s="12"/>
      <c r="F52" s="12"/>
      <c r="G52" s="31"/>
      <c r="H52" s="31"/>
      <c r="I52" s="12"/>
      <c r="J52" s="12"/>
      <c r="K52" s="12"/>
      <c r="L52" s="12"/>
      <c r="M52" s="12"/>
      <c r="N52" s="12"/>
      <c r="O52" s="12"/>
      <c r="P52" s="12"/>
      <c r="Q52" s="2"/>
    </row>
    <row r="53" spans="1:17" x14ac:dyDescent="0.2">
      <c r="A53" s="11"/>
      <c r="B53" s="11"/>
      <c r="C53" s="11"/>
      <c r="D53" s="11"/>
      <c r="E53" s="11"/>
      <c r="F53" s="11"/>
      <c r="G53" s="31"/>
      <c r="H53" s="31"/>
      <c r="I53" s="11"/>
      <c r="J53" s="11"/>
      <c r="K53" s="11"/>
      <c r="L53" s="11"/>
      <c r="M53" s="11"/>
      <c r="N53" s="11"/>
      <c r="O53" s="11"/>
      <c r="P53" s="11"/>
    </row>
    <row r="54" spans="1:17" x14ac:dyDescent="0.2">
      <c r="A54" s="11"/>
      <c r="B54" s="11"/>
      <c r="C54" s="11"/>
      <c r="D54" s="11"/>
      <c r="E54" s="11"/>
      <c r="F54" s="11"/>
      <c r="G54" s="31"/>
      <c r="H54" s="31"/>
      <c r="I54" s="11"/>
      <c r="J54" s="11"/>
      <c r="K54" s="11"/>
      <c r="L54" s="11"/>
      <c r="M54" s="11"/>
      <c r="N54" s="11"/>
      <c r="O54" s="11"/>
      <c r="P54" s="11"/>
    </row>
    <row r="55" spans="1:17" x14ac:dyDescent="0.2">
      <c r="A55" s="11"/>
      <c r="B55" s="11"/>
      <c r="C55" s="11"/>
      <c r="D55" s="11"/>
      <c r="E55" s="11"/>
      <c r="F55" s="11"/>
      <c r="G55" s="31"/>
      <c r="H55" s="31"/>
      <c r="I55" s="11"/>
      <c r="J55" s="11"/>
      <c r="K55" s="11"/>
      <c r="L55" s="11"/>
      <c r="M55" s="11"/>
      <c r="N55" s="11"/>
      <c r="O55" s="11"/>
      <c r="P55" s="11"/>
    </row>
    <row r="56" spans="1:17" x14ac:dyDescent="0.2">
      <c r="A56" s="11"/>
      <c r="B56" s="11"/>
      <c r="C56" s="11"/>
      <c r="D56" s="11"/>
      <c r="E56" s="11"/>
      <c r="F56" s="11"/>
      <c r="G56" s="31"/>
      <c r="H56" s="31"/>
      <c r="I56" s="11"/>
      <c r="J56" s="11"/>
      <c r="K56" s="11"/>
      <c r="L56" s="11"/>
      <c r="M56" s="11"/>
      <c r="N56" s="11"/>
      <c r="O56" s="11"/>
      <c r="P56" s="11"/>
    </row>
    <row r="57" spans="1:17" x14ac:dyDescent="0.2">
      <c r="A57" s="11"/>
      <c r="B57" s="11"/>
      <c r="C57" s="11"/>
      <c r="D57" s="11"/>
      <c r="E57" s="11"/>
      <c r="F57" s="11"/>
      <c r="G57" s="31"/>
      <c r="H57" s="31"/>
      <c r="I57" s="11"/>
      <c r="J57" s="11"/>
      <c r="K57" s="11"/>
      <c r="L57" s="11"/>
      <c r="M57" s="11"/>
      <c r="N57" s="11"/>
      <c r="O57" s="11"/>
      <c r="P57" s="11"/>
    </row>
    <row r="58" spans="1:17" x14ac:dyDescent="0.2">
      <c r="A58" s="11"/>
      <c r="B58" s="11"/>
      <c r="C58" s="11"/>
      <c r="D58" s="11"/>
      <c r="E58" s="11"/>
      <c r="F58" s="11"/>
      <c r="G58" s="31"/>
      <c r="H58" s="31"/>
      <c r="I58" s="11"/>
      <c r="J58" s="11"/>
      <c r="K58" s="11"/>
      <c r="L58" s="11"/>
      <c r="M58" s="11"/>
      <c r="N58" s="11"/>
      <c r="O58" s="11"/>
      <c r="P58" s="11"/>
    </row>
  </sheetData>
  <mergeCells count="65">
    <mergeCell ref="O21:O22"/>
    <mergeCell ref="O13:O14"/>
    <mergeCell ref="A19:P19"/>
    <mergeCell ref="G20:G22"/>
    <mergeCell ref="H21:I21"/>
    <mergeCell ref="J21:K21"/>
    <mergeCell ref="L21:M21"/>
    <mergeCell ref="P21:P22"/>
    <mergeCell ref="B20:B22"/>
    <mergeCell ref="C21:C22"/>
    <mergeCell ref="D21:D22"/>
    <mergeCell ref="E21:E22"/>
    <mergeCell ref="F21:F22"/>
    <mergeCell ref="C20:F20"/>
    <mergeCell ref="H20:P20"/>
    <mergeCell ref="A20:A22"/>
    <mergeCell ref="N21:N22"/>
    <mergeCell ref="O27:O28"/>
    <mergeCell ref="A11:P11"/>
    <mergeCell ref="C12:F12"/>
    <mergeCell ref="H12:P12"/>
    <mergeCell ref="A12:A14"/>
    <mergeCell ref="B12:B14"/>
    <mergeCell ref="C13:C14"/>
    <mergeCell ref="D13:D14"/>
    <mergeCell ref="E13:E14"/>
    <mergeCell ref="F13:F14"/>
    <mergeCell ref="G12:G14"/>
    <mergeCell ref="H13:I13"/>
    <mergeCell ref="J13:K13"/>
    <mergeCell ref="L13:M13"/>
    <mergeCell ref="P13:P14"/>
    <mergeCell ref="N13:N14"/>
    <mergeCell ref="O36:O37"/>
    <mergeCell ref="A25:P25"/>
    <mergeCell ref="C26:F26"/>
    <mergeCell ref="A26:A28"/>
    <mergeCell ref="B26:B28"/>
    <mergeCell ref="C27:C28"/>
    <mergeCell ref="D27:D28"/>
    <mergeCell ref="E27:E28"/>
    <mergeCell ref="F27:F28"/>
    <mergeCell ref="G26:G28"/>
    <mergeCell ref="H26:P26"/>
    <mergeCell ref="H27:I27"/>
    <mergeCell ref="J27:K27"/>
    <mergeCell ref="L27:M27"/>
    <mergeCell ref="P27:P28"/>
    <mergeCell ref="N27:N28"/>
    <mergeCell ref="A10:P10"/>
    <mergeCell ref="A34:P34"/>
    <mergeCell ref="C35:F35"/>
    <mergeCell ref="C36:C37"/>
    <mergeCell ref="D36:D37"/>
    <mergeCell ref="E36:E37"/>
    <mergeCell ref="F36:F37"/>
    <mergeCell ref="G35:G37"/>
    <mergeCell ref="H35:P35"/>
    <mergeCell ref="H36:I36"/>
    <mergeCell ref="J36:K36"/>
    <mergeCell ref="L36:M36"/>
    <mergeCell ref="P36:P37"/>
    <mergeCell ref="A35:A37"/>
    <mergeCell ref="B35:B37"/>
    <mergeCell ref="N36:N37"/>
  </mergeCells>
  <phoneticPr fontId="10" type="noConversion"/>
  <printOptions horizontalCentered="1"/>
  <pageMargins left="0.51181102362204722" right="0.51181102362204722" top="0.55118110236220474" bottom="0.55118110236220474" header="0.11811023622047245" footer="0.11811023622047245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4"/>
  <sheetViews>
    <sheetView topLeftCell="A21" zoomScale="130" zoomScaleNormal="130" zoomScaleSheetLayoutView="89" workbookViewId="0"/>
  </sheetViews>
  <sheetFormatPr baseColWidth="10" defaultColWidth="9.33203125" defaultRowHeight="12.75" x14ac:dyDescent="0.2"/>
  <cols>
    <col min="1" max="1" width="33.1640625" customWidth="1"/>
    <col min="2" max="2" width="17.1640625" customWidth="1"/>
    <col min="3" max="3" width="8.6640625" customWidth="1"/>
    <col min="4" max="4" width="10.33203125" customWidth="1"/>
    <col min="5" max="5" width="10.6640625" customWidth="1"/>
    <col min="6" max="6" width="7.83203125" customWidth="1"/>
    <col min="7" max="7" width="10.33203125" style="1" customWidth="1"/>
    <col min="8" max="8" width="5.83203125" style="1" customWidth="1"/>
    <col min="9" max="11" width="5.83203125" customWidth="1"/>
    <col min="12" max="12" width="6" customWidth="1"/>
    <col min="13" max="15" width="5.83203125" customWidth="1"/>
    <col min="16" max="16" width="8.33203125" customWidth="1"/>
  </cols>
  <sheetData>
    <row r="1" spans="1:17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2.75" customHeight="1" x14ac:dyDescent="0.2">
      <c r="A2" s="47" t="s">
        <v>184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Q2" s="39"/>
    </row>
    <row r="3" spans="1:17" ht="12.7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Q3" s="39"/>
    </row>
    <row r="4" spans="1:17" ht="12.75" customHeight="1" x14ac:dyDescent="0.2">
      <c r="A4" s="47" t="s">
        <v>185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Q4" s="39"/>
    </row>
    <row r="5" spans="1:17" ht="17.25" customHeight="1" x14ac:dyDescent="0.2">
      <c r="A5" s="40" t="s">
        <v>179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Q5" s="39"/>
    </row>
    <row r="6" spans="1:17" ht="12.75" customHeight="1" x14ac:dyDescent="0.2">
      <c r="A6" s="41" t="s">
        <v>180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N6" s="41"/>
      <c r="O6" s="41"/>
      <c r="Q6" s="39"/>
    </row>
    <row r="7" spans="1:17" ht="14.25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Q7" s="39"/>
    </row>
    <row r="8" spans="1:17" ht="15" customHeight="1" x14ac:dyDescent="0.2">
      <c r="A8" s="40" t="s">
        <v>182</v>
      </c>
      <c r="B8" s="40"/>
      <c r="C8" s="40"/>
      <c r="D8" s="40"/>
      <c r="E8" s="40"/>
      <c r="F8" s="40"/>
      <c r="G8" s="40"/>
      <c r="H8" s="40"/>
      <c r="I8" s="40" t="s">
        <v>181</v>
      </c>
      <c r="J8" s="40"/>
      <c r="K8" s="40"/>
      <c r="L8" s="40"/>
      <c r="M8" s="40"/>
      <c r="N8" s="40"/>
      <c r="O8" s="40"/>
      <c r="Q8" s="39"/>
    </row>
    <row r="9" spans="1:17" ht="15.75" customHeight="1" x14ac:dyDescent="0.2">
      <c r="A9" s="40" t="s">
        <v>183</v>
      </c>
      <c r="B9" s="40"/>
      <c r="C9" s="40"/>
      <c r="D9" s="40"/>
      <c r="E9" s="40"/>
      <c r="F9" s="40"/>
      <c r="G9" s="40"/>
      <c r="H9" s="40"/>
      <c r="I9" s="40" t="s">
        <v>192</v>
      </c>
      <c r="J9" s="40"/>
      <c r="K9" s="40"/>
      <c r="L9" s="40"/>
      <c r="M9" s="40"/>
      <c r="N9" s="40"/>
      <c r="O9" s="40"/>
      <c r="Q9" s="39"/>
    </row>
    <row r="10" spans="1:17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39"/>
    </row>
    <row r="11" spans="1:17" ht="12" customHeight="1" x14ac:dyDescent="0.2">
      <c r="A11" s="60" t="s">
        <v>202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39"/>
    </row>
    <row r="12" spans="1:17" ht="9" customHeight="1" x14ac:dyDescent="0.2">
      <c r="A12" s="61" t="s">
        <v>71</v>
      </c>
      <c r="B12" s="61" t="s">
        <v>64</v>
      </c>
      <c r="C12" s="61" t="s">
        <v>18</v>
      </c>
      <c r="D12" s="61"/>
      <c r="E12" s="61"/>
      <c r="F12" s="61"/>
      <c r="G12" s="61" t="s">
        <v>19</v>
      </c>
      <c r="H12" s="61" t="s">
        <v>20</v>
      </c>
      <c r="I12" s="61"/>
      <c r="J12" s="61"/>
      <c r="K12" s="61"/>
      <c r="L12" s="61"/>
      <c r="M12" s="61"/>
      <c r="N12" s="61"/>
      <c r="O12" s="61"/>
      <c r="P12" s="61"/>
      <c r="Q12" s="39"/>
    </row>
    <row r="13" spans="1:17" ht="18" customHeight="1" x14ac:dyDescent="0.2">
      <c r="A13" s="61"/>
      <c r="B13" s="61"/>
      <c r="C13" s="61" t="s">
        <v>189</v>
      </c>
      <c r="D13" s="61" t="s">
        <v>190</v>
      </c>
      <c r="E13" s="61" t="s">
        <v>191</v>
      </c>
      <c r="F13" s="61" t="s">
        <v>174</v>
      </c>
      <c r="G13" s="61"/>
      <c r="H13" s="61" t="s">
        <v>189</v>
      </c>
      <c r="I13" s="61"/>
      <c r="J13" s="61" t="s">
        <v>190</v>
      </c>
      <c r="K13" s="61"/>
      <c r="L13" s="61" t="s">
        <v>191</v>
      </c>
      <c r="M13" s="61"/>
      <c r="N13" s="61" t="s">
        <v>187</v>
      </c>
      <c r="O13" s="61" t="s">
        <v>188</v>
      </c>
      <c r="P13" s="61" t="s">
        <v>174</v>
      </c>
      <c r="Q13" s="39"/>
    </row>
    <row r="14" spans="1:17" ht="18" customHeight="1" x14ac:dyDescent="0.2">
      <c r="A14" s="61"/>
      <c r="B14" s="61"/>
      <c r="C14" s="61"/>
      <c r="D14" s="61"/>
      <c r="E14" s="61"/>
      <c r="F14" s="61"/>
      <c r="G14" s="61"/>
      <c r="H14" s="61" t="s">
        <v>89</v>
      </c>
      <c r="I14" s="61"/>
      <c r="J14" s="61" t="s">
        <v>89</v>
      </c>
      <c r="K14" s="61"/>
      <c r="L14" s="61" t="s">
        <v>89</v>
      </c>
      <c r="M14" s="61"/>
      <c r="N14" s="61"/>
      <c r="O14" s="61"/>
      <c r="P14" s="61"/>
      <c r="Q14" s="39"/>
    </row>
    <row r="15" spans="1:17" ht="12" customHeight="1" x14ac:dyDescent="0.2">
      <c r="A15" s="22" t="s">
        <v>163</v>
      </c>
      <c r="B15" s="22" t="s">
        <v>88</v>
      </c>
      <c r="C15" s="43">
        <v>261.3</v>
      </c>
      <c r="D15" s="43">
        <v>201.1</v>
      </c>
      <c r="E15" s="43">
        <v>698.9</v>
      </c>
      <c r="F15" s="44">
        <f>SUM(C15:E15)</f>
        <v>1161.3</v>
      </c>
      <c r="G15" s="37" t="s">
        <v>89</v>
      </c>
      <c r="H15" s="57">
        <v>14000</v>
      </c>
      <c r="I15" s="57"/>
      <c r="J15" s="57">
        <v>0</v>
      </c>
      <c r="K15" s="57"/>
      <c r="L15" s="57">
        <v>0</v>
      </c>
      <c r="M15" s="57"/>
      <c r="N15" s="45">
        <f t="shared" ref="N15:O16" si="0">SUM(H15,J15,L15)</f>
        <v>14000</v>
      </c>
      <c r="O15" s="45">
        <f t="shared" si="0"/>
        <v>0</v>
      </c>
      <c r="P15" s="36">
        <f>SUM(H15:M15)</f>
        <v>14000</v>
      </c>
      <c r="Q15" s="39"/>
    </row>
    <row r="16" spans="1:17" ht="9.6" customHeight="1" x14ac:dyDescent="0.2">
      <c r="A16" s="22" t="s">
        <v>90</v>
      </c>
      <c r="B16" s="22" t="s">
        <v>9</v>
      </c>
      <c r="C16" s="38">
        <v>48</v>
      </c>
      <c r="D16" s="38">
        <v>44</v>
      </c>
      <c r="E16" s="38">
        <v>29</v>
      </c>
      <c r="F16" s="44">
        <f>SUM(C16:E16)</f>
        <v>121</v>
      </c>
      <c r="G16" s="37" t="s">
        <v>10</v>
      </c>
      <c r="H16" s="57">
        <v>0</v>
      </c>
      <c r="I16" s="57"/>
      <c r="J16" s="58">
        <v>0</v>
      </c>
      <c r="K16" s="58"/>
      <c r="L16" s="57">
        <v>110</v>
      </c>
      <c r="M16" s="57"/>
      <c r="N16" s="45">
        <f>SUM(H16,J16,L16)</f>
        <v>110</v>
      </c>
      <c r="O16" s="45">
        <f t="shared" si="0"/>
        <v>0</v>
      </c>
      <c r="P16" s="36">
        <f>SUM(I16:M16)</f>
        <v>110</v>
      </c>
      <c r="Q16" s="39"/>
    </row>
    <row r="17" spans="1:17" ht="9.6" customHeight="1" x14ac:dyDescent="0.2">
      <c r="A17" s="22" t="s">
        <v>198</v>
      </c>
      <c r="B17" s="22" t="s">
        <v>9</v>
      </c>
      <c r="C17" s="38">
        <v>0</v>
      </c>
      <c r="D17" s="38">
        <v>0</v>
      </c>
      <c r="E17" s="38">
        <v>6</v>
      </c>
      <c r="F17" s="44">
        <f>SUM(C17:E17)</f>
        <v>6</v>
      </c>
      <c r="G17" s="37" t="s">
        <v>10</v>
      </c>
      <c r="H17" s="45"/>
      <c r="I17" s="45"/>
      <c r="J17" s="38"/>
      <c r="K17" s="38"/>
      <c r="L17" s="45"/>
      <c r="M17" s="45">
        <v>10</v>
      </c>
      <c r="N17" s="45"/>
      <c r="O17" s="45"/>
      <c r="P17" s="36">
        <f>SUM(I17:M17)</f>
        <v>10</v>
      </c>
      <c r="Q17" s="39"/>
    </row>
    <row r="18" spans="1:17" ht="9.6" customHeight="1" x14ac:dyDescent="0.2">
      <c r="A18" s="22" t="s">
        <v>199</v>
      </c>
      <c r="B18" s="22" t="s">
        <v>9</v>
      </c>
      <c r="C18" s="38">
        <v>0</v>
      </c>
      <c r="D18" s="38">
        <v>0</v>
      </c>
      <c r="E18" s="38">
        <v>10</v>
      </c>
      <c r="F18" s="44">
        <f>SUM(C18:E18)</f>
        <v>10</v>
      </c>
      <c r="G18" s="37" t="s">
        <v>10</v>
      </c>
      <c r="H18" s="45"/>
      <c r="I18" s="45"/>
      <c r="J18" s="38"/>
      <c r="K18" s="38"/>
      <c r="L18" s="45"/>
      <c r="M18" s="45">
        <v>22</v>
      </c>
      <c r="N18" s="45"/>
      <c r="O18" s="45"/>
      <c r="P18" s="36">
        <f>SUM(I18:M18)</f>
        <v>22</v>
      </c>
      <c r="Q18" s="39"/>
    </row>
    <row r="19" spans="1:17" ht="12" customHeight="1" x14ac:dyDescent="0.2">
      <c r="A19" s="60" t="s">
        <v>91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39"/>
    </row>
    <row r="20" spans="1:17" ht="9" customHeight="1" x14ac:dyDescent="0.2">
      <c r="A20" s="61" t="s">
        <v>71</v>
      </c>
      <c r="B20" s="61" t="s">
        <v>64</v>
      </c>
      <c r="C20" s="61" t="s">
        <v>18</v>
      </c>
      <c r="D20" s="61"/>
      <c r="E20" s="61"/>
      <c r="F20" s="61"/>
      <c r="G20" s="61" t="s">
        <v>19</v>
      </c>
      <c r="H20" s="61" t="s">
        <v>20</v>
      </c>
      <c r="I20" s="61"/>
      <c r="J20" s="61"/>
      <c r="K20" s="61"/>
      <c r="L20" s="61"/>
      <c r="M20" s="61"/>
      <c r="N20" s="61"/>
      <c r="O20" s="61"/>
      <c r="P20" s="61"/>
      <c r="Q20" s="39"/>
    </row>
    <row r="21" spans="1:17" ht="18" customHeight="1" x14ac:dyDescent="0.2">
      <c r="A21" s="61"/>
      <c r="B21" s="61"/>
      <c r="C21" s="61" t="s">
        <v>189</v>
      </c>
      <c r="D21" s="61" t="s">
        <v>190</v>
      </c>
      <c r="E21" s="61" t="s">
        <v>191</v>
      </c>
      <c r="F21" s="61" t="s">
        <v>174</v>
      </c>
      <c r="G21" s="61"/>
      <c r="H21" s="61" t="s">
        <v>189</v>
      </c>
      <c r="I21" s="61"/>
      <c r="J21" s="61" t="s">
        <v>190</v>
      </c>
      <c r="K21" s="61"/>
      <c r="L21" s="61" t="s">
        <v>191</v>
      </c>
      <c r="M21" s="61"/>
      <c r="N21" s="61" t="s">
        <v>187</v>
      </c>
      <c r="O21" s="61" t="s">
        <v>188</v>
      </c>
      <c r="P21" s="61" t="s">
        <v>174</v>
      </c>
      <c r="Q21" s="39"/>
    </row>
    <row r="22" spans="1:17" ht="18" customHeight="1" x14ac:dyDescent="0.2">
      <c r="A22" s="61"/>
      <c r="B22" s="61"/>
      <c r="C22" s="61"/>
      <c r="D22" s="61"/>
      <c r="E22" s="61"/>
      <c r="F22" s="61"/>
      <c r="G22" s="61"/>
      <c r="H22" s="37" t="s">
        <v>172</v>
      </c>
      <c r="I22" s="37" t="s">
        <v>173</v>
      </c>
      <c r="J22" s="37" t="s">
        <v>172</v>
      </c>
      <c r="K22" s="37" t="s">
        <v>173</v>
      </c>
      <c r="L22" s="37" t="s">
        <v>172</v>
      </c>
      <c r="M22" s="37" t="s">
        <v>173</v>
      </c>
      <c r="N22" s="61"/>
      <c r="O22" s="61"/>
      <c r="P22" s="61"/>
      <c r="Q22" s="39"/>
    </row>
    <row r="23" spans="1:17" ht="9" customHeight="1" x14ac:dyDescent="0.2">
      <c r="A23" s="22" t="s">
        <v>122</v>
      </c>
      <c r="B23" s="22" t="s">
        <v>9</v>
      </c>
      <c r="C23" s="38">
        <v>53</v>
      </c>
      <c r="D23" s="38">
        <v>858</v>
      </c>
      <c r="E23" s="38">
        <v>71</v>
      </c>
      <c r="F23" s="38">
        <f>SUM(C23:E23)</f>
        <v>982</v>
      </c>
      <c r="G23" s="37" t="s">
        <v>14</v>
      </c>
      <c r="H23" s="38">
        <v>53</v>
      </c>
      <c r="I23" s="38">
        <v>0</v>
      </c>
      <c r="J23" s="38">
        <v>858</v>
      </c>
      <c r="K23" s="38">
        <v>0</v>
      </c>
      <c r="L23" s="38">
        <v>71</v>
      </c>
      <c r="M23" s="38">
        <v>0</v>
      </c>
      <c r="N23" s="38">
        <f t="shared" ref="N23:O28" si="1">SUM(H23,J23,L23)</f>
        <v>982</v>
      </c>
      <c r="O23" s="38">
        <f t="shared" si="1"/>
        <v>0</v>
      </c>
      <c r="P23" s="38">
        <f>SUM(H23:M23)</f>
        <v>982</v>
      </c>
      <c r="Q23" s="39"/>
    </row>
    <row r="24" spans="1:17" ht="9" customHeight="1" x14ac:dyDescent="0.2">
      <c r="A24" s="22" t="s">
        <v>147</v>
      </c>
      <c r="B24" s="22" t="s">
        <v>9</v>
      </c>
      <c r="C24" s="38">
        <v>18</v>
      </c>
      <c r="D24" s="38">
        <v>225</v>
      </c>
      <c r="E24" s="38">
        <v>15</v>
      </c>
      <c r="F24" s="38">
        <f>SUM(C24:E24)</f>
        <v>258</v>
      </c>
      <c r="G24" s="37" t="s">
        <v>14</v>
      </c>
      <c r="H24" s="37">
        <v>18</v>
      </c>
      <c r="I24" s="38">
        <v>0</v>
      </c>
      <c r="J24" s="38">
        <v>217</v>
      </c>
      <c r="K24" s="38">
        <v>8</v>
      </c>
      <c r="L24" s="38">
        <v>13</v>
      </c>
      <c r="M24" s="38">
        <v>2</v>
      </c>
      <c r="N24" s="38">
        <f t="shared" si="1"/>
        <v>248</v>
      </c>
      <c r="O24" s="38">
        <f t="shared" si="1"/>
        <v>10</v>
      </c>
      <c r="P24" s="38">
        <f t="shared" ref="P24:P28" si="2">SUM(H24:M24)</f>
        <v>258</v>
      </c>
      <c r="Q24" s="39"/>
    </row>
    <row r="25" spans="1:17" ht="9.6" customHeight="1" x14ac:dyDescent="0.2">
      <c r="A25" s="22" t="s">
        <v>47</v>
      </c>
      <c r="B25" s="22" t="s">
        <v>87</v>
      </c>
      <c r="C25" s="38">
        <v>7</v>
      </c>
      <c r="D25" s="38">
        <v>49</v>
      </c>
      <c r="E25" s="38">
        <v>2</v>
      </c>
      <c r="F25" s="38">
        <f>SUM(C25:E25)</f>
        <v>58</v>
      </c>
      <c r="G25" s="37" t="s">
        <v>14</v>
      </c>
      <c r="H25" s="37">
        <v>108</v>
      </c>
      <c r="I25" s="38">
        <v>51</v>
      </c>
      <c r="J25" s="38">
        <v>651</v>
      </c>
      <c r="K25" s="38">
        <v>175</v>
      </c>
      <c r="L25" s="38">
        <v>26</v>
      </c>
      <c r="M25" s="38">
        <v>15</v>
      </c>
      <c r="N25" s="38">
        <f t="shared" si="1"/>
        <v>785</v>
      </c>
      <c r="O25" s="38">
        <f t="shared" si="1"/>
        <v>241</v>
      </c>
      <c r="P25" s="38">
        <f t="shared" si="2"/>
        <v>1026</v>
      </c>
      <c r="Q25" s="39"/>
    </row>
    <row r="26" spans="1:17" ht="9.6" customHeight="1" x14ac:dyDescent="0.2">
      <c r="A26" s="22" t="s">
        <v>186</v>
      </c>
      <c r="B26" s="22" t="s">
        <v>9</v>
      </c>
      <c r="C26" s="38">
        <v>85</v>
      </c>
      <c r="D26" s="38">
        <v>352</v>
      </c>
      <c r="E26" s="38">
        <v>21</v>
      </c>
      <c r="F26" s="38">
        <f t="shared" ref="F26:F28" si="3">SUM(C26:E26)</f>
        <v>458</v>
      </c>
      <c r="G26" s="37" t="s">
        <v>14</v>
      </c>
      <c r="H26" s="37">
        <v>74</v>
      </c>
      <c r="I26" s="38">
        <v>11</v>
      </c>
      <c r="J26" s="38">
        <v>306</v>
      </c>
      <c r="K26" s="38">
        <v>46</v>
      </c>
      <c r="L26" s="38">
        <v>15</v>
      </c>
      <c r="M26" s="38">
        <v>6</v>
      </c>
      <c r="N26" s="38">
        <f t="shared" si="1"/>
        <v>395</v>
      </c>
      <c r="O26" s="38">
        <f t="shared" si="1"/>
        <v>63</v>
      </c>
      <c r="P26" s="38">
        <f t="shared" si="2"/>
        <v>458</v>
      </c>
      <c r="Q26" s="39"/>
    </row>
    <row r="27" spans="1:17" ht="21" customHeight="1" x14ac:dyDescent="0.2">
      <c r="A27" s="22" t="s">
        <v>146</v>
      </c>
      <c r="B27" s="22" t="s">
        <v>9</v>
      </c>
      <c r="C27" s="45">
        <v>9</v>
      </c>
      <c r="D27" s="45">
        <v>14</v>
      </c>
      <c r="E27" s="45">
        <v>3</v>
      </c>
      <c r="F27" s="38">
        <f t="shared" si="3"/>
        <v>26</v>
      </c>
      <c r="G27" s="37" t="s">
        <v>14</v>
      </c>
      <c r="H27" s="37">
        <v>9</v>
      </c>
      <c r="I27" s="45">
        <v>0</v>
      </c>
      <c r="J27" s="45">
        <v>14</v>
      </c>
      <c r="K27" s="45">
        <v>0</v>
      </c>
      <c r="L27" s="45">
        <v>3</v>
      </c>
      <c r="M27" s="45">
        <v>0</v>
      </c>
      <c r="N27" s="45">
        <f t="shared" si="1"/>
        <v>26</v>
      </c>
      <c r="O27" s="45">
        <f t="shared" si="1"/>
        <v>0</v>
      </c>
      <c r="P27" s="38">
        <f t="shared" si="2"/>
        <v>26</v>
      </c>
      <c r="Q27" s="39"/>
    </row>
    <row r="28" spans="1:17" ht="9.6" customHeight="1" x14ac:dyDescent="0.2">
      <c r="A28" s="22" t="s">
        <v>156</v>
      </c>
      <c r="B28" s="22" t="s">
        <v>9</v>
      </c>
      <c r="C28" s="38">
        <v>2</v>
      </c>
      <c r="D28" s="38">
        <v>29</v>
      </c>
      <c r="E28" s="38">
        <v>2</v>
      </c>
      <c r="F28" s="38">
        <f t="shared" si="3"/>
        <v>33</v>
      </c>
      <c r="G28" s="37" t="s">
        <v>14</v>
      </c>
      <c r="H28" s="38">
        <v>1</v>
      </c>
      <c r="I28" s="38">
        <v>1</v>
      </c>
      <c r="J28" s="38">
        <v>22</v>
      </c>
      <c r="K28" s="38">
        <v>9</v>
      </c>
      <c r="L28" s="38">
        <v>0</v>
      </c>
      <c r="M28" s="38">
        <v>0</v>
      </c>
      <c r="N28" s="38">
        <f t="shared" si="1"/>
        <v>23</v>
      </c>
      <c r="O28" s="38">
        <f t="shared" si="1"/>
        <v>10</v>
      </c>
      <c r="P28" s="38">
        <f t="shared" si="2"/>
        <v>33</v>
      </c>
      <c r="Q28" s="39"/>
    </row>
    <row r="29" spans="1:17" ht="12" customHeight="1" x14ac:dyDescent="0.2">
      <c r="A29" s="60" t="s">
        <v>92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39"/>
    </row>
    <row r="30" spans="1:17" ht="9" customHeight="1" x14ac:dyDescent="0.2">
      <c r="A30" s="61" t="s">
        <v>71</v>
      </c>
      <c r="B30" s="61" t="s">
        <v>64</v>
      </c>
      <c r="C30" s="61" t="s">
        <v>18</v>
      </c>
      <c r="D30" s="61"/>
      <c r="E30" s="61"/>
      <c r="F30" s="61"/>
      <c r="G30" s="61" t="s">
        <v>19</v>
      </c>
      <c r="H30" s="61" t="s">
        <v>20</v>
      </c>
      <c r="I30" s="61"/>
      <c r="J30" s="61"/>
      <c r="K30" s="61"/>
      <c r="L30" s="61"/>
      <c r="M30" s="61"/>
      <c r="N30" s="61"/>
      <c r="O30" s="61"/>
      <c r="P30" s="61"/>
      <c r="Q30" s="39"/>
    </row>
    <row r="31" spans="1:17" ht="18" customHeight="1" x14ac:dyDescent="0.2">
      <c r="A31" s="61"/>
      <c r="B31" s="61"/>
      <c r="C31" s="61" t="s">
        <v>189</v>
      </c>
      <c r="D31" s="61" t="s">
        <v>190</v>
      </c>
      <c r="E31" s="61" t="s">
        <v>191</v>
      </c>
      <c r="F31" s="61" t="s">
        <v>174</v>
      </c>
      <c r="G31" s="61"/>
      <c r="H31" s="61" t="s">
        <v>189</v>
      </c>
      <c r="I31" s="61"/>
      <c r="J31" s="61" t="s">
        <v>190</v>
      </c>
      <c r="K31" s="61"/>
      <c r="L31" s="61" t="s">
        <v>191</v>
      </c>
      <c r="M31" s="61"/>
      <c r="N31" s="61" t="s">
        <v>187</v>
      </c>
      <c r="O31" s="61" t="s">
        <v>188</v>
      </c>
      <c r="P31" s="61" t="s">
        <v>174</v>
      </c>
      <c r="Q31" s="39"/>
    </row>
    <row r="32" spans="1:17" ht="18" customHeight="1" x14ac:dyDescent="0.2">
      <c r="A32" s="61"/>
      <c r="B32" s="61"/>
      <c r="C32" s="61"/>
      <c r="D32" s="61"/>
      <c r="E32" s="61"/>
      <c r="F32" s="61"/>
      <c r="G32" s="61"/>
      <c r="H32" s="37" t="s">
        <v>172</v>
      </c>
      <c r="I32" s="37" t="s">
        <v>173</v>
      </c>
      <c r="J32" s="37" t="s">
        <v>172</v>
      </c>
      <c r="K32" s="37" t="s">
        <v>173</v>
      </c>
      <c r="L32" s="37" t="s">
        <v>172</v>
      </c>
      <c r="M32" s="37" t="s">
        <v>173</v>
      </c>
      <c r="N32" s="61"/>
      <c r="O32" s="61"/>
      <c r="P32" s="61"/>
      <c r="Q32" s="39"/>
    </row>
    <row r="33" spans="1:17" ht="9" customHeight="1" x14ac:dyDescent="0.2">
      <c r="A33" s="22" t="s">
        <v>93</v>
      </c>
      <c r="B33" s="22" t="s">
        <v>148</v>
      </c>
      <c r="C33" s="38">
        <v>24</v>
      </c>
      <c r="D33" s="38">
        <v>23</v>
      </c>
      <c r="E33" s="38">
        <v>0</v>
      </c>
      <c r="F33" s="45">
        <f t="shared" ref="F33:F48" si="4">SUM(C33:E33)</f>
        <v>47</v>
      </c>
      <c r="G33" s="37" t="s">
        <v>94</v>
      </c>
      <c r="H33" s="37">
        <v>24</v>
      </c>
      <c r="I33" s="45">
        <v>0</v>
      </c>
      <c r="J33" s="38">
        <v>23</v>
      </c>
      <c r="K33" s="38">
        <v>0</v>
      </c>
      <c r="L33" s="38">
        <v>0</v>
      </c>
      <c r="M33" s="38">
        <v>0</v>
      </c>
      <c r="N33" s="38">
        <f t="shared" ref="N33:O46" si="5">SUM(H33,J33,L33)</f>
        <v>47</v>
      </c>
      <c r="O33" s="38">
        <f t="shared" si="5"/>
        <v>0</v>
      </c>
      <c r="P33" s="45">
        <f t="shared" ref="P33:P48" si="6">SUM(H33:M33)</f>
        <v>47</v>
      </c>
      <c r="Q33" s="39"/>
    </row>
    <row r="34" spans="1:17" ht="9" customHeight="1" x14ac:dyDescent="0.2">
      <c r="A34" s="22" t="s">
        <v>95</v>
      </c>
      <c r="B34" s="22" t="s">
        <v>148</v>
      </c>
      <c r="C34" s="38">
        <v>1</v>
      </c>
      <c r="D34" s="38">
        <v>0</v>
      </c>
      <c r="E34" s="38">
        <v>0</v>
      </c>
      <c r="F34" s="45">
        <f t="shared" si="4"/>
        <v>1</v>
      </c>
      <c r="G34" s="37" t="s">
        <v>14</v>
      </c>
      <c r="H34" s="45">
        <v>6</v>
      </c>
      <c r="I34" s="45">
        <v>1</v>
      </c>
      <c r="J34" s="38">
        <v>0</v>
      </c>
      <c r="K34" s="38">
        <v>0</v>
      </c>
      <c r="L34" s="38">
        <v>0</v>
      </c>
      <c r="M34" s="38">
        <v>0</v>
      </c>
      <c r="N34" s="38">
        <f t="shared" si="5"/>
        <v>6</v>
      </c>
      <c r="O34" s="38">
        <f t="shared" si="5"/>
        <v>1</v>
      </c>
      <c r="P34" s="45">
        <f t="shared" si="6"/>
        <v>7</v>
      </c>
      <c r="Q34" s="39"/>
    </row>
    <row r="35" spans="1:17" ht="9.6" customHeight="1" x14ac:dyDescent="0.2">
      <c r="A35" s="22" t="s">
        <v>96</v>
      </c>
      <c r="B35" s="22" t="s">
        <v>148</v>
      </c>
      <c r="C35" s="38">
        <v>0</v>
      </c>
      <c r="D35" s="38">
        <v>0</v>
      </c>
      <c r="E35" s="38">
        <v>0</v>
      </c>
      <c r="F35" s="45">
        <f t="shared" si="4"/>
        <v>0</v>
      </c>
      <c r="G35" s="37" t="s">
        <v>94</v>
      </c>
      <c r="H35" s="45"/>
      <c r="I35" s="45"/>
      <c r="J35" s="38">
        <v>0</v>
      </c>
      <c r="K35" s="38">
        <v>0</v>
      </c>
      <c r="L35" s="38">
        <v>0</v>
      </c>
      <c r="M35" s="38">
        <v>0</v>
      </c>
      <c r="N35" s="38">
        <f t="shared" si="5"/>
        <v>0</v>
      </c>
      <c r="O35" s="38">
        <f t="shared" si="5"/>
        <v>0</v>
      </c>
      <c r="P35" s="45">
        <f t="shared" si="6"/>
        <v>0</v>
      </c>
      <c r="Q35" s="39"/>
    </row>
    <row r="36" spans="1:17" ht="9" customHeight="1" x14ac:dyDescent="0.2">
      <c r="A36" s="22" t="s">
        <v>97</v>
      </c>
      <c r="B36" s="22" t="s">
        <v>148</v>
      </c>
      <c r="C36" s="38">
        <v>4</v>
      </c>
      <c r="D36" s="38">
        <v>3</v>
      </c>
      <c r="E36" s="38">
        <v>0</v>
      </c>
      <c r="F36" s="45">
        <f t="shared" si="4"/>
        <v>7</v>
      </c>
      <c r="G36" s="37" t="s">
        <v>94</v>
      </c>
      <c r="H36" s="45">
        <v>16</v>
      </c>
      <c r="I36" s="45">
        <v>4</v>
      </c>
      <c r="J36" s="38">
        <v>12</v>
      </c>
      <c r="K36" s="38">
        <v>3</v>
      </c>
      <c r="L36" s="38">
        <v>0</v>
      </c>
      <c r="M36" s="38">
        <v>0</v>
      </c>
      <c r="N36" s="38">
        <f t="shared" si="5"/>
        <v>28</v>
      </c>
      <c r="O36" s="38">
        <f t="shared" si="5"/>
        <v>7</v>
      </c>
      <c r="P36" s="45">
        <f t="shared" si="6"/>
        <v>35</v>
      </c>
      <c r="Q36" s="39"/>
    </row>
    <row r="37" spans="1:17" ht="9" customHeight="1" x14ac:dyDescent="0.2">
      <c r="A37" s="22" t="s">
        <v>98</v>
      </c>
      <c r="B37" s="22" t="s">
        <v>148</v>
      </c>
      <c r="C37" s="45">
        <v>2</v>
      </c>
      <c r="D37" s="38">
        <v>1</v>
      </c>
      <c r="E37" s="38">
        <v>0</v>
      </c>
      <c r="F37" s="45">
        <f t="shared" si="4"/>
        <v>3</v>
      </c>
      <c r="G37" s="37" t="s">
        <v>14</v>
      </c>
      <c r="H37" s="45">
        <v>10</v>
      </c>
      <c r="I37" s="45">
        <v>2</v>
      </c>
      <c r="J37" s="38">
        <v>5</v>
      </c>
      <c r="K37" s="38">
        <v>1</v>
      </c>
      <c r="L37" s="38">
        <v>0</v>
      </c>
      <c r="M37" s="38">
        <v>0</v>
      </c>
      <c r="N37" s="38">
        <f t="shared" si="5"/>
        <v>15</v>
      </c>
      <c r="O37" s="38">
        <f t="shared" si="5"/>
        <v>3</v>
      </c>
      <c r="P37" s="45">
        <f t="shared" si="6"/>
        <v>18</v>
      </c>
      <c r="Q37" s="39"/>
    </row>
    <row r="38" spans="1:17" ht="9" customHeight="1" x14ac:dyDescent="0.2">
      <c r="A38" s="22" t="s">
        <v>99</v>
      </c>
      <c r="B38" s="22" t="s">
        <v>148</v>
      </c>
      <c r="C38" s="38">
        <v>74</v>
      </c>
      <c r="D38" s="38">
        <v>48</v>
      </c>
      <c r="E38" s="38">
        <v>0</v>
      </c>
      <c r="F38" s="45">
        <f t="shared" si="4"/>
        <v>122</v>
      </c>
      <c r="G38" s="37" t="s">
        <v>94</v>
      </c>
      <c r="H38" s="45">
        <v>74</v>
      </c>
      <c r="I38" s="45">
        <v>0</v>
      </c>
      <c r="J38" s="38">
        <v>48</v>
      </c>
      <c r="K38" s="38">
        <v>0</v>
      </c>
      <c r="L38" s="38">
        <v>0</v>
      </c>
      <c r="M38" s="38">
        <v>0</v>
      </c>
      <c r="N38" s="38">
        <f t="shared" si="5"/>
        <v>122</v>
      </c>
      <c r="O38" s="38">
        <f t="shared" si="5"/>
        <v>0</v>
      </c>
      <c r="P38" s="45">
        <f t="shared" si="6"/>
        <v>122</v>
      </c>
      <c r="Q38" s="39"/>
    </row>
    <row r="39" spans="1:17" ht="9" customHeight="1" x14ac:dyDescent="0.2">
      <c r="A39" s="22" t="s">
        <v>100</v>
      </c>
      <c r="B39" s="22" t="s">
        <v>148</v>
      </c>
      <c r="C39" s="38">
        <v>2</v>
      </c>
      <c r="D39" s="38">
        <v>0</v>
      </c>
      <c r="E39" s="38">
        <v>0</v>
      </c>
      <c r="F39" s="45">
        <f t="shared" si="4"/>
        <v>2</v>
      </c>
      <c r="G39" s="37" t="s">
        <v>94</v>
      </c>
      <c r="H39" s="45">
        <v>12</v>
      </c>
      <c r="I39" s="45">
        <v>2</v>
      </c>
      <c r="J39" s="38">
        <v>0</v>
      </c>
      <c r="K39" s="38">
        <v>0</v>
      </c>
      <c r="L39" s="38">
        <v>0</v>
      </c>
      <c r="M39" s="38">
        <v>0</v>
      </c>
      <c r="N39" s="38">
        <f t="shared" si="5"/>
        <v>12</v>
      </c>
      <c r="O39" s="38">
        <f t="shared" si="5"/>
        <v>2</v>
      </c>
      <c r="P39" s="45">
        <f t="shared" si="6"/>
        <v>14</v>
      </c>
      <c r="Q39" s="39"/>
    </row>
    <row r="40" spans="1:17" ht="9" customHeight="1" x14ac:dyDescent="0.2">
      <c r="A40" s="22" t="s">
        <v>101</v>
      </c>
      <c r="B40" s="22" t="s">
        <v>148</v>
      </c>
      <c r="C40" s="38">
        <v>1</v>
      </c>
      <c r="D40" s="38">
        <v>0</v>
      </c>
      <c r="E40" s="38">
        <v>0</v>
      </c>
      <c r="F40" s="45">
        <f t="shared" si="4"/>
        <v>1</v>
      </c>
      <c r="G40" s="37" t="s">
        <v>94</v>
      </c>
      <c r="H40" s="45">
        <v>2</v>
      </c>
      <c r="I40" s="45">
        <v>1</v>
      </c>
      <c r="J40" s="38">
        <v>0</v>
      </c>
      <c r="K40" s="38">
        <v>0</v>
      </c>
      <c r="L40" s="38">
        <v>0</v>
      </c>
      <c r="M40" s="38">
        <v>0</v>
      </c>
      <c r="N40" s="38">
        <f t="shared" si="5"/>
        <v>2</v>
      </c>
      <c r="O40" s="38">
        <f t="shared" si="5"/>
        <v>1</v>
      </c>
      <c r="P40" s="45">
        <f t="shared" si="6"/>
        <v>3</v>
      </c>
      <c r="Q40" s="39"/>
    </row>
    <row r="41" spans="1:17" ht="9" customHeight="1" x14ac:dyDescent="0.2">
      <c r="A41" s="22" t="s">
        <v>102</v>
      </c>
      <c r="B41" s="22" t="s">
        <v>148</v>
      </c>
      <c r="C41" s="38">
        <v>3</v>
      </c>
      <c r="D41" s="38">
        <v>1</v>
      </c>
      <c r="E41" s="38">
        <v>0</v>
      </c>
      <c r="F41" s="45">
        <f t="shared" si="4"/>
        <v>4</v>
      </c>
      <c r="G41" s="37" t="s">
        <v>103</v>
      </c>
      <c r="H41" s="45">
        <v>12</v>
      </c>
      <c r="I41" s="46">
        <v>3</v>
      </c>
      <c r="J41" s="38">
        <v>4</v>
      </c>
      <c r="K41" s="38">
        <v>1</v>
      </c>
      <c r="L41" s="38">
        <v>0</v>
      </c>
      <c r="M41" s="38">
        <v>0</v>
      </c>
      <c r="N41" s="38">
        <f t="shared" si="5"/>
        <v>16</v>
      </c>
      <c r="O41" s="38">
        <f t="shared" si="5"/>
        <v>4</v>
      </c>
      <c r="P41" s="45">
        <f t="shared" si="6"/>
        <v>20</v>
      </c>
      <c r="Q41" s="39"/>
    </row>
    <row r="42" spans="1:17" ht="9" customHeight="1" x14ac:dyDescent="0.2">
      <c r="A42" s="22" t="s">
        <v>104</v>
      </c>
      <c r="B42" s="22" t="s">
        <v>148</v>
      </c>
      <c r="C42" s="38">
        <v>3</v>
      </c>
      <c r="D42" s="38">
        <v>1</v>
      </c>
      <c r="E42" s="38">
        <v>0</v>
      </c>
      <c r="F42" s="45">
        <f t="shared" si="4"/>
        <v>4</v>
      </c>
      <c r="G42" s="37" t="s">
        <v>103</v>
      </c>
      <c r="H42" s="45">
        <v>12</v>
      </c>
      <c r="I42" s="46">
        <v>3</v>
      </c>
      <c r="J42" s="38">
        <v>4</v>
      </c>
      <c r="K42" s="38">
        <v>1</v>
      </c>
      <c r="L42" s="38">
        <v>0</v>
      </c>
      <c r="M42" s="38">
        <v>0</v>
      </c>
      <c r="N42" s="38">
        <f t="shared" si="5"/>
        <v>16</v>
      </c>
      <c r="O42" s="38">
        <f t="shared" si="5"/>
        <v>4</v>
      </c>
      <c r="P42" s="45">
        <f t="shared" si="6"/>
        <v>20</v>
      </c>
      <c r="Q42" s="39"/>
    </row>
    <row r="43" spans="1:17" ht="9" customHeight="1" x14ac:dyDescent="0.2">
      <c r="A43" s="22" t="s">
        <v>171</v>
      </c>
      <c r="B43" s="22" t="s">
        <v>149</v>
      </c>
      <c r="C43" s="45">
        <v>128</v>
      </c>
      <c r="D43" s="38">
        <v>148</v>
      </c>
      <c r="E43" s="38">
        <v>0</v>
      </c>
      <c r="F43" s="45">
        <f t="shared" si="4"/>
        <v>276</v>
      </c>
      <c r="G43" s="37" t="s">
        <v>94</v>
      </c>
      <c r="H43" s="45">
        <v>128</v>
      </c>
      <c r="I43" s="45">
        <v>0</v>
      </c>
      <c r="J43" s="38">
        <v>148</v>
      </c>
      <c r="K43" s="38">
        <v>0</v>
      </c>
      <c r="L43" s="38">
        <v>0</v>
      </c>
      <c r="M43" s="38">
        <v>0</v>
      </c>
      <c r="N43" s="38">
        <f t="shared" si="5"/>
        <v>276</v>
      </c>
      <c r="O43" s="38">
        <f t="shared" si="5"/>
        <v>0</v>
      </c>
      <c r="P43" s="45">
        <f t="shared" si="6"/>
        <v>276</v>
      </c>
      <c r="Q43" s="39"/>
    </row>
    <row r="44" spans="1:17" ht="9.75" customHeight="1" x14ac:dyDescent="0.2">
      <c r="A44" s="22" t="s">
        <v>105</v>
      </c>
      <c r="B44" s="22" t="s">
        <v>149</v>
      </c>
      <c r="C44" s="38">
        <v>3</v>
      </c>
      <c r="D44" s="38">
        <v>10</v>
      </c>
      <c r="E44" s="38">
        <v>0</v>
      </c>
      <c r="F44" s="45">
        <f t="shared" si="4"/>
        <v>13</v>
      </c>
      <c r="G44" s="37" t="s">
        <v>94</v>
      </c>
      <c r="H44" s="45">
        <v>3</v>
      </c>
      <c r="I44" s="45">
        <v>0</v>
      </c>
      <c r="J44" s="38">
        <v>10</v>
      </c>
      <c r="K44" s="38">
        <v>0</v>
      </c>
      <c r="L44" s="38">
        <v>0</v>
      </c>
      <c r="M44" s="38">
        <v>0</v>
      </c>
      <c r="N44" s="38">
        <f t="shared" si="5"/>
        <v>13</v>
      </c>
      <c r="O44" s="38">
        <f t="shared" si="5"/>
        <v>0</v>
      </c>
      <c r="P44" s="45">
        <f t="shared" si="6"/>
        <v>13</v>
      </c>
      <c r="Q44" s="39"/>
    </row>
    <row r="45" spans="1:17" ht="9" customHeight="1" x14ac:dyDescent="0.2">
      <c r="A45" s="22" t="s">
        <v>106</v>
      </c>
      <c r="B45" s="22" t="s">
        <v>132</v>
      </c>
      <c r="C45" s="38">
        <v>8</v>
      </c>
      <c r="D45" s="38">
        <v>7</v>
      </c>
      <c r="E45" s="38">
        <v>0</v>
      </c>
      <c r="F45" s="45">
        <f t="shared" si="4"/>
        <v>15</v>
      </c>
      <c r="G45" s="37" t="s">
        <v>94</v>
      </c>
      <c r="H45" s="45">
        <v>8</v>
      </c>
      <c r="I45" s="45">
        <v>0</v>
      </c>
      <c r="J45" s="38">
        <v>7</v>
      </c>
      <c r="K45" s="38">
        <v>0</v>
      </c>
      <c r="L45" s="38">
        <v>0</v>
      </c>
      <c r="M45" s="38">
        <v>0</v>
      </c>
      <c r="N45" s="38">
        <f t="shared" si="5"/>
        <v>15</v>
      </c>
      <c r="O45" s="38">
        <f t="shared" si="5"/>
        <v>0</v>
      </c>
      <c r="P45" s="45">
        <f t="shared" si="6"/>
        <v>15</v>
      </c>
      <c r="Q45" s="39"/>
    </row>
    <row r="46" spans="1:17" ht="9" customHeight="1" x14ac:dyDescent="0.2">
      <c r="A46" s="22" t="s">
        <v>107</v>
      </c>
      <c r="B46" s="22" t="s">
        <v>108</v>
      </c>
      <c r="C46" s="38">
        <v>139</v>
      </c>
      <c r="D46" s="38">
        <v>165</v>
      </c>
      <c r="E46" s="38">
        <v>0</v>
      </c>
      <c r="F46" s="45">
        <f t="shared" si="4"/>
        <v>304</v>
      </c>
      <c r="G46" s="37" t="s">
        <v>94</v>
      </c>
      <c r="H46" s="45">
        <v>139</v>
      </c>
      <c r="I46" s="45">
        <v>0</v>
      </c>
      <c r="J46" s="38">
        <v>165</v>
      </c>
      <c r="K46" s="38">
        <v>0</v>
      </c>
      <c r="L46" s="38">
        <v>0</v>
      </c>
      <c r="M46" s="38">
        <v>0</v>
      </c>
      <c r="N46" s="38">
        <f t="shared" si="5"/>
        <v>304</v>
      </c>
      <c r="O46" s="38">
        <f t="shared" si="5"/>
        <v>0</v>
      </c>
      <c r="P46" s="45">
        <f t="shared" si="6"/>
        <v>304</v>
      </c>
      <c r="Q46" s="39"/>
    </row>
    <row r="47" spans="1:17" ht="9" customHeight="1" x14ac:dyDescent="0.2">
      <c r="A47" s="22" t="s">
        <v>109</v>
      </c>
      <c r="B47" s="22" t="s">
        <v>108</v>
      </c>
      <c r="C47" s="38">
        <v>66</v>
      </c>
      <c r="D47" s="38">
        <v>64</v>
      </c>
      <c r="E47" s="38">
        <v>0</v>
      </c>
      <c r="F47" s="45">
        <f t="shared" si="4"/>
        <v>130</v>
      </c>
      <c r="G47" s="37" t="s">
        <v>14</v>
      </c>
      <c r="H47" s="45">
        <v>66</v>
      </c>
      <c r="I47" s="45">
        <v>0</v>
      </c>
      <c r="J47" s="38">
        <v>68</v>
      </c>
      <c r="K47" s="38">
        <v>0</v>
      </c>
      <c r="L47" s="38">
        <v>0</v>
      </c>
      <c r="M47" s="38">
        <v>0</v>
      </c>
      <c r="N47" s="38">
        <f t="shared" ref="N47:O48" si="7">SUM(H47,J47,L47)</f>
        <v>134</v>
      </c>
      <c r="O47" s="38">
        <f t="shared" si="7"/>
        <v>0</v>
      </c>
      <c r="P47" s="45">
        <f t="shared" si="6"/>
        <v>134</v>
      </c>
      <c r="Q47" s="39"/>
    </row>
    <row r="48" spans="1:17" ht="9" customHeight="1" x14ac:dyDescent="0.2">
      <c r="A48" s="22" t="s">
        <v>110</v>
      </c>
      <c r="B48" s="22" t="s">
        <v>133</v>
      </c>
      <c r="C48" s="38">
        <v>23</v>
      </c>
      <c r="D48" s="38">
        <v>41</v>
      </c>
      <c r="E48" s="38">
        <v>0</v>
      </c>
      <c r="F48" s="45">
        <f t="shared" si="4"/>
        <v>64</v>
      </c>
      <c r="G48" s="37" t="s">
        <v>94</v>
      </c>
      <c r="H48" s="45">
        <v>23</v>
      </c>
      <c r="I48" s="45">
        <v>0</v>
      </c>
      <c r="J48" s="38">
        <v>41</v>
      </c>
      <c r="K48" s="38">
        <v>0</v>
      </c>
      <c r="L48" s="38">
        <v>0</v>
      </c>
      <c r="M48" s="38">
        <v>0</v>
      </c>
      <c r="N48" s="38">
        <f t="shared" si="7"/>
        <v>64</v>
      </c>
      <c r="O48" s="38">
        <f t="shared" si="7"/>
        <v>0</v>
      </c>
      <c r="P48" s="45">
        <f t="shared" si="6"/>
        <v>64</v>
      </c>
      <c r="Q48" s="39"/>
    </row>
    <row r="49" spans="1:17" x14ac:dyDescent="0.2">
      <c r="A49" s="39"/>
      <c r="B49" s="39"/>
      <c r="C49" s="39"/>
      <c r="D49" s="39"/>
      <c r="E49" s="39"/>
      <c r="F49" s="39"/>
      <c r="G49" s="47"/>
      <c r="H49" s="47"/>
      <c r="I49" s="39"/>
      <c r="J49" s="39"/>
      <c r="K49" s="39"/>
      <c r="L49" s="39"/>
      <c r="M49" s="39"/>
      <c r="N49" s="39"/>
      <c r="O49" s="39"/>
      <c r="P49" s="39"/>
      <c r="Q49" s="39"/>
    </row>
    <row r="50" spans="1:17" x14ac:dyDescent="0.2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39"/>
    </row>
    <row r="51" spans="1:17" x14ac:dyDescent="0.2">
      <c r="A51" s="39"/>
      <c r="B51" s="39"/>
      <c r="C51" s="39"/>
      <c r="D51" s="39"/>
      <c r="E51" s="39"/>
      <c r="F51" s="39"/>
      <c r="G51" s="47"/>
      <c r="H51" s="47"/>
      <c r="I51" s="39"/>
      <c r="J51" s="39"/>
      <c r="K51" s="39"/>
      <c r="L51" s="39"/>
      <c r="M51" s="39"/>
      <c r="N51" s="39"/>
      <c r="O51" s="39"/>
      <c r="P51" s="39"/>
      <c r="Q51" s="39"/>
    </row>
    <row r="52" spans="1:17" x14ac:dyDescent="0.2">
      <c r="A52" s="39"/>
      <c r="B52" s="39"/>
      <c r="C52" s="39"/>
      <c r="D52" s="39"/>
      <c r="E52" s="39"/>
      <c r="F52" s="39"/>
      <c r="G52" s="47"/>
      <c r="H52" s="47"/>
      <c r="I52" s="39"/>
      <c r="J52" s="39"/>
      <c r="K52" s="39"/>
      <c r="L52" s="39"/>
      <c r="M52" s="39"/>
      <c r="N52" s="39"/>
      <c r="O52" s="39"/>
      <c r="P52" s="39"/>
      <c r="Q52" s="39"/>
    </row>
    <row r="53" spans="1:17" x14ac:dyDescent="0.2">
      <c r="A53" s="39"/>
      <c r="B53" s="39"/>
      <c r="C53" s="39"/>
      <c r="D53" s="39"/>
      <c r="E53" s="39"/>
      <c r="F53" s="39"/>
      <c r="G53" s="47"/>
      <c r="H53" s="47"/>
      <c r="I53" s="39"/>
      <c r="J53" s="39"/>
      <c r="K53" s="39"/>
      <c r="L53" s="39"/>
      <c r="M53" s="39"/>
      <c r="N53" s="39"/>
      <c r="O53" s="39"/>
      <c r="P53" s="39"/>
      <c r="Q53" s="39"/>
    </row>
    <row r="54" spans="1:17" x14ac:dyDescent="0.2">
      <c r="A54" s="39"/>
      <c r="B54" s="39"/>
      <c r="C54" s="39"/>
      <c r="D54" s="39"/>
      <c r="E54" s="39"/>
      <c r="F54" s="39"/>
      <c r="G54" s="47"/>
      <c r="H54" s="47"/>
      <c r="I54" s="39"/>
      <c r="J54" s="39"/>
      <c r="K54" s="39"/>
      <c r="L54" s="39"/>
      <c r="M54" s="39"/>
      <c r="N54" s="39"/>
      <c r="O54" s="39"/>
      <c r="P54" s="39"/>
      <c r="Q54" s="39"/>
    </row>
    <row r="55" spans="1:17" x14ac:dyDescent="0.2">
      <c r="A55" s="39"/>
      <c r="B55" s="39"/>
      <c r="C55" s="39"/>
      <c r="D55" s="39"/>
      <c r="E55" s="39"/>
      <c r="F55" s="39"/>
      <c r="G55" s="47"/>
      <c r="H55" s="47"/>
      <c r="I55" s="39"/>
      <c r="J55" s="39"/>
      <c r="K55" s="39"/>
      <c r="L55" s="39"/>
      <c r="M55" s="39"/>
      <c r="N55" s="39"/>
      <c r="O55" s="39"/>
      <c r="P55" s="39"/>
      <c r="Q55" s="39"/>
    </row>
    <row r="56" spans="1:17" x14ac:dyDescent="0.2">
      <c r="A56" s="39"/>
      <c r="B56" s="39"/>
      <c r="C56" s="39"/>
      <c r="D56" s="39"/>
      <c r="E56" s="39"/>
      <c r="F56" s="39"/>
      <c r="G56" s="47"/>
      <c r="H56" s="47"/>
      <c r="I56" s="39"/>
      <c r="J56" s="39"/>
      <c r="K56" s="39"/>
      <c r="L56" s="39"/>
      <c r="M56" s="39"/>
      <c r="N56" s="39"/>
      <c r="O56" s="39"/>
      <c r="P56" s="39"/>
      <c r="Q56" s="39"/>
    </row>
    <row r="57" spans="1:17" x14ac:dyDescent="0.2">
      <c r="A57" s="39"/>
      <c r="B57" s="39"/>
      <c r="C57" s="39"/>
      <c r="D57" s="39"/>
      <c r="E57" s="39"/>
      <c r="F57" s="39"/>
      <c r="G57" s="47"/>
      <c r="H57" s="47"/>
      <c r="I57" s="39"/>
      <c r="J57" s="39"/>
      <c r="K57" s="39"/>
      <c r="L57" s="39"/>
      <c r="M57" s="39"/>
      <c r="N57" s="39"/>
      <c r="O57" s="39"/>
      <c r="P57" s="39"/>
      <c r="Q57" s="39"/>
    </row>
    <row r="58" spans="1:17" x14ac:dyDescent="0.2">
      <c r="A58" s="39"/>
      <c r="B58" s="39"/>
      <c r="C58" s="39"/>
      <c r="D58" s="39"/>
      <c r="E58" s="39"/>
      <c r="F58" s="39"/>
      <c r="G58" s="47"/>
      <c r="H58" s="47"/>
      <c r="I58" s="39"/>
      <c r="J58" s="39"/>
      <c r="K58" s="39"/>
      <c r="L58" s="39"/>
      <c r="M58" s="39"/>
      <c r="N58" s="39"/>
      <c r="O58" s="39"/>
      <c r="P58" s="39"/>
      <c r="Q58" s="39"/>
    </row>
    <row r="59" spans="1:17" x14ac:dyDescent="0.2">
      <c r="A59" s="39"/>
      <c r="B59" s="39"/>
      <c r="C59" s="39"/>
      <c r="D59" s="39"/>
      <c r="E59" s="39"/>
      <c r="F59" s="39"/>
      <c r="G59" s="47"/>
      <c r="H59" s="47"/>
      <c r="I59" s="39"/>
      <c r="J59" s="39"/>
      <c r="K59" s="39"/>
      <c r="L59" s="39"/>
      <c r="M59" s="39"/>
      <c r="N59" s="39"/>
      <c r="O59" s="39"/>
      <c r="P59" s="39"/>
      <c r="Q59" s="39"/>
    </row>
    <row r="60" spans="1:17" x14ac:dyDescent="0.2">
      <c r="A60" s="39"/>
      <c r="B60" s="39"/>
      <c r="C60" s="39"/>
      <c r="D60" s="39"/>
      <c r="E60" s="39"/>
      <c r="F60" s="39"/>
      <c r="G60" s="47"/>
      <c r="H60" s="47"/>
      <c r="I60" s="39"/>
      <c r="J60" s="39"/>
      <c r="K60" s="39"/>
      <c r="L60" s="39"/>
      <c r="M60" s="39"/>
      <c r="N60" s="39"/>
      <c r="O60" s="39"/>
      <c r="P60" s="39"/>
      <c r="Q60" s="39"/>
    </row>
    <row r="61" spans="1:17" x14ac:dyDescent="0.2">
      <c r="A61" s="39"/>
      <c r="B61" s="39"/>
      <c r="C61" s="39"/>
      <c r="D61" s="39"/>
      <c r="E61" s="39"/>
      <c r="F61" s="39"/>
      <c r="G61" s="47"/>
      <c r="H61" s="47"/>
      <c r="I61" s="39"/>
      <c r="J61" s="39"/>
      <c r="K61" s="39"/>
      <c r="L61" s="39"/>
      <c r="M61" s="39"/>
      <c r="N61" s="39"/>
      <c r="O61" s="39"/>
      <c r="P61" s="39"/>
      <c r="Q61" s="39"/>
    </row>
    <row r="62" spans="1:17" x14ac:dyDescent="0.2">
      <c r="A62" s="39"/>
      <c r="B62" s="39"/>
      <c r="C62" s="39"/>
      <c r="D62" s="39"/>
      <c r="E62" s="39"/>
      <c r="F62" s="39"/>
      <c r="G62" s="47"/>
      <c r="H62" s="47"/>
      <c r="I62" s="39"/>
      <c r="J62" s="39"/>
      <c r="K62" s="39"/>
      <c r="L62" s="39"/>
      <c r="M62" s="39"/>
      <c r="N62" s="39"/>
      <c r="O62" s="39"/>
      <c r="P62" s="39"/>
      <c r="Q62" s="39"/>
    </row>
    <row r="63" spans="1:17" x14ac:dyDescent="0.2">
      <c r="A63" s="39"/>
      <c r="B63" s="39"/>
      <c r="C63" s="39"/>
      <c r="D63" s="39"/>
      <c r="E63" s="39"/>
      <c r="F63" s="39"/>
      <c r="G63" s="47"/>
      <c r="H63" s="47"/>
      <c r="I63" s="39"/>
      <c r="J63" s="39"/>
      <c r="K63" s="39"/>
      <c r="L63" s="39"/>
      <c r="M63" s="39"/>
      <c r="N63" s="39"/>
      <c r="O63" s="39"/>
      <c r="P63" s="39"/>
      <c r="Q63" s="39"/>
    </row>
    <row r="64" spans="1:17" x14ac:dyDescent="0.2">
      <c r="A64" s="39"/>
      <c r="B64" s="39"/>
      <c r="C64" s="39"/>
      <c r="D64" s="39"/>
      <c r="E64" s="39"/>
      <c r="F64" s="39"/>
      <c r="G64" s="47"/>
      <c r="H64" s="47"/>
      <c r="I64" s="39"/>
      <c r="J64" s="39"/>
      <c r="K64" s="39"/>
      <c r="L64" s="39"/>
      <c r="M64" s="39"/>
      <c r="N64" s="39"/>
      <c r="O64" s="39"/>
      <c r="P64" s="39"/>
      <c r="Q64" s="39"/>
    </row>
  </sheetData>
  <mergeCells count="59">
    <mergeCell ref="N13:N14"/>
    <mergeCell ref="O13:O14"/>
    <mergeCell ref="N21:N22"/>
    <mergeCell ref="O21:O22"/>
    <mergeCell ref="N31:N32"/>
    <mergeCell ref="O31:O32"/>
    <mergeCell ref="L14:M14"/>
    <mergeCell ref="J14:K14"/>
    <mergeCell ref="F21:F22"/>
    <mergeCell ref="G20:G22"/>
    <mergeCell ref="A19:P19"/>
    <mergeCell ref="C20:F20"/>
    <mergeCell ref="H20:P20"/>
    <mergeCell ref="H21:I21"/>
    <mergeCell ref="J21:K21"/>
    <mergeCell ref="L21:M21"/>
    <mergeCell ref="A20:A22"/>
    <mergeCell ref="B20:B22"/>
    <mergeCell ref="C21:C22"/>
    <mergeCell ref="D21:D22"/>
    <mergeCell ref="E21:E22"/>
    <mergeCell ref="P21:P22"/>
    <mergeCell ref="A50:P50"/>
    <mergeCell ref="A29:P29"/>
    <mergeCell ref="C30:F30"/>
    <mergeCell ref="H30:P30"/>
    <mergeCell ref="H31:I31"/>
    <mergeCell ref="J31:K31"/>
    <mergeCell ref="L31:M31"/>
    <mergeCell ref="A30:A32"/>
    <mergeCell ref="B30:B32"/>
    <mergeCell ref="C31:C32"/>
    <mergeCell ref="D31:D32"/>
    <mergeCell ref="E31:E32"/>
    <mergeCell ref="F31:F32"/>
    <mergeCell ref="G30:G32"/>
    <mergeCell ref="P31:P32"/>
    <mergeCell ref="A10:P10"/>
    <mergeCell ref="A11:P11"/>
    <mergeCell ref="C12:F12"/>
    <mergeCell ref="H12:P12"/>
    <mergeCell ref="H13:I13"/>
    <mergeCell ref="J13:K13"/>
    <mergeCell ref="L13:M13"/>
    <mergeCell ref="A12:A14"/>
    <mergeCell ref="B12:B14"/>
    <mergeCell ref="C13:C14"/>
    <mergeCell ref="D13:D14"/>
    <mergeCell ref="E13:E14"/>
    <mergeCell ref="F13:F14"/>
    <mergeCell ref="G12:G14"/>
    <mergeCell ref="P13:P14"/>
    <mergeCell ref="H14:I14"/>
    <mergeCell ref="L16:M16"/>
    <mergeCell ref="H15:I15"/>
    <mergeCell ref="H16:I16"/>
    <mergeCell ref="J15:K15"/>
    <mergeCell ref="J16:K16"/>
    <mergeCell ref="L15:M15"/>
  </mergeCells>
  <phoneticPr fontId="10" type="noConversion"/>
  <pageMargins left="0.51181102362204722" right="0.51181102362204722" top="0.55118110236220474" bottom="0.55118110236220474" header="0.31496062992125984" footer="0.31496062992125984"/>
  <pageSetup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73"/>
  <sheetViews>
    <sheetView topLeftCell="A22" zoomScale="120" zoomScaleNormal="120" zoomScaleSheetLayoutView="120" workbookViewId="0">
      <selection activeCell="A11" sqref="A11:P11"/>
    </sheetView>
  </sheetViews>
  <sheetFormatPr baseColWidth="10" defaultColWidth="12" defaultRowHeight="12.75" x14ac:dyDescent="0.2"/>
  <cols>
    <col min="1" max="1" width="39.83203125" customWidth="1"/>
    <col min="2" max="2" width="21.83203125" customWidth="1"/>
    <col min="3" max="3" width="8.6640625" customWidth="1"/>
    <col min="4" max="4" width="10.6640625" customWidth="1"/>
    <col min="5" max="5" width="10.1640625" customWidth="1"/>
    <col min="6" max="6" width="8.33203125" customWidth="1"/>
    <col min="7" max="7" width="11.33203125" customWidth="1"/>
    <col min="8" max="8" width="4.83203125" customWidth="1"/>
    <col min="9" max="9" width="4.6640625" customWidth="1"/>
    <col min="10" max="10" width="5.5" customWidth="1"/>
    <col min="11" max="11" width="5" customWidth="1"/>
    <col min="12" max="15" width="5.1640625" customWidth="1"/>
    <col min="16" max="16" width="7.83203125" customWidth="1"/>
  </cols>
  <sheetData>
    <row r="1" spans="1:18" ht="12.95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8" ht="12.95" customHeight="1" x14ac:dyDescent="0.2">
      <c r="A2" s="47" t="s">
        <v>184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Q2" s="48"/>
      <c r="R2" s="8"/>
    </row>
    <row r="3" spans="1:18" ht="12.9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Q3" s="48"/>
      <c r="R3" s="8"/>
    </row>
    <row r="4" spans="1:18" ht="12.95" customHeight="1" x14ac:dyDescent="0.2">
      <c r="A4" s="47" t="s">
        <v>185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Q4" s="48"/>
      <c r="R4" s="9"/>
    </row>
    <row r="5" spans="1:18" ht="12.95" customHeight="1" x14ac:dyDescent="0.2">
      <c r="A5" s="40" t="s">
        <v>179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Q5" s="48"/>
      <c r="R5" s="9"/>
    </row>
    <row r="6" spans="1:18" ht="12.95" customHeight="1" x14ac:dyDescent="0.2">
      <c r="A6" s="41" t="s">
        <v>180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Q6" s="39"/>
    </row>
    <row r="7" spans="1:18" ht="12.95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Q7" s="39"/>
    </row>
    <row r="8" spans="1:18" ht="12.95" customHeight="1" x14ac:dyDescent="0.2">
      <c r="A8" s="40" t="s">
        <v>182</v>
      </c>
      <c r="B8" s="40"/>
      <c r="C8" s="40"/>
      <c r="D8" s="40"/>
      <c r="E8" s="40"/>
      <c r="F8" s="40"/>
      <c r="G8" s="40"/>
      <c r="H8" s="40"/>
      <c r="I8" s="40" t="s">
        <v>181</v>
      </c>
      <c r="J8" s="40"/>
      <c r="K8" s="40"/>
      <c r="L8" s="40"/>
      <c r="M8" s="40"/>
      <c r="N8" s="40"/>
      <c r="O8" s="40"/>
      <c r="Q8" s="39"/>
    </row>
    <row r="9" spans="1:18" ht="12.95" customHeight="1" x14ac:dyDescent="0.2">
      <c r="A9" s="40" t="s">
        <v>183</v>
      </c>
      <c r="B9" s="40"/>
      <c r="C9" s="40"/>
      <c r="D9" s="40"/>
      <c r="E9" s="40"/>
      <c r="F9" s="40"/>
      <c r="G9" s="40"/>
      <c r="H9" s="40"/>
      <c r="I9" s="40" t="s">
        <v>192</v>
      </c>
      <c r="J9" s="40"/>
      <c r="K9" s="40"/>
      <c r="L9" s="40"/>
      <c r="M9" s="40"/>
      <c r="N9" s="40"/>
      <c r="O9" s="40"/>
      <c r="Q9" s="39"/>
    </row>
    <row r="10" spans="1:18" ht="12.95" customHeight="1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39"/>
    </row>
    <row r="11" spans="1:18" ht="12.95" customHeight="1" x14ac:dyDescent="0.2">
      <c r="A11" s="60" t="s">
        <v>164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39"/>
    </row>
    <row r="12" spans="1:18" ht="12.95" customHeight="1" x14ac:dyDescent="0.2">
      <c r="A12" s="61" t="s">
        <v>71</v>
      </c>
      <c r="B12" s="61" t="s">
        <v>64</v>
      </c>
      <c r="C12" s="61" t="s">
        <v>18</v>
      </c>
      <c r="D12" s="61"/>
      <c r="E12" s="61"/>
      <c r="F12" s="61"/>
      <c r="G12" s="61" t="s">
        <v>19</v>
      </c>
      <c r="H12" s="61" t="s">
        <v>20</v>
      </c>
      <c r="I12" s="61"/>
      <c r="J12" s="61"/>
      <c r="K12" s="61"/>
      <c r="L12" s="61"/>
      <c r="M12" s="61"/>
      <c r="N12" s="61"/>
      <c r="O12" s="61"/>
      <c r="P12" s="61"/>
      <c r="Q12" s="39"/>
    </row>
    <row r="13" spans="1:18" ht="12.95" customHeight="1" x14ac:dyDescent="0.2">
      <c r="A13" s="61"/>
      <c r="B13" s="61"/>
      <c r="C13" s="61" t="s">
        <v>189</v>
      </c>
      <c r="D13" s="61" t="s">
        <v>190</v>
      </c>
      <c r="E13" s="61" t="s">
        <v>191</v>
      </c>
      <c r="F13" s="61" t="s">
        <v>174</v>
      </c>
      <c r="G13" s="61"/>
      <c r="H13" s="61" t="s">
        <v>189</v>
      </c>
      <c r="I13" s="61"/>
      <c r="J13" s="61" t="s">
        <v>190</v>
      </c>
      <c r="K13" s="61"/>
      <c r="L13" s="61" t="s">
        <v>191</v>
      </c>
      <c r="M13" s="61"/>
      <c r="N13" s="61" t="s">
        <v>187</v>
      </c>
      <c r="O13" s="61" t="s">
        <v>188</v>
      </c>
      <c r="P13" s="61" t="s">
        <v>174</v>
      </c>
      <c r="Q13" s="39"/>
    </row>
    <row r="14" spans="1:18" ht="12.95" customHeight="1" x14ac:dyDescent="0.2">
      <c r="A14" s="61"/>
      <c r="B14" s="61"/>
      <c r="C14" s="61"/>
      <c r="D14" s="61"/>
      <c r="E14" s="61"/>
      <c r="F14" s="61"/>
      <c r="G14" s="61"/>
      <c r="H14" s="37" t="s">
        <v>172</v>
      </c>
      <c r="I14" s="37" t="s">
        <v>173</v>
      </c>
      <c r="J14" s="37" t="s">
        <v>172</v>
      </c>
      <c r="K14" s="37" t="s">
        <v>173</v>
      </c>
      <c r="L14" s="37" t="s">
        <v>172</v>
      </c>
      <c r="M14" s="37" t="s">
        <v>173</v>
      </c>
      <c r="N14" s="61"/>
      <c r="O14" s="61"/>
      <c r="P14" s="61"/>
      <c r="Q14" s="39"/>
    </row>
    <row r="15" spans="1:18" ht="12.95" customHeight="1" x14ac:dyDescent="0.2">
      <c r="A15" s="22" t="s">
        <v>22</v>
      </c>
      <c r="B15" s="22" t="s">
        <v>23</v>
      </c>
      <c r="C15" s="38">
        <v>0</v>
      </c>
      <c r="D15" s="38"/>
      <c r="E15" s="38">
        <v>0</v>
      </c>
      <c r="F15" s="38">
        <f>SUM(C15:E15)</f>
        <v>0</v>
      </c>
      <c r="G15" s="22" t="s">
        <v>14</v>
      </c>
      <c r="H15" s="38">
        <v>0</v>
      </c>
      <c r="I15" s="38">
        <v>0</v>
      </c>
      <c r="J15" s="38"/>
      <c r="K15" s="38"/>
      <c r="L15" s="38">
        <v>0</v>
      </c>
      <c r="M15" s="38">
        <v>0</v>
      </c>
      <c r="N15" s="38">
        <f t="shared" ref="N15:O29" si="0">SUM(H15,J15,L15)</f>
        <v>0</v>
      </c>
      <c r="O15" s="38">
        <f t="shared" si="0"/>
        <v>0</v>
      </c>
      <c r="P15" s="38">
        <f t="shared" ref="P15:P29" si="1">SUM(H15:M15)</f>
        <v>0</v>
      </c>
      <c r="Q15" s="39"/>
    </row>
    <row r="16" spans="1:18" ht="12.95" customHeight="1" x14ac:dyDescent="0.2">
      <c r="A16" s="22" t="s">
        <v>111</v>
      </c>
      <c r="B16" s="22" t="s">
        <v>150</v>
      </c>
      <c r="C16" s="49">
        <v>319</v>
      </c>
      <c r="D16" s="38">
        <v>139</v>
      </c>
      <c r="E16" s="38">
        <v>0</v>
      </c>
      <c r="F16" s="38">
        <f t="shared" ref="F16:F29" si="2">SUM(C16:E16)</f>
        <v>458</v>
      </c>
      <c r="G16" s="22" t="s">
        <v>10</v>
      </c>
      <c r="H16" s="22">
        <v>333</v>
      </c>
      <c r="I16" s="38">
        <v>18</v>
      </c>
      <c r="J16" s="38">
        <v>104</v>
      </c>
      <c r="K16" s="38">
        <v>9</v>
      </c>
      <c r="L16" s="38">
        <v>0</v>
      </c>
      <c r="M16" s="38">
        <v>0</v>
      </c>
      <c r="N16" s="38">
        <f t="shared" si="0"/>
        <v>437</v>
      </c>
      <c r="O16" s="38">
        <f t="shared" si="0"/>
        <v>27</v>
      </c>
      <c r="P16" s="38">
        <f t="shared" si="1"/>
        <v>464</v>
      </c>
      <c r="Q16" s="39"/>
    </row>
    <row r="17" spans="1:20" ht="12.95" customHeight="1" x14ac:dyDescent="0.2">
      <c r="A17" s="22" t="s">
        <v>112</v>
      </c>
      <c r="B17" s="22" t="s">
        <v>113</v>
      </c>
      <c r="C17" s="38">
        <v>0</v>
      </c>
      <c r="D17" s="38">
        <f>175000+87500+300</f>
        <v>262800</v>
      </c>
      <c r="E17" s="38">
        <v>0</v>
      </c>
      <c r="F17" s="38">
        <f t="shared" si="2"/>
        <v>262800</v>
      </c>
      <c r="G17" s="22" t="s">
        <v>10</v>
      </c>
      <c r="H17" s="38"/>
      <c r="I17" s="38"/>
      <c r="J17" s="38">
        <f>549+196</f>
        <v>745</v>
      </c>
      <c r="K17" s="38">
        <v>7</v>
      </c>
      <c r="L17" s="38">
        <v>0</v>
      </c>
      <c r="M17" s="38">
        <v>0</v>
      </c>
      <c r="N17" s="38">
        <f t="shared" si="0"/>
        <v>745</v>
      </c>
      <c r="O17" s="38">
        <f t="shared" si="0"/>
        <v>7</v>
      </c>
      <c r="P17" s="38">
        <f t="shared" si="1"/>
        <v>752</v>
      </c>
      <c r="Q17" s="39"/>
    </row>
    <row r="18" spans="1:20" ht="12.95" customHeight="1" x14ac:dyDescent="0.2">
      <c r="A18" s="22" t="s">
        <v>114</v>
      </c>
      <c r="B18" s="22" t="s">
        <v>115</v>
      </c>
      <c r="C18" s="38">
        <v>0</v>
      </c>
      <c r="D18" s="38"/>
      <c r="E18" s="38">
        <v>0</v>
      </c>
      <c r="F18" s="38">
        <f t="shared" si="2"/>
        <v>0</v>
      </c>
      <c r="G18" s="22" t="s">
        <v>10</v>
      </c>
      <c r="H18" s="22"/>
      <c r="I18" s="38"/>
      <c r="J18" s="38"/>
      <c r="K18" s="38"/>
      <c r="L18" s="38">
        <v>0</v>
      </c>
      <c r="M18" s="38">
        <v>0</v>
      </c>
      <c r="N18" s="38">
        <f t="shared" si="0"/>
        <v>0</v>
      </c>
      <c r="O18" s="38">
        <f t="shared" si="0"/>
        <v>0</v>
      </c>
      <c r="P18" s="38">
        <f t="shared" si="1"/>
        <v>0</v>
      </c>
      <c r="Q18" s="39"/>
    </row>
    <row r="19" spans="1:20" ht="12.95" customHeight="1" x14ac:dyDescent="0.2">
      <c r="A19" s="22" t="s">
        <v>0</v>
      </c>
      <c r="B19" s="22" t="s">
        <v>131</v>
      </c>
      <c r="C19" s="49">
        <v>819</v>
      </c>
      <c r="D19" s="38">
        <v>258</v>
      </c>
      <c r="E19" s="38">
        <v>0</v>
      </c>
      <c r="F19" s="38">
        <f t="shared" si="2"/>
        <v>1077</v>
      </c>
      <c r="G19" s="22" t="s">
        <v>10</v>
      </c>
      <c r="H19" s="22">
        <v>767</v>
      </c>
      <c r="I19" s="38">
        <v>47</v>
      </c>
      <c r="J19" s="38">
        <v>191</v>
      </c>
      <c r="K19" s="38">
        <v>35</v>
      </c>
      <c r="L19" s="38">
        <v>0</v>
      </c>
      <c r="M19" s="38">
        <v>0</v>
      </c>
      <c r="N19" s="38">
        <f t="shared" si="0"/>
        <v>958</v>
      </c>
      <c r="O19" s="38">
        <f t="shared" si="0"/>
        <v>82</v>
      </c>
      <c r="P19" s="38">
        <f t="shared" si="1"/>
        <v>1040</v>
      </c>
      <c r="Q19" s="39"/>
    </row>
    <row r="20" spans="1:20" ht="12.95" customHeight="1" x14ac:dyDescent="0.2">
      <c r="A20" s="22" t="s">
        <v>0</v>
      </c>
      <c r="B20" s="22" t="s">
        <v>130</v>
      </c>
      <c r="C20" s="38">
        <v>104</v>
      </c>
      <c r="D20" s="38">
        <v>71</v>
      </c>
      <c r="E20" s="38">
        <v>0</v>
      </c>
      <c r="F20" s="38">
        <f t="shared" si="2"/>
        <v>175</v>
      </c>
      <c r="G20" s="22" t="s">
        <v>10</v>
      </c>
      <c r="H20" s="22">
        <v>99</v>
      </c>
      <c r="I20" s="38">
        <v>5</v>
      </c>
      <c r="J20" s="38">
        <v>63</v>
      </c>
      <c r="K20" s="38">
        <v>8</v>
      </c>
      <c r="L20" s="38">
        <v>0</v>
      </c>
      <c r="M20" s="38">
        <v>0</v>
      </c>
      <c r="N20" s="38">
        <f t="shared" si="0"/>
        <v>162</v>
      </c>
      <c r="O20" s="38">
        <f t="shared" si="0"/>
        <v>13</v>
      </c>
      <c r="P20" s="38">
        <f t="shared" si="1"/>
        <v>175</v>
      </c>
      <c r="Q20" s="39"/>
    </row>
    <row r="21" spans="1:20" ht="12.95" customHeight="1" x14ac:dyDescent="0.2">
      <c r="A21" s="22" t="s">
        <v>0</v>
      </c>
      <c r="B21" s="22" t="s">
        <v>151</v>
      </c>
      <c r="C21" s="38">
        <v>233</v>
      </c>
      <c r="D21" s="38">
        <f>18+7</f>
        <v>25</v>
      </c>
      <c r="E21" s="38">
        <v>0</v>
      </c>
      <c r="F21" s="38">
        <f t="shared" si="2"/>
        <v>258</v>
      </c>
      <c r="G21" s="22" t="s">
        <v>10</v>
      </c>
      <c r="H21" s="22">
        <v>207</v>
      </c>
      <c r="I21" s="38">
        <v>26</v>
      </c>
      <c r="J21" s="38">
        <f>18+7</f>
        <v>25</v>
      </c>
      <c r="K21" s="38">
        <v>1</v>
      </c>
      <c r="L21" s="38">
        <v>0</v>
      </c>
      <c r="M21" s="38">
        <v>0</v>
      </c>
      <c r="N21" s="38">
        <f t="shared" si="0"/>
        <v>232</v>
      </c>
      <c r="O21" s="38">
        <f t="shared" si="0"/>
        <v>27</v>
      </c>
      <c r="P21" s="38">
        <f t="shared" si="1"/>
        <v>259</v>
      </c>
      <c r="Q21" s="39"/>
      <c r="R21" s="2"/>
      <c r="S21" s="2"/>
    </row>
    <row r="22" spans="1:20" ht="12.95" customHeight="1" x14ac:dyDescent="0.2">
      <c r="A22" s="22" t="s">
        <v>21</v>
      </c>
      <c r="B22" s="22" t="s">
        <v>157</v>
      </c>
      <c r="C22" s="38">
        <v>5387</v>
      </c>
      <c r="D22" s="38">
        <f>4414+9039</f>
        <v>13453</v>
      </c>
      <c r="E22" s="38">
        <v>0</v>
      </c>
      <c r="F22" s="38">
        <f t="shared" si="2"/>
        <v>18840</v>
      </c>
      <c r="G22" s="22" t="s">
        <v>10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f t="shared" si="0"/>
        <v>0</v>
      </c>
      <c r="O22" s="38">
        <f t="shared" si="0"/>
        <v>0</v>
      </c>
      <c r="P22" s="38">
        <f t="shared" si="1"/>
        <v>0</v>
      </c>
      <c r="Q22" s="39"/>
      <c r="T22" s="6"/>
    </row>
    <row r="23" spans="1:20" ht="12.95" customHeight="1" x14ac:dyDescent="0.2">
      <c r="A23" s="22" t="s">
        <v>116</v>
      </c>
      <c r="B23" s="22" t="s">
        <v>150</v>
      </c>
      <c r="C23" s="38">
        <v>160</v>
      </c>
      <c r="D23" s="38">
        <v>160</v>
      </c>
      <c r="E23" s="38">
        <v>0</v>
      </c>
      <c r="F23" s="38">
        <f t="shared" si="2"/>
        <v>320</v>
      </c>
      <c r="G23" s="22" t="s">
        <v>10</v>
      </c>
      <c r="H23" s="22">
        <v>32</v>
      </c>
      <c r="I23" s="38">
        <v>8</v>
      </c>
      <c r="J23" s="38">
        <v>32</v>
      </c>
      <c r="K23" s="38">
        <v>8</v>
      </c>
      <c r="L23" s="38">
        <v>0</v>
      </c>
      <c r="M23" s="38">
        <v>0</v>
      </c>
      <c r="N23" s="38">
        <f t="shared" si="0"/>
        <v>64</v>
      </c>
      <c r="O23" s="38">
        <f t="shared" si="0"/>
        <v>16</v>
      </c>
      <c r="P23" s="38">
        <f t="shared" si="1"/>
        <v>80</v>
      </c>
      <c r="Q23" s="39"/>
    </row>
    <row r="24" spans="1:20" ht="12.95" customHeight="1" x14ac:dyDescent="0.2">
      <c r="A24" s="22" t="s">
        <v>117</v>
      </c>
      <c r="B24" s="22" t="s">
        <v>118</v>
      </c>
      <c r="C24" s="38">
        <v>11</v>
      </c>
      <c r="D24" s="38"/>
      <c r="E24" s="38">
        <v>0</v>
      </c>
      <c r="F24" s="38">
        <f t="shared" si="2"/>
        <v>11</v>
      </c>
      <c r="G24" s="22" t="s">
        <v>10</v>
      </c>
      <c r="H24" s="22">
        <v>19</v>
      </c>
      <c r="I24" s="38">
        <v>10</v>
      </c>
      <c r="J24" s="38"/>
      <c r="K24" s="38"/>
      <c r="L24" s="38">
        <v>0</v>
      </c>
      <c r="M24" s="38">
        <v>0</v>
      </c>
      <c r="N24" s="38">
        <f t="shared" si="0"/>
        <v>19</v>
      </c>
      <c r="O24" s="38">
        <f t="shared" si="0"/>
        <v>10</v>
      </c>
      <c r="P24" s="38">
        <f t="shared" si="1"/>
        <v>29</v>
      </c>
      <c r="Q24" s="39"/>
    </row>
    <row r="25" spans="1:20" ht="12.95" customHeight="1" x14ac:dyDescent="0.2">
      <c r="A25" s="22" t="s">
        <v>117</v>
      </c>
      <c r="B25" s="22" t="s">
        <v>152</v>
      </c>
      <c r="C25" s="38">
        <v>2</v>
      </c>
      <c r="D25" s="38"/>
      <c r="E25" s="38">
        <v>0</v>
      </c>
      <c r="F25" s="38">
        <f t="shared" si="2"/>
        <v>2</v>
      </c>
      <c r="G25" s="22" t="s">
        <v>10</v>
      </c>
      <c r="H25" s="22">
        <v>105</v>
      </c>
      <c r="I25" s="38">
        <v>22</v>
      </c>
      <c r="J25" s="38"/>
      <c r="K25" s="38"/>
      <c r="L25" s="38">
        <v>0</v>
      </c>
      <c r="M25" s="38">
        <v>0</v>
      </c>
      <c r="N25" s="38">
        <f t="shared" si="0"/>
        <v>105</v>
      </c>
      <c r="O25" s="38">
        <f t="shared" si="0"/>
        <v>22</v>
      </c>
      <c r="P25" s="38">
        <f t="shared" si="1"/>
        <v>127</v>
      </c>
      <c r="Q25" s="39"/>
    </row>
    <row r="26" spans="1:20" ht="12.95" customHeight="1" x14ac:dyDescent="0.2">
      <c r="A26" s="22" t="s">
        <v>117</v>
      </c>
      <c r="B26" s="22" t="s">
        <v>87</v>
      </c>
      <c r="C26" s="38">
        <v>0</v>
      </c>
      <c r="D26" s="38">
        <v>2</v>
      </c>
      <c r="E26" s="38">
        <v>0</v>
      </c>
      <c r="F26" s="38">
        <f t="shared" si="2"/>
        <v>2</v>
      </c>
      <c r="G26" s="22" t="s">
        <v>10</v>
      </c>
      <c r="H26" s="38">
        <v>0</v>
      </c>
      <c r="I26" s="38">
        <v>0</v>
      </c>
      <c r="J26" s="38">
        <v>65</v>
      </c>
      <c r="K26" s="38">
        <v>9</v>
      </c>
      <c r="L26" s="38">
        <v>0</v>
      </c>
      <c r="M26" s="38">
        <v>0</v>
      </c>
      <c r="N26" s="38">
        <f t="shared" si="0"/>
        <v>65</v>
      </c>
      <c r="O26" s="38">
        <f t="shared" si="0"/>
        <v>9</v>
      </c>
      <c r="P26" s="38">
        <f t="shared" si="1"/>
        <v>74</v>
      </c>
      <c r="Q26" s="39"/>
    </row>
    <row r="27" spans="1:20" ht="12.95" customHeight="1" x14ac:dyDescent="0.2">
      <c r="A27" s="22" t="s">
        <v>117</v>
      </c>
      <c r="B27" s="22" t="s">
        <v>153</v>
      </c>
      <c r="C27" s="38">
        <v>4</v>
      </c>
      <c r="D27" s="38">
        <v>3</v>
      </c>
      <c r="E27" s="38">
        <v>0</v>
      </c>
      <c r="F27" s="38">
        <f t="shared" si="2"/>
        <v>7</v>
      </c>
      <c r="G27" s="22" t="s">
        <v>10</v>
      </c>
      <c r="H27" s="38">
        <v>37</v>
      </c>
      <c r="I27" s="38">
        <v>0</v>
      </c>
      <c r="J27" s="38">
        <v>16</v>
      </c>
      <c r="K27" s="38">
        <v>0</v>
      </c>
      <c r="L27" s="38">
        <v>0</v>
      </c>
      <c r="M27" s="38">
        <v>0</v>
      </c>
      <c r="N27" s="38">
        <f t="shared" si="0"/>
        <v>53</v>
      </c>
      <c r="O27" s="38">
        <f t="shared" si="0"/>
        <v>0</v>
      </c>
      <c r="P27" s="38">
        <f t="shared" si="1"/>
        <v>53</v>
      </c>
      <c r="Q27" s="39"/>
      <c r="R27" s="4"/>
      <c r="S27" s="5"/>
    </row>
    <row r="28" spans="1:20" ht="12.95" customHeight="1" x14ac:dyDescent="0.2">
      <c r="A28" s="22" t="s">
        <v>117</v>
      </c>
      <c r="B28" s="22" t="s">
        <v>6</v>
      </c>
      <c r="C28" s="38">
        <v>42</v>
      </c>
      <c r="D28" s="38">
        <v>14</v>
      </c>
      <c r="E28" s="38">
        <v>0</v>
      </c>
      <c r="F28" s="38">
        <f t="shared" si="2"/>
        <v>56</v>
      </c>
      <c r="G28" s="22" t="s">
        <v>10</v>
      </c>
      <c r="H28" s="22">
        <v>40</v>
      </c>
      <c r="I28" s="38">
        <v>2</v>
      </c>
      <c r="J28" s="38">
        <v>14</v>
      </c>
      <c r="K28" s="38">
        <v>0</v>
      </c>
      <c r="L28" s="38">
        <v>0</v>
      </c>
      <c r="M28" s="38">
        <v>0</v>
      </c>
      <c r="N28" s="38">
        <f t="shared" si="0"/>
        <v>54</v>
      </c>
      <c r="O28" s="38">
        <f t="shared" si="0"/>
        <v>2</v>
      </c>
      <c r="P28" s="38">
        <f t="shared" si="1"/>
        <v>56</v>
      </c>
      <c r="Q28" s="39"/>
    </row>
    <row r="29" spans="1:20" ht="12.95" customHeight="1" x14ac:dyDescent="0.2">
      <c r="A29" s="22" t="s">
        <v>117</v>
      </c>
      <c r="B29" s="22" t="s">
        <v>85</v>
      </c>
      <c r="C29" s="38">
        <v>2</v>
      </c>
      <c r="D29" s="38">
        <v>1</v>
      </c>
      <c r="E29" s="38">
        <v>0</v>
      </c>
      <c r="F29" s="38">
        <f t="shared" si="2"/>
        <v>3</v>
      </c>
      <c r="G29" s="22" t="s">
        <v>10</v>
      </c>
      <c r="H29" s="22">
        <v>22</v>
      </c>
      <c r="I29" s="38">
        <v>5</v>
      </c>
      <c r="J29" s="38">
        <v>17</v>
      </c>
      <c r="K29" s="38">
        <v>1</v>
      </c>
      <c r="L29" s="38">
        <v>0</v>
      </c>
      <c r="M29" s="38">
        <v>0</v>
      </c>
      <c r="N29" s="38">
        <f t="shared" si="0"/>
        <v>39</v>
      </c>
      <c r="O29" s="38">
        <f t="shared" si="0"/>
        <v>6</v>
      </c>
      <c r="P29" s="38">
        <f t="shared" si="1"/>
        <v>45</v>
      </c>
      <c r="Q29" s="39"/>
    </row>
    <row r="30" spans="1:20" ht="12.95" customHeight="1" x14ac:dyDescent="0.2">
      <c r="A30" s="60" t="s">
        <v>119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39"/>
    </row>
    <row r="31" spans="1:20" ht="12.95" customHeight="1" x14ac:dyDescent="0.2">
      <c r="A31" s="61" t="s">
        <v>71</v>
      </c>
      <c r="B31" s="61" t="s">
        <v>64</v>
      </c>
      <c r="C31" s="61" t="s">
        <v>18</v>
      </c>
      <c r="D31" s="61"/>
      <c r="E31" s="61"/>
      <c r="F31" s="61"/>
      <c r="G31" s="61" t="s">
        <v>19</v>
      </c>
      <c r="H31" s="37"/>
      <c r="I31" s="61" t="s">
        <v>20</v>
      </c>
      <c r="J31" s="61"/>
      <c r="K31" s="61"/>
      <c r="L31" s="61"/>
      <c r="M31" s="61"/>
      <c r="N31" s="61"/>
      <c r="O31" s="61"/>
      <c r="P31" s="61"/>
      <c r="Q31" s="39"/>
    </row>
    <row r="32" spans="1:20" ht="12.95" customHeight="1" x14ac:dyDescent="0.2">
      <c r="A32" s="61"/>
      <c r="B32" s="61"/>
      <c r="C32" s="61" t="s">
        <v>189</v>
      </c>
      <c r="D32" s="61" t="s">
        <v>190</v>
      </c>
      <c r="E32" s="61" t="s">
        <v>191</v>
      </c>
      <c r="F32" s="61" t="s">
        <v>174</v>
      </c>
      <c r="G32" s="61"/>
      <c r="H32" s="61" t="s">
        <v>189</v>
      </c>
      <c r="I32" s="61"/>
      <c r="J32" s="61" t="s">
        <v>190</v>
      </c>
      <c r="K32" s="61"/>
      <c r="L32" s="61" t="s">
        <v>191</v>
      </c>
      <c r="M32" s="61"/>
      <c r="N32" s="61" t="s">
        <v>187</v>
      </c>
      <c r="O32" s="61" t="s">
        <v>188</v>
      </c>
      <c r="P32" s="61" t="s">
        <v>174</v>
      </c>
      <c r="Q32" s="39"/>
    </row>
    <row r="33" spans="1:22" ht="12.95" customHeight="1" x14ac:dyDescent="0.2">
      <c r="A33" s="61"/>
      <c r="B33" s="61"/>
      <c r="C33" s="61"/>
      <c r="D33" s="61"/>
      <c r="E33" s="61"/>
      <c r="F33" s="61"/>
      <c r="G33" s="61"/>
      <c r="H33" s="37" t="s">
        <v>172</v>
      </c>
      <c r="I33" s="37" t="s">
        <v>173</v>
      </c>
      <c r="J33" s="37" t="s">
        <v>172</v>
      </c>
      <c r="K33" s="37" t="s">
        <v>173</v>
      </c>
      <c r="L33" s="37" t="s">
        <v>172</v>
      </c>
      <c r="M33" s="37" t="s">
        <v>173</v>
      </c>
      <c r="N33" s="61"/>
      <c r="O33" s="61"/>
      <c r="P33" s="61"/>
      <c r="Q33" s="39"/>
    </row>
    <row r="34" spans="1:22" ht="12.95" customHeight="1" x14ac:dyDescent="0.2">
      <c r="A34" s="22" t="s">
        <v>24</v>
      </c>
      <c r="B34" s="22" t="s">
        <v>55</v>
      </c>
      <c r="C34" s="38">
        <v>111</v>
      </c>
      <c r="D34" s="38">
        <v>101</v>
      </c>
      <c r="E34" s="38">
        <v>75</v>
      </c>
      <c r="F34" s="46">
        <f>SUM(C34:E34)</f>
        <v>287</v>
      </c>
      <c r="G34" s="22" t="s">
        <v>48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f t="shared" ref="N34:O64" si="3">SUM(H34,J34,L34)</f>
        <v>0</v>
      </c>
      <c r="O34" s="38">
        <f t="shared" si="3"/>
        <v>0</v>
      </c>
      <c r="P34" s="38">
        <f t="shared" ref="P34:P64" si="4">SUM(H34:M34)</f>
        <v>0</v>
      </c>
      <c r="Q34" s="39"/>
      <c r="V34" s="2" t="s">
        <v>12</v>
      </c>
    </row>
    <row r="35" spans="1:22" ht="12.95" customHeight="1" x14ac:dyDescent="0.2">
      <c r="A35" s="22" t="s">
        <v>144</v>
      </c>
      <c r="B35" s="22" t="s">
        <v>55</v>
      </c>
      <c r="C35" s="38">
        <v>121</v>
      </c>
      <c r="D35" s="38">
        <v>116</v>
      </c>
      <c r="E35" s="38">
        <v>134</v>
      </c>
      <c r="F35" s="38">
        <f t="shared" ref="F35:F64" si="5">SUM(C35:E35)</f>
        <v>371</v>
      </c>
      <c r="G35" s="22" t="s">
        <v>48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f t="shared" si="3"/>
        <v>0</v>
      </c>
      <c r="O35" s="38">
        <f t="shared" si="3"/>
        <v>0</v>
      </c>
      <c r="P35" s="38">
        <f t="shared" si="4"/>
        <v>0</v>
      </c>
      <c r="Q35" s="39"/>
    </row>
    <row r="36" spans="1:22" ht="12.95" customHeight="1" x14ac:dyDescent="0.2">
      <c r="A36" s="22" t="s">
        <v>175</v>
      </c>
      <c r="B36" s="22" t="s">
        <v>55</v>
      </c>
      <c r="C36" s="38">
        <v>260</v>
      </c>
      <c r="D36" s="38">
        <v>336</v>
      </c>
      <c r="E36" s="38">
        <v>212</v>
      </c>
      <c r="F36" s="38">
        <f t="shared" si="5"/>
        <v>808</v>
      </c>
      <c r="G36" s="22" t="s">
        <v>48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f t="shared" si="3"/>
        <v>0</v>
      </c>
      <c r="O36" s="38">
        <f t="shared" si="3"/>
        <v>0</v>
      </c>
      <c r="P36" s="38">
        <f t="shared" si="4"/>
        <v>0</v>
      </c>
      <c r="Q36" s="39"/>
    </row>
    <row r="37" spans="1:22" ht="12.95" customHeight="1" x14ac:dyDescent="0.2">
      <c r="A37" s="22" t="s">
        <v>25</v>
      </c>
      <c r="B37" s="22" t="s">
        <v>55</v>
      </c>
      <c r="C37" s="38">
        <v>3</v>
      </c>
      <c r="D37" s="38">
        <v>4</v>
      </c>
      <c r="E37" s="38">
        <v>4</v>
      </c>
      <c r="F37" s="38">
        <f t="shared" si="5"/>
        <v>11</v>
      </c>
      <c r="G37" s="22" t="s">
        <v>48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f t="shared" si="3"/>
        <v>0</v>
      </c>
      <c r="O37" s="38">
        <f t="shared" si="3"/>
        <v>0</v>
      </c>
      <c r="P37" s="38">
        <f t="shared" si="4"/>
        <v>0</v>
      </c>
      <c r="Q37" s="39"/>
    </row>
    <row r="38" spans="1:22" ht="12.95" customHeight="1" x14ac:dyDescent="0.2">
      <c r="A38" s="22" t="s">
        <v>53</v>
      </c>
      <c r="B38" s="22" t="s">
        <v>55</v>
      </c>
      <c r="C38" s="38">
        <v>2</v>
      </c>
      <c r="D38" s="38">
        <v>1</v>
      </c>
      <c r="E38" s="38">
        <v>0</v>
      </c>
      <c r="F38" s="38">
        <f t="shared" si="5"/>
        <v>3</v>
      </c>
      <c r="G38" s="22" t="s">
        <v>49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f t="shared" si="3"/>
        <v>0</v>
      </c>
      <c r="O38" s="38">
        <f t="shared" si="3"/>
        <v>0</v>
      </c>
      <c r="P38" s="38">
        <f t="shared" si="4"/>
        <v>0</v>
      </c>
      <c r="Q38" s="39"/>
    </row>
    <row r="39" spans="1:22" ht="12.95" customHeight="1" x14ac:dyDescent="0.2">
      <c r="A39" s="22" t="s">
        <v>26</v>
      </c>
      <c r="B39" s="22" t="s">
        <v>55</v>
      </c>
      <c r="C39" s="38">
        <v>1</v>
      </c>
      <c r="D39" s="38">
        <v>1</v>
      </c>
      <c r="E39" s="38">
        <v>4</v>
      </c>
      <c r="F39" s="38">
        <f t="shared" si="5"/>
        <v>6</v>
      </c>
      <c r="G39" s="22" t="s">
        <v>48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f t="shared" si="3"/>
        <v>0</v>
      </c>
      <c r="O39" s="38">
        <f t="shared" si="3"/>
        <v>0</v>
      </c>
      <c r="P39" s="38">
        <f t="shared" si="4"/>
        <v>0</v>
      </c>
      <c r="Q39" s="39"/>
    </row>
    <row r="40" spans="1:22" ht="12.95" customHeight="1" x14ac:dyDescent="0.2">
      <c r="A40" s="22" t="s">
        <v>16</v>
      </c>
      <c r="B40" s="22" t="s">
        <v>54</v>
      </c>
      <c r="C40" s="38">
        <v>300</v>
      </c>
      <c r="D40" s="38">
        <v>302</v>
      </c>
      <c r="E40" s="38">
        <v>284</v>
      </c>
      <c r="F40" s="38">
        <f t="shared" si="5"/>
        <v>886</v>
      </c>
      <c r="G40" s="22" t="s">
        <v>50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f t="shared" si="3"/>
        <v>0</v>
      </c>
      <c r="O40" s="38">
        <f t="shared" si="3"/>
        <v>0</v>
      </c>
      <c r="P40" s="38">
        <f t="shared" si="4"/>
        <v>0</v>
      </c>
      <c r="Q40" s="39"/>
    </row>
    <row r="41" spans="1:22" ht="12.95" customHeight="1" x14ac:dyDescent="0.2">
      <c r="A41" s="22" t="s">
        <v>27</v>
      </c>
      <c r="B41" s="22" t="s">
        <v>54</v>
      </c>
      <c r="C41" s="38">
        <v>4583</v>
      </c>
      <c r="D41" s="38">
        <v>1138</v>
      </c>
      <c r="E41" s="38">
        <v>3935</v>
      </c>
      <c r="F41" s="38">
        <f t="shared" si="5"/>
        <v>9656</v>
      </c>
      <c r="G41" s="22" t="s">
        <v>50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f t="shared" si="3"/>
        <v>0</v>
      </c>
      <c r="O41" s="38">
        <f t="shared" si="3"/>
        <v>0</v>
      </c>
      <c r="P41" s="38">
        <f t="shared" si="4"/>
        <v>0</v>
      </c>
      <c r="Q41" s="39"/>
    </row>
    <row r="42" spans="1:22" ht="12.95" customHeight="1" x14ac:dyDescent="0.2">
      <c r="A42" s="22" t="s">
        <v>28</v>
      </c>
      <c r="B42" s="22" t="s">
        <v>54</v>
      </c>
      <c r="C42" s="38">
        <v>360087</v>
      </c>
      <c r="D42" s="38">
        <v>96893</v>
      </c>
      <c r="E42" s="38">
        <v>552504</v>
      </c>
      <c r="F42" s="38">
        <f t="shared" si="5"/>
        <v>1009484</v>
      </c>
      <c r="G42" s="22" t="s">
        <v>50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f t="shared" si="3"/>
        <v>0</v>
      </c>
      <c r="O42" s="38">
        <f t="shared" si="3"/>
        <v>0</v>
      </c>
      <c r="P42" s="38">
        <f t="shared" si="4"/>
        <v>0</v>
      </c>
      <c r="Q42" s="39"/>
    </row>
    <row r="43" spans="1:22" ht="12.95" customHeight="1" x14ac:dyDescent="0.2">
      <c r="A43" s="22" t="s">
        <v>29</v>
      </c>
      <c r="B43" s="22" t="s">
        <v>54</v>
      </c>
      <c r="C43" s="38">
        <v>37</v>
      </c>
      <c r="D43" s="38">
        <v>4</v>
      </c>
      <c r="E43" s="38">
        <v>47</v>
      </c>
      <c r="F43" s="38">
        <f t="shared" si="5"/>
        <v>88</v>
      </c>
      <c r="G43" s="22" t="s">
        <v>50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f t="shared" si="3"/>
        <v>0</v>
      </c>
      <c r="O43" s="38">
        <f t="shared" si="3"/>
        <v>0</v>
      </c>
      <c r="P43" s="38">
        <f t="shared" si="4"/>
        <v>0</v>
      </c>
      <c r="Q43" s="39"/>
    </row>
    <row r="44" spans="1:22" ht="12.95" customHeight="1" x14ac:dyDescent="0.2">
      <c r="A44" s="22" t="s">
        <v>30</v>
      </c>
      <c r="B44" s="22" t="s">
        <v>54</v>
      </c>
      <c r="C44" s="38">
        <v>27</v>
      </c>
      <c r="D44" s="38">
        <v>51</v>
      </c>
      <c r="E44" s="38">
        <v>79</v>
      </c>
      <c r="F44" s="38">
        <f t="shared" si="5"/>
        <v>157</v>
      </c>
      <c r="G44" s="22" t="s">
        <v>50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f t="shared" si="3"/>
        <v>0</v>
      </c>
      <c r="O44" s="38">
        <f t="shared" si="3"/>
        <v>0</v>
      </c>
      <c r="P44" s="38">
        <f t="shared" si="4"/>
        <v>0</v>
      </c>
      <c r="Q44" s="39"/>
    </row>
    <row r="45" spans="1:22" ht="12.95" customHeight="1" x14ac:dyDescent="0.2">
      <c r="A45" s="22" t="s">
        <v>31</v>
      </c>
      <c r="B45" s="22" t="s">
        <v>54</v>
      </c>
      <c r="C45" s="38">
        <v>105870</v>
      </c>
      <c r="D45" s="38">
        <v>192879</v>
      </c>
      <c r="E45" s="38">
        <v>263956</v>
      </c>
      <c r="F45" s="38">
        <f t="shared" si="5"/>
        <v>562705</v>
      </c>
      <c r="G45" s="22" t="s">
        <v>50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f t="shared" si="3"/>
        <v>0</v>
      </c>
      <c r="O45" s="38">
        <f t="shared" si="3"/>
        <v>0</v>
      </c>
      <c r="P45" s="38">
        <f t="shared" si="4"/>
        <v>0</v>
      </c>
      <c r="Q45" s="39"/>
    </row>
    <row r="46" spans="1:22" ht="12.95" customHeight="1" x14ac:dyDescent="0.2">
      <c r="A46" s="22" t="s">
        <v>32</v>
      </c>
      <c r="B46" s="22" t="s">
        <v>167</v>
      </c>
      <c r="C46" s="43">
        <v>439241</v>
      </c>
      <c r="D46" s="43">
        <v>407712.16</v>
      </c>
      <c r="E46" s="50">
        <v>282024.52</v>
      </c>
      <c r="F46" s="38">
        <f t="shared" si="5"/>
        <v>1128977.68</v>
      </c>
      <c r="G46" s="22" t="s">
        <v>48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f t="shared" si="3"/>
        <v>0</v>
      </c>
      <c r="O46" s="38">
        <f t="shared" si="3"/>
        <v>0</v>
      </c>
      <c r="P46" s="38">
        <f t="shared" si="4"/>
        <v>0</v>
      </c>
      <c r="Q46" s="39"/>
    </row>
    <row r="47" spans="1:22" ht="12.95" customHeight="1" x14ac:dyDescent="0.2">
      <c r="A47" s="22" t="s">
        <v>33</v>
      </c>
      <c r="B47" s="22" t="s">
        <v>51</v>
      </c>
      <c r="C47" s="43">
        <v>118160.95</v>
      </c>
      <c r="D47" s="43">
        <v>34057.74</v>
      </c>
      <c r="E47" s="43">
        <v>108169.3</v>
      </c>
      <c r="F47" s="38">
        <f t="shared" si="5"/>
        <v>260387.99</v>
      </c>
      <c r="G47" s="22" t="s">
        <v>48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f t="shared" si="3"/>
        <v>0</v>
      </c>
      <c r="O47" s="38">
        <f t="shared" si="3"/>
        <v>0</v>
      </c>
      <c r="P47" s="38">
        <f t="shared" si="4"/>
        <v>0</v>
      </c>
      <c r="Q47" s="39"/>
    </row>
    <row r="48" spans="1:22" ht="12.95" customHeight="1" x14ac:dyDescent="0.2">
      <c r="A48" s="22" t="s">
        <v>34</v>
      </c>
      <c r="B48" s="22" t="s">
        <v>167</v>
      </c>
      <c r="C48" s="43">
        <v>168575.07</v>
      </c>
      <c r="D48" s="43">
        <v>1402696.96</v>
      </c>
      <c r="E48" s="43">
        <v>55576.56</v>
      </c>
      <c r="F48" s="38">
        <f t="shared" si="5"/>
        <v>1626848.59</v>
      </c>
      <c r="G48" s="22" t="s">
        <v>48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f t="shared" si="3"/>
        <v>0</v>
      </c>
      <c r="O48" s="38">
        <f t="shared" si="3"/>
        <v>0</v>
      </c>
      <c r="P48" s="38">
        <f t="shared" si="4"/>
        <v>0</v>
      </c>
      <c r="Q48" s="39"/>
    </row>
    <row r="49" spans="1:17" ht="12.95" customHeight="1" x14ac:dyDescent="0.2">
      <c r="A49" s="22" t="s">
        <v>35</v>
      </c>
      <c r="B49" s="22" t="s">
        <v>9</v>
      </c>
      <c r="C49" s="43">
        <v>955</v>
      </c>
      <c r="D49" s="43">
        <v>2926</v>
      </c>
      <c r="E49" s="38">
        <v>4756</v>
      </c>
      <c r="F49" s="38">
        <f t="shared" si="5"/>
        <v>8637</v>
      </c>
      <c r="G49" s="22" t="s">
        <v>50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f t="shared" si="3"/>
        <v>0</v>
      </c>
      <c r="O49" s="38">
        <f t="shared" si="3"/>
        <v>0</v>
      </c>
      <c r="P49" s="38">
        <f t="shared" si="4"/>
        <v>0</v>
      </c>
      <c r="Q49" s="39"/>
    </row>
    <row r="50" spans="1:17" ht="12.95" customHeight="1" x14ac:dyDescent="0.2">
      <c r="A50" s="22" t="s">
        <v>36</v>
      </c>
      <c r="B50" s="22" t="s">
        <v>52</v>
      </c>
      <c r="C50" s="43">
        <v>2093</v>
      </c>
      <c r="D50" s="38">
        <v>2311</v>
      </c>
      <c r="E50" s="38">
        <v>2807</v>
      </c>
      <c r="F50" s="38">
        <f t="shared" si="5"/>
        <v>7211</v>
      </c>
      <c r="G50" s="22" t="s">
        <v>48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f t="shared" si="3"/>
        <v>0</v>
      </c>
      <c r="O50" s="38">
        <f t="shared" si="3"/>
        <v>0</v>
      </c>
      <c r="P50" s="38">
        <f t="shared" si="4"/>
        <v>0</v>
      </c>
      <c r="Q50" s="39"/>
    </row>
    <row r="51" spans="1:17" ht="12.95" customHeight="1" x14ac:dyDescent="0.2">
      <c r="A51" s="22" t="s">
        <v>37</v>
      </c>
      <c r="B51" s="22" t="s">
        <v>52</v>
      </c>
      <c r="C51" s="50">
        <v>80756.88</v>
      </c>
      <c r="D51" s="50">
        <v>106431.22</v>
      </c>
      <c r="E51" s="50">
        <v>121348.11</v>
      </c>
      <c r="F51" s="43">
        <f t="shared" si="5"/>
        <v>308536.21000000002</v>
      </c>
      <c r="G51" s="22" t="s">
        <v>48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f t="shared" si="3"/>
        <v>0</v>
      </c>
      <c r="O51" s="38">
        <f t="shared" si="3"/>
        <v>0</v>
      </c>
      <c r="P51" s="38">
        <f t="shared" si="4"/>
        <v>0</v>
      </c>
      <c r="Q51" s="39"/>
    </row>
    <row r="52" spans="1:17" ht="12.95" customHeight="1" x14ac:dyDescent="0.2">
      <c r="A52" s="22" t="s">
        <v>38</v>
      </c>
      <c r="B52" s="22" t="s">
        <v>167</v>
      </c>
      <c r="C52" s="43">
        <v>143.02000000000001</v>
      </c>
      <c r="D52" s="43">
        <v>1420.17</v>
      </c>
      <c r="E52" s="43">
        <v>1960</v>
      </c>
      <c r="F52" s="38">
        <f t="shared" si="5"/>
        <v>3523.19</v>
      </c>
      <c r="G52" s="22" t="s">
        <v>48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f t="shared" si="3"/>
        <v>0</v>
      </c>
      <c r="O52" s="38">
        <f t="shared" si="3"/>
        <v>0</v>
      </c>
      <c r="P52" s="38">
        <f t="shared" si="4"/>
        <v>0</v>
      </c>
      <c r="Q52" s="39"/>
    </row>
    <row r="53" spans="1:17" ht="12.95" customHeight="1" x14ac:dyDescent="0.2">
      <c r="A53" s="22" t="s">
        <v>39</v>
      </c>
      <c r="B53" s="22" t="s">
        <v>9</v>
      </c>
      <c r="C53" s="38">
        <v>1222</v>
      </c>
      <c r="D53" s="38">
        <v>1255</v>
      </c>
      <c r="E53" s="38">
        <v>572</v>
      </c>
      <c r="F53" s="38">
        <f t="shared" si="5"/>
        <v>3049</v>
      </c>
      <c r="G53" s="22" t="s">
        <v>48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f t="shared" si="3"/>
        <v>0</v>
      </c>
      <c r="O53" s="38">
        <f t="shared" si="3"/>
        <v>0</v>
      </c>
      <c r="P53" s="38">
        <f t="shared" si="4"/>
        <v>0</v>
      </c>
      <c r="Q53" s="39"/>
    </row>
    <row r="54" spans="1:17" ht="12.95" customHeight="1" x14ac:dyDescent="0.2">
      <c r="A54" s="22" t="s">
        <v>40</v>
      </c>
      <c r="B54" s="22" t="s">
        <v>9</v>
      </c>
      <c r="C54" s="38">
        <v>251</v>
      </c>
      <c r="D54" s="38">
        <v>187</v>
      </c>
      <c r="E54" s="38">
        <v>229</v>
      </c>
      <c r="F54" s="38">
        <f t="shared" si="5"/>
        <v>667</v>
      </c>
      <c r="G54" s="22" t="s">
        <v>48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f t="shared" si="3"/>
        <v>0</v>
      </c>
      <c r="O54" s="38">
        <f t="shared" si="3"/>
        <v>0</v>
      </c>
      <c r="P54" s="38">
        <f t="shared" si="4"/>
        <v>0</v>
      </c>
      <c r="Q54" s="39"/>
    </row>
    <row r="55" spans="1:17" ht="12.95" customHeight="1" x14ac:dyDescent="0.2">
      <c r="A55" s="22" t="s">
        <v>41</v>
      </c>
      <c r="B55" s="22" t="s">
        <v>9</v>
      </c>
      <c r="C55" s="38">
        <v>47</v>
      </c>
      <c r="D55" s="38">
        <v>52</v>
      </c>
      <c r="E55" s="38">
        <v>46</v>
      </c>
      <c r="F55" s="38">
        <f t="shared" si="5"/>
        <v>145</v>
      </c>
      <c r="G55" s="22" t="s">
        <v>48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f t="shared" si="3"/>
        <v>0</v>
      </c>
      <c r="O55" s="38">
        <f t="shared" si="3"/>
        <v>0</v>
      </c>
      <c r="P55" s="38">
        <f t="shared" si="4"/>
        <v>0</v>
      </c>
      <c r="Q55" s="39"/>
    </row>
    <row r="56" spans="1:17" ht="12.95" customHeight="1" x14ac:dyDescent="0.2">
      <c r="A56" s="22" t="s">
        <v>42</v>
      </c>
      <c r="B56" s="22" t="s">
        <v>56</v>
      </c>
      <c r="C56" s="38">
        <v>2050</v>
      </c>
      <c r="D56" s="38">
        <v>2008</v>
      </c>
      <c r="E56" s="38">
        <v>2118</v>
      </c>
      <c r="F56" s="38">
        <f t="shared" si="5"/>
        <v>6176</v>
      </c>
      <c r="G56" s="22" t="s">
        <v>48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f t="shared" si="3"/>
        <v>0</v>
      </c>
      <c r="O56" s="38">
        <f t="shared" si="3"/>
        <v>0</v>
      </c>
      <c r="P56" s="38">
        <f t="shared" si="4"/>
        <v>0</v>
      </c>
      <c r="Q56" s="39"/>
    </row>
    <row r="57" spans="1:17" ht="12.95" customHeight="1" x14ac:dyDescent="0.2">
      <c r="A57" s="22" t="s">
        <v>43</v>
      </c>
      <c r="B57" s="22" t="s">
        <v>56</v>
      </c>
      <c r="C57" s="38">
        <v>2008</v>
      </c>
      <c r="D57" s="38">
        <v>2075</v>
      </c>
      <c r="E57" s="38">
        <v>2163</v>
      </c>
      <c r="F57" s="38">
        <f t="shared" si="5"/>
        <v>6246</v>
      </c>
      <c r="G57" s="22" t="s">
        <v>48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f t="shared" si="3"/>
        <v>0</v>
      </c>
      <c r="O57" s="38">
        <f t="shared" si="3"/>
        <v>0</v>
      </c>
      <c r="P57" s="38">
        <f t="shared" si="4"/>
        <v>0</v>
      </c>
      <c r="Q57" s="39"/>
    </row>
    <row r="58" spans="1:17" ht="12.95" customHeight="1" x14ac:dyDescent="0.2">
      <c r="A58" s="22" t="s">
        <v>44</v>
      </c>
      <c r="B58" s="22" t="s">
        <v>56</v>
      </c>
      <c r="C58" s="38">
        <v>4561</v>
      </c>
      <c r="D58" s="38">
        <v>4706</v>
      </c>
      <c r="E58" s="38">
        <v>5220</v>
      </c>
      <c r="F58" s="38">
        <f t="shared" si="5"/>
        <v>14487</v>
      </c>
      <c r="G58" s="22" t="s">
        <v>48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f t="shared" si="3"/>
        <v>0</v>
      </c>
      <c r="O58" s="38">
        <f t="shared" si="3"/>
        <v>0</v>
      </c>
      <c r="P58" s="38">
        <f t="shared" si="4"/>
        <v>0</v>
      </c>
      <c r="Q58" s="39"/>
    </row>
    <row r="59" spans="1:17" ht="12.95" customHeight="1" x14ac:dyDescent="0.2">
      <c r="A59" s="22" t="s">
        <v>45</v>
      </c>
      <c r="B59" s="22" t="s">
        <v>57</v>
      </c>
      <c r="C59" s="38">
        <v>58</v>
      </c>
      <c r="D59" s="38">
        <v>75</v>
      </c>
      <c r="E59" s="38">
        <v>78</v>
      </c>
      <c r="F59" s="38">
        <f t="shared" si="5"/>
        <v>211</v>
      </c>
      <c r="G59" s="22" t="s">
        <v>48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f t="shared" si="3"/>
        <v>0</v>
      </c>
      <c r="O59" s="38">
        <f t="shared" si="3"/>
        <v>0</v>
      </c>
      <c r="P59" s="38">
        <f t="shared" si="4"/>
        <v>0</v>
      </c>
      <c r="Q59" s="39"/>
    </row>
    <row r="60" spans="1:17" ht="12.95" customHeight="1" x14ac:dyDescent="0.2">
      <c r="A60" s="22" t="s">
        <v>46</v>
      </c>
      <c r="B60" s="22" t="s">
        <v>134</v>
      </c>
      <c r="C60" s="38">
        <v>45</v>
      </c>
      <c r="D60" s="38">
        <v>10</v>
      </c>
      <c r="E60" s="38">
        <v>39</v>
      </c>
      <c r="F60" s="38">
        <f t="shared" si="5"/>
        <v>94</v>
      </c>
      <c r="G60" s="22" t="s">
        <v>48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f t="shared" si="3"/>
        <v>0</v>
      </c>
      <c r="O60" s="38">
        <f t="shared" si="3"/>
        <v>0</v>
      </c>
      <c r="P60" s="38">
        <f t="shared" si="4"/>
        <v>0</v>
      </c>
      <c r="Q60" s="39"/>
    </row>
    <row r="61" spans="1:17" ht="12.95" customHeight="1" x14ac:dyDescent="0.2">
      <c r="A61" s="22" t="s">
        <v>142</v>
      </c>
      <c r="B61" s="22" t="s">
        <v>58</v>
      </c>
      <c r="C61" s="38">
        <v>429</v>
      </c>
      <c r="D61" s="38">
        <v>559</v>
      </c>
      <c r="E61" s="38">
        <v>600</v>
      </c>
      <c r="F61" s="38">
        <f t="shared" si="5"/>
        <v>1588</v>
      </c>
      <c r="G61" s="22" t="s">
        <v>48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f t="shared" si="3"/>
        <v>0</v>
      </c>
      <c r="O61" s="38">
        <f t="shared" si="3"/>
        <v>0</v>
      </c>
      <c r="P61" s="38">
        <f t="shared" si="4"/>
        <v>0</v>
      </c>
      <c r="Q61" s="39"/>
    </row>
    <row r="62" spans="1:17" ht="12.95" customHeight="1" x14ac:dyDescent="0.2">
      <c r="A62" s="22" t="s">
        <v>139</v>
      </c>
      <c r="B62" s="22" t="s">
        <v>59</v>
      </c>
      <c r="C62" s="38">
        <v>14</v>
      </c>
      <c r="D62" s="38">
        <v>19</v>
      </c>
      <c r="E62" s="38">
        <v>23</v>
      </c>
      <c r="F62" s="38">
        <f t="shared" si="5"/>
        <v>56</v>
      </c>
      <c r="G62" s="22" t="s">
        <v>48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f t="shared" si="3"/>
        <v>0</v>
      </c>
      <c r="O62" s="38">
        <f t="shared" si="3"/>
        <v>0</v>
      </c>
      <c r="P62" s="38">
        <f t="shared" si="4"/>
        <v>0</v>
      </c>
      <c r="Q62" s="39"/>
    </row>
    <row r="63" spans="1:17" ht="12.95" customHeight="1" x14ac:dyDescent="0.2">
      <c r="A63" s="22" t="s">
        <v>140</v>
      </c>
      <c r="B63" s="22" t="s">
        <v>60</v>
      </c>
      <c r="C63" s="38">
        <v>12</v>
      </c>
      <c r="D63" s="38">
        <v>17</v>
      </c>
      <c r="E63" s="38">
        <v>19</v>
      </c>
      <c r="F63" s="38">
        <f t="shared" si="5"/>
        <v>48</v>
      </c>
      <c r="G63" s="22" t="s">
        <v>48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f t="shared" si="3"/>
        <v>0</v>
      </c>
      <c r="O63" s="38">
        <f t="shared" si="3"/>
        <v>0</v>
      </c>
      <c r="P63" s="38">
        <f t="shared" si="4"/>
        <v>0</v>
      </c>
      <c r="Q63" s="39"/>
    </row>
    <row r="64" spans="1:17" ht="12.95" customHeight="1" x14ac:dyDescent="0.2">
      <c r="A64" s="22" t="s">
        <v>141</v>
      </c>
      <c r="B64" s="22" t="s">
        <v>60</v>
      </c>
      <c r="C64" s="38">
        <v>2</v>
      </c>
      <c r="D64" s="38">
        <v>2</v>
      </c>
      <c r="E64" s="38">
        <v>4</v>
      </c>
      <c r="F64" s="38">
        <f t="shared" si="5"/>
        <v>8</v>
      </c>
      <c r="G64" s="22" t="s">
        <v>48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f t="shared" si="3"/>
        <v>0</v>
      </c>
      <c r="O64" s="38">
        <f t="shared" si="3"/>
        <v>0</v>
      </c>
      <c r="P64" s="38">
        <f t="shared" si="4"/>
        <v>0</v>
      </c>
      <c r="Q64" s="39"/>
    </row>
    <row r="65" spans="1:17" ht="12.95" customHeight="1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2.95" customHeight="1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2.95" customHeight="1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12.95" customHeight="1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ht="12.95" customHeight="1" x14ac:dyDescent="0.2"/>
    <row r="70" spans="1:17" ht="12.95" customHeight="1" x14ac:dyDescent="0.2"/>
    <row r="71" spans="1:17" ht="12.95" customHeight="1" x14ac:dyDescent="0.2"/>
    <row r="73" spans="1:17" x14ac:dyDescent="0.2">
      <c r="I73" s="5"/>
      <c r="J73" s="7"/>
      <c r="K73" s="5"/>
      <c r="L73" s="7"/>
    </row>
  </sheetData>
  <mergeCells count="33">
    <mergeCell ref="O13:O14"/>
    <mergeCell ref="O32:O33"/>
    <mergeCell ref="A11:P11"/>
    <mergeCell ref="C12:F12"/>
    <mergeCell ref="H12:P12"/>
    <mergeCell ref="A12:A14"/>
    <mergeCell ref="B12:B14"/>
    <mergeCell ref="C13:C14"/>
    <mergeCell ref="D13:D14"/>
    <mergeCell ref="E13:E14"/>
    <mergeCell ref="F13:F14"/>
    <mergeCell ref="G12:G14"/>
    <mergeCell ref="P13:P14"/>
    <mergeCell ref="H13:I13"/>
    <mergeCell ref="J13:K13"/>
    <mergeCell ref="L13:M13"/>
    <mergeCell ref="N13:N14"/>
    <mergeCell ref="A10:P10"/>
    <mergeCell ref="A30:P30"/>
    <mergeCell ref="C31:F31"/>
    <mergeCell ref="I31:P31"/>
    <mergeCell ref="A31:A33"/>
    <mergeCell ref="B31:B33"/>
    <mergeCell ref="C32:C33"/>
    <mergeCell ref="D32:D33"/>
    <mergeCell ref="E32:E33"/>
    <mergeCell ref="F32:F33"/>
    <mergeCell ref="H32:I32"/>
    <mergeCell ref="J32:K32"/>
    <mergeCell ref="L32:M32"/>
    <mergeCell ref="G31:G33"/>
    <mergeCell ref="P32:P33"/>
    <mergeCell ref="N32:N33"/>
  </mergeCells>
  <phoneticPr fontId="10" type="noConversion"/>
  <printOptions horizontalCentered="1"/>
  <pageMargins left="0" right="0" top="0.35433070866141736" bottom="0.35433070866141736" header="0.31496062992125984" footer="0.31496062992125984"/>
  <pageSetup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10"/>
  <sheetViews>
    <sheetView zoomScale="130" zoomScaleNormal="130" zoomScaleSheetLayoutView="130" workbookViewId="0">
      <selection activeCell="R31" sqref="R31"/>
    </sheetView>
  </sheetViews>
  <sheetFormatPr baseColWidth="10" defaultColWidth="9.33203125" defaultRowHeight="12.75" x14ac:dyDescent="0.2"/>
  <cols>
    <col min="1" max="1" width="27.33203125" customWidth="1"/>
    <col min="2" max="2" width="16.83203125" customWidth="1"/>
    <col min="3" max="3" width="10.1640625" customWidth="1"/>
    <col min="4" max="4" width="11.33203125" customWidth="1"/>
    <col min="5" max="5" width="10.33203125" customWidth="1"/>
    <col min="6" max="6" width="8" customWidth="1"/>
    <col min="7" max="7" width="10.33203125" customWidth="1"/>
    <col min="8" max="8" width="8.33203125" customWidth="1"/>
    <col min="9" max="9" width="6" customWidth="1"/>
    <col min="10" max="10" width="6.1640625" customWidth="1"/>
    <col min="11" max="11" width="5.83203125" customWidth="1"/>
    <col min="12" max="15" width="5.5" customWidth="1"/>
    <col min="16" max="16" width="8" customWidth="1"/>
  </cols>
  <sheetData>
    <row r="1" spans="1:19" ht="12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2" customHeight="1" x14ac:dyDescent="0.2">
      <c r="A2" s="47" t="s">
        <v>184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Q2" s="39"/>
      <c r="R2" s="39"/>
      <c r="S2" s="39"/>
    </row>
    <row r="3" spans="1:19" ht="12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Q3" s="39"/>
      <c r="R3" s="39"/>
      <c r="S3" s="39"/>
    </row>
    <row r="4" spans="1:19" ht="12" customHeight="1" x14ac:dyDescent="0.2">
      <c r="A4" s="47" t="s">
        <v>185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Q4" s="39"/>
      <c r="R4" s="39"/>
      <c r="S4" s="39"/>
    </row>
    <row r="5" spans="1:19" ht="12" customHeight="1" x14ac:dyDescent="0.2">
      <c r="A5" s="40" t="s">
        <v>179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Q5" s="39"/>
      <c r="R5" s="39"/>
      <c r="S5" s="39"/>
    </row>
    <row r="6" spans="1:19" ht="12" customHeight="1" x14ac:dyDescent="0.2">
      <c r="A6" s="41" t="s">
        <v>180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Q6" s="39"/>
      <c r="R6" s="39"/>
      <c r="S6" s="39"/>
    </row>
    <row r="7" spans="1:19" ht="12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Q7" s="39"/>
      <c r="R7" s="39"/>
      <c r="S7" s="39"/>
    </row>
    <row r="8" spans="1:19" ht="12" customHeight="1" x14ac:dyDescent="0.2">
      <c r="A8" s="40" t="s">
        <v>182</v>
      </c>
      <c r="B8" s="40"/>
      <c r="C8" s="40"/>
      <c r="D8" s="40"/>
      <c r="E8" s="40"/>
      <c r="F8" s="40"/>
      <c r="G8" s="40"/>
      <c r="H8" s="40"/>
      <c r="I8" s="40" t="s">
        <v>181</v>
      </c>
      <c r="J8" s="40"/>
      <c r="K8" s="40"/>
      <c r="L8" s="40"/>
      <c r="M8" s="40"/>
      <c r="N8" s="40"/>
      <c r="O8" s="40"/>
      <c r="Q8" s="39"/>
      <c r="R8" s="39"/>
      <c r="S8" s="39"/>
    </row>
    <row r="9" spans="1:19" ht="12" customHeight="1" x14ac:dyDescent="0.2">
      <c r="A9" s="40" t="s">
        <v>183</v>
      </c>
      <c r="B9" s="40"/>
      <c r="C9" s="40"/>
      <c r="D9" s="40"/>
      <c r="E9" s="40"/>
      <c r="F9" s="40"/>
      <c r="G9" s="40"/>
      <c r="H9" s="40"/>
      <c r="I9" s="40" t="s">
        <v>192</v>
      </c>
      <c r="J9" s="40"/>
      <c r="K9" s="40"/>
      <c r="L9" s="40"/>
      <c r="M9" s="40"/>
      <c r="N9" s="40"/>
      <c r="O9" s="40"/>
      <c r="Q9" s="39"/>
      <c r="R9" s="39"/>
      <c r="S9" s="39"/>
    </row>
    <row r="10" spans="1:19" ht="12" customHeight="1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39"/>
      <c r="R10" s="39"/>
      <c r="S10" s="39"/>
    </row>
    <row r="11" spans="1:19" ht="12" customHeight="1" x14ac:dyDescent="0.2">
      <c r="A11" s="60" t="s">
        <v>120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39"/>
      <c r="R11" s="39"/>
      <c r="S11" s="39"/>
    </row>
    <row r="12" spans="1:19" ht="12" customHeight="1" x14ac:dyDescent="0.2">
      <c r="A12" s="61" t="s">
        <v>71</v>
      </c>
      <c r="B12" s="61" t="s">
        <v>64</v>
      </c>
      <c r="C12" s="61" t="s">
        <v>18</v>
      </c>
      <c r="D12" s="61"/>
      <c r="E12" s="61"/>
      <c r="F12" s="61"/>
      <c r="G12" s="61" t="s">
        <v>19</v>
      </c>
      <c r="H12" s="61" t="s">
        <v>20</v>
      </c>
      <c r="I12" s="61"/>
      <c r="J12" s="61"/>
      <c r="K12" s="61"/>
      <c r="L12" s="61"/>
      <c r="M12" s="61"/>
      <c r="N12" s="61"/>
      <c r="O12" s="61"/>
      <c r="P12" s="61"/>
      <c r="Q12" s="39"/>
      <c r="R12" s="39"/>
      <c r="S12" s="39"/>
    </row>
    <row r="13" spans="1:19" ht="12" customHeight="1" x14ac:dyDescent="0.2">
      <c r="A13" s="61"/>
      <c r="B13" s="61"/>
      <c r="C13" s="61" t="s">
        <v>189</v>
      </c>
      <c r="D13" s="61" t="s">
        <v>190</v>
      </c>
      <c r="E13" s="61" t="s">
        <v>191</v>
      </c>
      <c r="F13" s="61" t="s">
        <v>174</v>
      </c>
      <c r="G13" s="61"/>
      <c r="H13" s="61" t="s">
        <v>189</v>
      </c>
      <c r="I13" s="61"/>
      <c r="J13" s="61" t="s">
        <v>190</v>
      </c>
      <c r="K13" s="61"/>
      <c r="L13" s="61" t="s">
        <v>191</v>
      </c>
      <c r="M13" s="61"/>
      <c r="N13" s="61" t="s">
        <v>187</v>
      </c>
      <c r="O13" s="61" t="s">
        <v>188</v>
      </c>
      <c r="P13" s="61" t="s">
        <v>174</v>
      </c>
      <c r="Q13" s="39"/>
      <c r="R13" s="39"/>
      <c r="S13" s="39"/>
    </row>
    <row r="14" spans="1:19" ht="12" customHeight="1" x14ac:dyDescent="0.2">
      <c r="A14" s="61"/>
      <c r="B14" s="61"/>
      <c r="C14" s="61"/>
      <c r="D14" s="61"/>
      <c r="E14" s="61"/>
      <c r="F14" s="61"/>
      <c r="G14" s="61"/>
      <c r="H14" s="37" t="s">
        <v>172</v>
      </c>
      <c r="I14" s="37" t="s">
        <v>173</v>
      </c>
      <c r="J14" s="37" t="s">
        <v>172</v>
      </c>
      <c r="K14" s="37" t="s">
        <v>173</v>
      </c>
      <c r="L14" s="37" t="s">
        <v>172</v>
      </c>
      <c r="M14" s="37" t="s">
        <v>173</v>
      </c>
      <c r="N14" s="61"/>
      <c r="O14" s="61"/>
      <c r="P14" s="61"/>
      <c r="Q14" s="39"/>
      <c r="R14" s="39"/>
      <c r="S14" s="39"/>
    </row>
    <row r="15" spans="1:19" ht="12" customHeight="1" x14ac:dyDescent="0.2">
      <c r="A15" s="22" t="s">
        <v>70</v>
      </c>
      <c r="B15" s="22" t="s">
        <v>129</v>
      </c>
      <c r="C15" s="38">
        <v>12890</v>
      </c>
      <c r="D15" s="38">
        <v>12425</v>
      </c>
      <c r="E15" s="38">
        <v>13226</v>
      </c>
      <c r="F15" s="38">
        <f t="shared" ref="F15:F21" si="0">SUM(C15:E15)</f>
        <v>38541</v>
      </c>
      <c r="G15" s="22" t="s">
        <v>10</v>
      </c>
      <c r="H15" s="51">
        <v>9918</v>
      </c>
      <c r="I15" s="38">
        <v>1382</v>
      </c>
      <c r="J15" s="38">
        <v>9648</v>
      </c>
      <c r="K15" s="38">
        <v>1898</v>
      </c>
      <c r="L15" s="38">
        <v>10794</v>
      </c>
      <c r="M15" s="38">
        <v>1644</v>
      </c>
      <c r="N15" s="38">
        <f>SUM(H15,J15,L15)</f>
        <v>30360</v>
      </c>
      <c r="O15" s="38">
        <f t="shared" ref="N15:O21" si="1">SUM(I15,K15,M15)</f>
        <v>4924</v>
      </c>
      <c r="P15" s="45">
        <f>SUM(H15:M15)</f>
        <v>35284</v>
      </c>
      <c r="Q15" s="39"/>
      <c r="R15" s="39"/>
      <c r="S15" s="39"/>
    </row>
    <row r="16" spans="1:19" ht="12" customHeight="1" x14ac:dyDescent="0.2">
      <c r="A16" s="22" t="s">
        <v>1</v>
      </c>
      <c r="B16" s="22" t="s">
        <v>86</v>
      </c>
      <c r="C16" s="38">
        <v>362</v>
      </c>
      <c r="D16" s="38">
        <v>380</v>
      </c>
      <c r="E16" s="38">
        <v>275</v>
      </c>
      <c r="F16" s="38">
        <f t="shared" si="0"/>
        <v>1017</v>
      </c>
      <c r="G16" s="22" t="s">
        <v>10</v>
      </c>
      <c r="H16" s="51">
        <v>2244</v>
      </c>
      <c r="I16" s="38">
        <v>396</v>
      </c>
      <c r="J16" s="38">
        <v>2556</v>
      </c>
      <c r="K16" s="38">
        <v>522</v>
      </c>
      <c r="L16" s="38">
        <v>2116</v>
      </c>
      <c r="M16" s="38">
        <v>504</v>
      </c>
      <c r="N16" s="38">
        <f t="shared" si="1"/>
        <v>6916</v>
      </c>
      <c r="O16" s="38">
        <f t="shared" si="1"/>
        <v>1422</v>
      </c>
      <c r="P16" s="45">
        <f t="shared" ref="P16:P21" si="2">SUM(H16:M16)</f>
        <v>8338</v>
      </c>
      <c r="Q16" s="39"/>
      <c r="R16" s="39"/>
      <c r="S16" s="39"/>
    </row>
    <row r="17" spans="1:19" ht="12" customHeight="1" x14ac:dyDescent="0.2">
      <c r="A17" s="22" t="s">
        <v>2</v>
      </c>
      <c r="B17" s="22" t="s">
        <v>7</v>
      </c>
      <c r="C17" s="38">
        <v>5</v>
      </c>
      <c r="D17" s="38">
        <v>12</v>
      </c>
      <c r="E17" s="38">
        <v>1</v>
      </c>
      <c r="F17" s="38">
        <f t="shared" si="0"/>
        <v>18</v>
      </c>
      <c r="G17" s="22" t="s">
        <v>10</v>
      </c>
      <c r="H17" s="38">
        <v>118</v>
      </c>
      <c r="I17" s="38">
        <v>25</v>
      </c>
      <c r="J17" s="38">
        <v>40</v>
      </c>
      <c r="K17" s="38">
        <v>18</v>
      </c>
      <c r="L17" s="38">
        <v>5</v>
      </c>
      <c r="M17" s="38">
        <v>1</v>
      </c>
      <c r="N17" s="38">
        <f t="shared" si="1"/>
        <v>163</v>
      </c>
      <c r="O17" s="38">
        <f t="shared" si="1"/>
        <v>44</v>
      </c>
      <c r="P17" s="45">
        <f t="shared" si="2"/>
        <v>207</v>
      </c>
      <c r="Q17" s="39"/>
      <c r="R17" s="39"/>
      <c r="S17" s="39"/>
    </row>
    <row r="18" spans="1:19" ht="12" customHeight="1" x14ac:dyDescent="0.2">
      <c r="A18" s="22" t="s">
        <v>3</v>
      </c>
      <c r="B18" s="22" t="s">
        <v>8</v>
      </c>
      <c r="C18" s="38">
        <v>52</v>
      </c>
      <c r="D18" s="38">
        <v>60</v>
      </c>
      <c r="E18" s="38">
        <v>56</v>
      </c>
      <c r="F18" s="38">
        <f t="shared" si="0"/>
        <v>168</v>
      </c>
      <c r="G18" s="22" t="s">
        <v>10</v>
      </c>
      <c r="H18" s="51">
        <v>973</v>
      </c>
      <c r="I18" s="38">
        <v>380</v>
      </c>
      <c r="J18" s="38">
        <v>1009</v>
      </c>
      <c r="K18" s="38">
        <v>360</v>
      </c>
      <c r="L18" s="38">
        <v>768</v>
      </c>
      <c r="M18" s="38">
        <v>319</v>
      </c>
      <c r="N18" s="38">
        <f t="shared" si="1"/>
        <v>2750</v>
      </c>
      <c r="O18" s="38">
        <f t="shared" si="1"/>
        <v>1059</v>
      </c>
      <c r="P18" s="45">
        <f t="shared" si="2"/>
        <v>3809</v>
      </c>
      <c r="Q18" s="39"/>
      <c r="R18" s="39"/>
      <c r="S18" s="39"/>
    </row>
    <row r="19" spans="1:19" ht="12" customHeight="1" x14ac:dyDescent="0.2">
      <c r="A19" s="22" t="s">
        <v>4</v>
      </c>
      <c r="B19" s="22" t="s">
        <v>87</v>
      </c>
      <c r="C19" s="38">
        <v>5</v>
      </c>
      <c r="D19" s="38">
        <f>11+20</f>
        <v>31</v>
      </c>
      <c r="E19" s="38">
        <v>23</v>
      </c>
      <c r="F19" s="38">
        <f t="shared" si="0"/>
        <v>59</v>
      </c>
      <c r="G19" s="22" t="s">
        <v>10</v>
      </c>
      <c r="H19" s="51">
        <v>101</v>
      </c>
      <c r="I19" s="38">
        <v>46</v>
      </c>
      <c r="J19" s="38">
        <f>166+406</f>
        <v>572</v>
      </c>
      <c r="K19" s="38">
        <f>57+94</f>
        <v>151</v>
      </c>
      <c r="L19" s="38">
        <v>270</v>
      </c>
      <c r="M19" s="38">
        <v>147</v>
      </c>
      <c r="N19" s="38">
        <f t="shared" si="1"/>
        <v>943</v>
      </c>
      <c r="O19" s="38">
        <f t="shared" si="1"/>
        <v>344</v>
      </c>
      <c r="P19" s="45">
        <f t="shared" si="2"/>
        <v>1287</v>
      </c>
      <c r="Q19" s="39"/>
      <c r="R19" s="39"/>
      <c r="S19" s="39"/>
    </row>
    <row r="20" spans="1:19" ht="12" customHeight="1" x14ac:dyDescent="0.2">
      <c r="A20" s="22" t="s">
        <v>5</v>
      </c>
      <c r="B20" s="22" t="s">
        <v>87</v>
      </c>
      <c r="C20" s="38">
        <v>8</v>
      </c>
      <c r="D20" s="38">
        <f>15+29</f>
        <v>44</v>
      </c>
      <c r="E20" s="38">
        <v>35</v>
      </c>
      <c r="F20" s="38">
        <f t="shared" si="0"/>
        <v>87</v>
      </c>
      <c r="G20" s="22" t="s">
        <v>11</v>
      </c>
      <c r="H20" s="51">
        <v>124</v>
      </c>
      <c r="I20" s="38">
        <v>26</v>
      </c>
      <c r="J20" s="38">
        <f>288+509</f>
        <v>797</v>
      </c>
      <c r="K20" s="38">
        <f>54+82</f>
        <v>136</v>
      </c>
      <c r="L20" s="38">
        <v>469</v>
      </c>
      <c r="M20" s="38">
        <v>75</v>
      </c>
      <c r="N20" s="38">
        <f t="shared" si="1"/>
        <v>1390</v>
      </c>
      <c r="O20" s="38">
        <f t="shared" si="1"/>
        <v>237</v>
      </c>
      <c r="P20" s="45">
        <f t="shared" si="2"/>
        <v>1627</v>
      </c>
      <c r="Q20" s="39"/>
      <c r="R20" s="39"/>
      <c r="S20" s="39"/>
    </row>
    <row r="21" spans="1:19" ht="12" customHeight="1" x14ac:dyDescent="0.2">
      <c r="A21" s="22" t="s">
        <v>6</v>
      </c>
      <c r="B21" s="22" t="s">
        <v>6</v>
      </c>
      <c r="C21" s="38">
        <v>1764</v>
      </c>
      <c r="D21" s="38">
        <v>2066</v>
      </c>
      <c r="E21" s="38">
        <v>1753</v>
      </c>
      <c r="F21" s="38">
        <f t="shared" si="0"/>
        <v>5583</v>
      </c>
      <c r="G21" s="22" t="s">
        <v>10</v>
      </c>
      <c r="H21" s="51">
        <v>1597</v>
      </c>
      <c r="I21" s="38">
        <v>88</v>
      </c>
      <c r="J21" s="38">
        <v>1931</v>
      </c>
      <c r="K21" s="38">
        <v>230</v>
      </c>
      <c r="L21" s="38">
        <v>1556</v>
      </c>
      <c r="M21" s="38">
        <v>217</v>
      </c>
      <c r="N21" s="38">
        <f t="shared" si="1"/>
        <v>5084</v>
      </c>
      <c r="O21" s="38">
        <f t="shared" si="1"/>
        <v>535</v>
      </c>
      <c r="P21" s="45">
        <f t="shared" si="2"/>
        <v>5619</v>
      </c>
      <c r="Q21" s="39"/>
      <c r="R21" s="39"/>
      <c r="S21" s="39"/>
    </row>
    <row r="22" spans="1:19" ht="12" customHeight="1" x14ac:dyDescent="0.2">
      <c r="A22" s="60" t="s">
        <v>136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39"/>
      <c r="R22" s="39"/>
      <c r="S22" s="39"/>
    </row>
    <row r="23" spans="1:19" ht="12" customHeight="1" x14ac:dyDescent="0.2">
      <c r="A23" s="61" t="s">
        <v>71</v>
      </c>
      <c r="B23" s="61" t="s">
        <v>64</v>
      </c>
      <c r="C23" s="61" t="s">
        <v>18</v>
      </c>
      <c r="D23" s="61"/>
      <c r="E23" s="61"/>
      <c r="F23" s="61"/>
      <c r="G23" s="61" t="s">
        <v>19</v>
      </c>
      <c r="H23" s="61" t="s">
        <v>20</v>
      </c>
      <c r="I23" s="61"/>
      <c r="J23" s="61"/>
      <c r="K23" s="61"/>
      <c r="L23" s="61"/>
      <c r="M23" s="61"/>
      <c r="N23" s="61"/>
      <c r="O23" s="61"/>
      <c r="P23" s="61"/>
      <c r="Q23" s="39"/>
      <c r="R23" s="39"/>
      <c r="S23" s="39"/>
    </row>
    <row r="24" spans="1:19" ht="12" customHeight="1" x14ac:dyDescent="0.2">
      <c r="A24" s="61"/>
      <c r="B24" s="61"/>
      <c r="C24" s="61" t="s">
        <v>189</v>
      </c>
      <c r="D24" s="61" t="s">
        <v>190</v>
      </c>
      <c r="E24" s="61" t="s">
        <v>191</v>
      </c>
      <c r="F24" s="61" t="s">
        <v>174</v>
      </c>
      <c r="G24" s="61"/>
      <c r="H24" s="61" t="s">
        <v>189</v>
      </c>
      <c r="I24" s="61"/>
      <c r="J24" s="61" t="s">
        <v>190</v>
      </c>
      <c r="K24" s="61"/>
      <c r="L24" s="61" t="s">
        <v>191</v>
      </c>
      <c r="M24" s="61"/>
      <c r="N24" s="61" t="s">
        <v>187</v>
      </c>
      <c r="O24" s="61" t="s">
        <v>188</v>
      </c>
      <c r="P24" s="61" t="s">
        <v>174</v>
      </c>
      <c r="Q24" s="39"/>
      <c r="R24" s="39"/>
      <c r="S24" s="39"/>
    </row>
    <row r="25" spans="1:19" ht="12" customHeight="1" x14ac:dyDescent="0.2">
      <c r="A25" s="61"/>
      <c r="B25" s="61"/>
      <c r="C25" s="61"/>
      <c r="D25" s="61"/>
      <c r="E25" s="61"/>
      <c r="F25" s="61"/>
      <c r="G25" s="61"/>
      <c r="H25" s="37" t="s">
        <v>172</v>
      </c>
      <c r="I25" s="37" t="s">
        <v>173</v>
      </c>
      <c r="J25" s="37" t="s">
        <v>172</v>
      </c>
      <c r="K25" s="37" t="s">
        <v>173</v>
      </c>
      <c r="L25" s="37" t="s">
        <v>172</v>
      </c>
      <c r="M25" s="37" t="s">
        <v>173</v>
      </c>
      <c r="N25" s="61"/>
      <c r="O25" s="61"/>
      <c r="P25" s="61"/>
      <c r="Q25" s="39"/>
      <c r="R25" s="39"/>
      <c r="S25" s="39"/>
    </row>
    <row r="26" spans="1:19" ht="12" customHeight="1" x14ac:dyDescent="0.2">
      <c r="A26" s="37" t="s">
        <v>145</v>
      </c>
      <c r="B26" s="22" t="s">
        <v>159</v>
      </c>
      <c r="C26" s="45">
        <v>2</v>
      </c>
      <c r="D26" s="45">
        <v>4</v>
      </c>
      <c r="E26" s="45">
        <v>2</v>
      </c>
      <c r="F26" s="45">
        <f>+E26+D26+C26</f>
        <v>8</v>
      </c>
      <c r="G26" s="37" t="s">
        <v>10</v>
      </c>
      <c r="H26" s="37">
        <v>2</v>
      </c>
      <c r="I26" s="45">
        <v>13</v>
      </c>
      <c r="J26" s="45">
        <v>80</v>
      </c>
      <c r="K26" s="45">
        <v>45</v>
      </c>
      <c r="L26" s="45">
        <v>8</v>
      </c>
      <c r="M26" s="45">
        <v>5</v>
      </c>
      <c r="N26" s="45">
        <f t="shared" ref="N26:O30" si="3">SUM(H26,J26,L26)</f>
        <v>90</v>
      </c>
      <c r="O26" s="45">
        <f t="shared" si="3"/>
        <v>63</v>
      </c>
      <c r="P26" s="45">
        <f>SUM(H26:M26)</f>
        <v>153</v>
      </c>
      <c r="Q26" s="39"/>
      <c r="R26" s="39"/>
      <c r="S26" s="39"/>
    </row>
    <row r="27" spans="1:19" ht="12" customHeight="1" x14ac:dyDescent="0.2">
      <c r="A27" s="22" t="s">
        <v>61</v>
      </c>
      <c r="B27" s="22" t="s">
        <v>65</v>
      </c>
      <c r="C27" s="38">
        <v>0</v>
      </c>
      <c r="D27" s="38">
        <v>30</v>
      </c>
      <c r="E27" s="38">
        <v>0</v>
      </c>
      <c r="F27" s="38">
        <f>+E27+D27+C27</f>
        <v>30</v>
      </c>
      <c r="G27" s="37" t="s">
        <v>10</v>
      </c>
      <c r="H27" s="57">
        <v>0</v>
      </c>
      <c r="I27" s="57">
        <v>0</v>
      </c>
      <c r="J27" s="57">
        <v>80</v>
      </c>
      <c r="K27" s="57">
        <v>45</v>
      </c>
      <c r="L27" s="57">
        <v>8</v>
      </c>
      <c r="M27" s="57">
        <v>5</v>
      </c>
      <c r="N27" s="57">
        <f>SUM(H27,J27,L27)</f>
        <v>88</v>
      </c>
      <c r="O27" s="57">
        <f>SUM(I27,K27,M27)</f>
        <v>50</v>
      </c>
      <c r="P27" s="57">
        <f t="shared" ref="P27:P30" si="4">SUM(H27:M27)</f>
        <v>138</v>
      </c>
      <c r="Q27" s="39"/>
      <c r="R27" s="39"/>
      <c r="S27" s="39"/>
    </row>
    <row r="28" spans="1:19" ht="12" customHeight="1" x14ac:dyDescent="0.2">
      <c r="A28" s="22" t="s">
        <v>62</v>
      </c>
      <c r="B28" s="22" t="s">
        <v>66</v>
      </c>
      <c r="C28" s="38">
        <v>0</v>
      </c>
      <c r="D28" s="38">
        <v>263</v>
      </c>
      <c r="E28" s="38">
        <v>208</v>
      </c>
      <c r="F28" s="45">
        <f>+E28+D28+C28</f>
        <v>471</v>
      </c>
      <c r="G28" s="37" t="s">
        <v>10</v>
      </c>
      <c r="H28" s="57"/>
      <c r="I28" s="57"/>
      <c r="J28" s="57"/>
      <c r="K28" s="57"/>
      <c r="L28" s="57"/>
      <c r="M28" s="57"/>
      <c r="N28" s="57"/>
      <c r="O28" s="57"/>
      <c r="P28" s="57"/>
      <c r="Q28" s="39"/>
      <c r="R28" s="39"/>
      <c r="S28" s="39"/>
    </row>
    <row r="29" spans="1:19" ht="12" customHeight="1" x14ac:dyDescent="0.2">
      <c r="A29" s="22" t="s">
        <v>63</v>
      </c>
      <c r="B29" s="22" t="s">
        <v>66</v>
      </c>
      <c r="C29" s="38">
        <v>0</v>
      </c>
      <c r="D29" s="38">
        <v>61</v>
      </c>
      <c r="E29" s="38">
        <v>0</v>
      </c>
      <c r="F29" s="52">
        <f>+E29+D29+C29</f>
        <v>61</v>
      </c>
      <c r="G29" s="37" t="s">
        <v>10</v>
      </c>
      <c r="H29" s="57"/>
      <c r="I29" s="57"/>
      <c r="J29" s="57"/>
      <c r="K29" s="57"/>
      <c r="L29" s="57"/>
      <c r="M29" s="57"/>
      <c r="N29" s="57"/>
      <c r="O29" s="57"/>
      <c r="P29" s="57"/>
      <c r="Q29" s="39"/>
      <c r="R29" s="39"/>
      <c r="S29" s="39"/>
    </row>
    <row r="30" spans="1:19" ht="12" customHeight="1" x14ac:dyDescent="0.2">
      <c r="A30" s="22" t="s">
        <v>0</v>
      </c>
      <c r="B30" s="22" t="s">
        <v>158</v>
      </c>
      <c r="C30" s="45">
        <v>4</v>
      </c>
      <c r="D30" s="38">
        <v>14</v>
      </c>
      <c r="E30" s="38">
        <v>1</v>
      </c>
      <c r="F30" s="52">
        <f>+E30+D30+C30</f>
        <v>19</v>
      </c>
      <c r="G30" s="22" t="s">
        <v>10</v>
      </c>
      <c r="H30" s="38">
        <v>9</v>
      </c>
      <c r="I30" s="38">
        <v>4</v>
      </c>
      <c r="J30" s="38">
        <v>19</v>
      </c>
      <c r="K30" s="38">
        <v>16</v>
      </c>
      <c r="L30" s="38">
        <v>1</v>
      </c>
      <c r="M30" s="38">
        <v>0</v>
      </c>
      <c r="N30" s="38">
        <f t="shared" si="3"/>
        <v>29</v>
      </c>
      <c r="O30" s="38">
        <f t="shared" si="3"/>
        <v>20</v>
      </c>
      <c r="P30" s="45">
        <f t="shared" si="4"/>
        <v>49</v>
      </c>
      <c r="Q30" s="39"/>
      <c r="R30" s="39"/>
      <c r="S30" s="39"/>
    </row>
    <row r="31" spans="1:19" ht="12" customHeigh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2" customHeigh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2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2" customHeigh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2" customHeigh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2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2" customHeigh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2" customHeigh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2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2" customHeigh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2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2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2" customHeight="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12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19" ht="12" customHeight="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1:19" ht="12" customHeight="1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12" customHeight="1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19" ht="12" customHeight="1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19" ht="12" customHeight="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19" ht="12" customHeight="1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2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ht="12" customHeight="1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19" ht="12" customHeight="1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:19" ht="12" customHeight="1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ht="12" customHeight="1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ht="12" customHeight="1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ht="12" customHeight="1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ht="12" customHeight="1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ht="12" customHeight="1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</row>
    <row r="60" spans="1:19" ht="12" customHeight="1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1:19" ht="12" customHeight="1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</row>
    <row r="62" spans="1:19" ht="12" customHeight="1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</row>
    <row r="63" spans="1:19" ht="12" customHeight="1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:19" ht="12" customHeight="1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</row>
    <row r="65" spans="1:19" ht="12" customHeight="1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1:19" ht="12" customHeight="1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</row>
    <row r="67" spans="1:19" ht="12" customHeight="1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</row>
    <row r="68" spans="1:19" ht="12" customHeight="1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</row>
    <row r="69" spans="1:19" ht="12" customHeight="1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1:19" ht="12" customHeight="1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71" spans="1:19" ht="12" customHeight="1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1:19" ht="12" customHeight="1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</row>
    <row r="73" spans="1:19" ht="12" customHeight="1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1:19" ht="12" customHeight="1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</row>
    <row r="75" spans="1:19" ht="12" customHeight="1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1:19" ht="12" customHeight="1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1:19" ht="12" customHeight="1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1:19" ht="12" customHeight="1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1:19" ht="12" customHeight="1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1:19" ht="12" customHeight="1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</row>
    <row r="81" spans="1:19" ht="12" customHeight="1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</row>
    <row r="82" spans="1:19" ht="12" customHeight="1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</row>
    <row r="83" spans="1:19" ht="12" customHeight="1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</row>
    <row r="84" spans="1:19" ht="12" customHeight="1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</row>
    <row r="85" spans="1:19" ht="12" customHeight="1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</row>
    <row r="86" spans="1:19" ht="12" customHeight="1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</row>
    <row r="87" spans="1:19" ht="12" customHeight="1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</row>
    <row r="88" spans="1:19" ht="12" customHeight="1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</row>
    <row r="89" spans="1:19" ht="12" customHeight="1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</row>
    <row r="90" spans="1:19" ht="12" customHeight="1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</row>
    <row r="91" spans="1:19" ht="12" customHeight="1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</row>
    <row r="92" spans="1:19" ht="12" customHeight="1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</row>
    <row r="93" spans="1:19" ht="12" customHeight="1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</row>
    <row r="94" spans="1:19" ht="12" customHeight="1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</row>
    <row r="95" spans="1:19" ht="12" customHeight="1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</row>
    <row r="96" spans="1:19" ht="12" customHeight="1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</row>
    <row r="97" spans="1:19" ht="12" customHeight="1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</row>
    <row r="98" spans="1:19" ht="12" customHeight="1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</row>
    <row r="99" spans="1:19" ht="12" customHeight="1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</row>
    <row r="100" spans="1:19" ht="12" customHeight="1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</row>
    <row r="101" spans="1:19" ht="12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1:19" ht="12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</row>
    <row r="103" spans="1:19" x14ac:dyDescent="0.2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</row>
    <row r="104" spans="1:19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1:19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</row>
    <row r="106" spans="1:19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</row>
    <row r="107" spans="1:19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1:19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</row>
    <row r="109" spans="1:19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</row>
    <row r="110" spans="1:19" x14ac:dyDescent="0.2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</row>
  </sheetData>
  <mergeCells count="42">
    <mergeCell ref="J13:K13"/>
    <mergeCell ref="L13:M13"/>
    <mergeCell ref="P13:P14"/>
    <mergeCell ref="N13:N14"/>
    <mergeCell ref="O13:O14"/>
    <mergeCell ref="H27:H29"/>
    <mergeCell ref="I27:I29"/>
    <mergeCell ref="J27:J29"/>
    <mergeCell ref="K27:K29"/>
    <mergeCell ref="A22:P22"/>
    <mergeCell ref="A23:A25"/>
    <mergeCell ref="B23:B25"/>
    <mergeCell ref="G23:G25"/>
    <mergeCell ref="F24:F25"/>
    <mergeCell ref="H23:P23"/>
    <mergeCell ref="H24:I24"/>
    <mergeCell ref="C23:F23"/>
    <mergeCell ref="J24:K24"/>
    <mergeCell ref="L24:M24"/>
    <mergeCell ref="P24:P25"/>
    <mergeCell ref="C24:C25"/>
    <mergeCell ref="N24:N25"/>
    <mergeCell ref="O24:O25"/>
    <mergeCell ref="D24:D25"/>
    <mergeCell ref="E24:E25"/>
    <mergeCell ref="A10:P10"/>
    <mergeCell ref="A11:P11"/>
    <mergeCell ref="C12:F12"/>
    <mergeCell ref="A12:A14"/>
    <mergeCell ref="B12:B14"/>
    <mergeCell ref="C13:C14"/>
    <mergeCell ref="D13:D14"/>
    <mergeCell ref="E13:E14"/>
    <mergeCell ref="G12:G14"/>
    <mergeCell ref="F13:F14"/>
    <mergeCell ref="H12:P12"/>
    <mergeCell ref="H13:I13"/>
    <mergeCell ref="L27:L29"/>
    <mergeCell ref="M27:M29"/>
    <mergeCell ref="N27:N29"/>
    <mergeCell ref="O27:O29"/>
    <mergeCell ref="P27:P29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scale="9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Table 1</vt:lpstr>
      <vt:lpstr>Table 2</vt:lpstr>
      <vt:lpstr>Table 3</vt:lpstr>
      <vt:lpstr>Table 4</vt:lpstr>
      <vt:lpstr>Table 5</vt:lpstr>
      <vt:lpstr>'Table 1'!Área_de_impresión</vt:lpstr>
      <vt:lpstr>'Table 2'!Área_de_impresión</vt:lpstr>
      <vt:lpstr>'Table 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31c4e1eb6385e427cc2a242bb41b5784.xlsx</dc:title>
  <dc:creator>Work1</dc:creator>
  <cp:lastModifiedBy>Rafaela Villar</cp:lastModifiedBy>
  <cp:lastPrinted>2023-03-17T12:31:44Z</cp:lastPrinted>
  <dcterms:created xsi:type="dcterms:W3CDTF">2019-04-05T20:27:11Z</dcterms:created>
  <dcterms:modified xsi:type="dcterms:W3CDTF">2023-03-17T12:45:27Z</dcterms:modified>
</cp:coreProperties>
</file>