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8\Presupuesto\Informes Ejecucion Presupuestaria\"/>
    </mc:Choice>
  </mc:AlternateContent>
  <bookViews>
    <workbookView xWindow="0" yWindow="0" windowWidth="10215" windowHeight="7680"/>
  </bookViews>
  <sheets>
    <sheet name="MAYO 2018 " sheetId="1" r:id="rId1"/>
  </sheets>
  <definedNames>
    <definedName name="_xlnm.Print_Titles" localSheetId="0">'MAYO 2018 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D16" i="1"/>
  <c r="J16" i="1"/>
  <c r="J123" i="1"/>
  <c r="K16" i="1" l="1"/>
  <c r="K123" i="1"/>
  <c r="J209" i="1"/>
  <c r="D209" i="1"/>
  <c r="K209" i="1" s="1"/>
  <c r="J208" i="1"/>
  <c r="K208" i="1" s="1"/>
  <c r="D208" i="1"/>
  <c r="J207" i="1"/>
  <c r="D207" i="1"/>
  <c r="J206" i="1"/>
  <c r="J203" i="1" s="1"/>
  <c r="D206" i="1"/>
  <c r="J205" i="1"/>
  <c r="K205" i="1" s="1"/>
  <c r="D205" i="1"/>
  <c r="J204" i="1"/>
  <c r="D204" i="1"/>
  <c r="K204" i="1" s="1"/>
  <c r="I203" i="1"/>
  <c r="H203" i="1"/>
  <c r="G203" i="1"/>
  <c r="F203" i="1"/>
  <c r="E203" i="1"/>
  <c r="C203" i="1"/>
  <c r="B203" i="1"/>
  <c r="J202" i="1"/>
  <c r="J201" i="1" s="1"/>
  <c r="D202" i="1"/>
  <c r="K202" i="1" s="1"/>
  <c r="K201" i="1" s="1"/>
  <c r="I201" i="1"/>
  <c r="H201" i="1"/>
  <c r="G201" i="1"/>
  <c r="F201" i="1"/>
  <c r="E201" i="1"/>
  <c r="D201" i="1"/>
  <c r="C201" i="1"/>
  <c r="B201" i="1"/>
  <c r="J200" i="1"/>
  <c r="D200" i="1"/>
  <c r="K200" i="1" s="1"/>
  <c r="J199" i="1"/>
  <c r="J198" i="1" s="1"/>
  <c r="D199" i="1"/>
  <c r="K199" i="1" s="1"/>
  <c r="I198" i="1"/>
  <c r="H198" i="1"/>
  <c r="G198" i="1"/>
  <c r="F198" i="1"/>
  <c r="E198" i="1"/>
  <c r="C198" i="1"/>
  <c r="C190" i="1" s="1"/>
  <c r="B198" i="1"/>
  <c r="J197" i="1"/>
  <c r="J194" i="1" s="1"/>
  <c r="D197" i="1"/>
  <c r="J196" i="1"/>
  <c r="D196" i="1"/>
  <c r="J195" i="1"/>
  <c r="D195" i="1"/>
  <c r="K195" i="1" s="1"/>
  <c r="I194" i="1"/>
  <c r="I190" i="1" s="1"/>
  <c r="H194" i="1"/>
  <c r="G194" i="1"/>
  <c r="G190" i="1" s="1"/>
  <c r="F194" i="1"/>
  <c r="E194" i="1"/>
  <c r="C194" i="1"/>
  <c r="B194" i="1"/>
  <c r="J193" i="1"/>
  <c r="D193" i="1"/>
  <c r="K193" i="1" s="1"/>
  <c r="J192" i="1"/>
  <c r="J191" i="1" s="1"/>
  <c r="J190" i="1" s="1"/>
  <c r="D192" i="1"/>
  <c r="K192" i="1" s="1"/>
  <c r="I191" i="1"/>
  <c r="H191" i="1"/>
  <c r="H190" i="1" s="1"/>
  <c r="F191" i="1"/>
  <c r="E191" i="1"/>
  <c r="E190" i="1" s="1"/>
  <c r="C191" i="1"/>
  <c r="B191" i="1"/>
  <c r="J189" i="1"/>
  <c r="D189" i="1"/>
  <c r="J188" i="1"/>
  <c r="D188" i="1"/>
  <c r="J187" i="1"/>
  <c r="D187" i="1"/>
  <c r="J186" i="1"/>
  <c r="D186" i="1"/>
  <c r="J185" i="1"/>
  <c r="J184" i="1" s="1"/>
  <c r="D185" i="1"/>
  <c r="I184" i="1"/>
  <c r="H184" i="1"/>
  <c r="G184" i="1"/>
  <c r="F184" i="1"/>
  <c r="E184" i="1"/>
  <c r="C184" i="1"/>
  <c r="B184" i="1"/>
  <c r="J183" i="1"/>
  <c r="D183" i="1"/>
  <c r="K183" i="1" s="1"/>
  <c r="J182" i="1"/>
  <c r="D182" i="1"/>
  <c r="K182" i="1" s="1"/>
  <c r="J181" i="1"/>
  <c r="K181" i="1" s="1"/>
  <c r="D181" i="1"/>
  <c r="J180" i="1"/>
  <c r="K180" i="1" s="1"/>
  <c r="D180" i="1"/>
  <c r="J179" i="1"/>
  <c r="D179" i="1"/>
  <c r="J178" i="1"/>
  <c r="D178" i="1"/>
  <c r="J177" i="1"/>
  <c r="D177" i="1"/>
  <c r="K177" i="1" s="1"/>
  <c r="J176" i="1"/>
  <c r="D176" i="1"/>
  <c r="K176" i="1" s="1"/>
  <c r="J175" i="1"/>
  <c r="D175" i="1"/>
  <c r="K175" i="1" s="1"/>
  <c r="J174" i="1"/>
  <c r="D174" i="1"/>
  <c r="K174" i="1" s="1"/>
  <c r="J173" i="1"/>
  <c r="D173" i="1"/>
  <c r="K173" i="1" s="1"/>
  <c r="J172" i="1"/>
  <c r="D172" i="1"/>
  <c r="J171" i="1"/>
  <c r="D171" i="1"/>
  <c r="J170" i="1"/>
  <c r="D170" i="1"/>
  <c r="K169" i="1"/>
  <c r="J169" i="1"/>
  <c r="D169" i="1"/>
  <c r="J168" i="1"/>
  <c r="D168" i="1"/>
  <c r="K168" i="1" s="1"/>
  <c r="J167" i="1"/>
  <c r="D167" i="1"/>
  <c r="K167" i="1" s="1"/>
  <c r="J166" i="1"/>
  <c r="D166" i="1"/>
  <c r="J165" i="1"/>
  <c r="K165" i="1" s="1"/>
  <c r="D165" i="1"/>
  <c r="J164" i="1"/>
  <c r="D164" i="1"/>
  <c r="J163" i="1"/>
  <c r="D163" i="1"/>
  <c r="J162" i="1"/>
  <c r="K162" i="1" s="1"/>
  <c r="D162" i="1"/>
  <c r="J161" i="1"/>
  <c r="D161" i="1"/>
  <c r="K161" i="1" s="1"/>
  <c r="J160" i="1"/>
  <c r="D160" i="1"/>
  <c r="K160" i="1" s="1"/>
  <c r="J159" i="1"/>
  <c r="D159" i="1"/>
  <c r="K159" i="1" s="1"/>
  <c r="J158" i="1"/>
  <c r="D158" i="1"/>
  <c r="J157" i="1"/>
  <c r="D157" i="1"/>
  <c r="K157" i="1" s="1"/>
  <c r="J156" i="1"/>
  <c r="D156" i="1"/>
  <c r="J155" i="1"/>
  <c r="D155" i="1"/>
  <c r="J154" i="1"/>
  <c r="D154" i="1"/>
  <c r="K153" i="1"/>
  <c r="J153" i="1"/>
  <c r="D153" i="1"/>
  <c r="J152" i="1"/>
  <c r="D152" i="1"/>
  <c r="K152" i="1" s="1"/>
  <c r="I151" i="1"/>
  <c r="I146" i="1" s="1"/>
  <c r="H151" i="1"/>
  <c r="G151" i="1"/>
  <c r="F151" i="1"/>
  <c r="E151" i="1"/>
  <c r="E146" i="1" s="1"/>
  <c r="C151" i="1"/>
  <c r="B151" i="1"/>
  <c r="K150" i="1"/>
  <c r="J150" i="1"/>
  <c r="D150" i="1"/>
  <c r="J149" i="1"/>
  <c r="D149" i="1"/>
  <c r="K149" i="1" s="1"/>
  <c r="J148" i="1"/>
  <c r="D148" i="1"/>
  <c r="K148" i="1" s="1"/>
  <c r="I147" i="1"/>
  <c r="H147" i="1"/>
  <c r="H146" i="1" s="1"/>
  <c r="G147" i="1"/>
  <c r="G146" i="1" s="1"/>
  <c r="F147" i="1"/>
  <c r="F146" i="1" s="1"/>
  <c r="E147" i="1"/>
  <c r="D147" i="1"/>
  <c r="C147" i="1"/>
  <c r="B147" i="1"/>
  <c r="B146" i="1"/>
  <c r="J145" i="1"/>
  <c r="D145" i="1"/>
  <c r="J144" i="1"/>
  <c r="D144" i="1"/>
  <c r="K144" i="1" s="1"/>
  <c r="J143" i="1"/>
  <c r="D143" i="1"/>
  <c r="J142" i="1"/>
  <c r="D142" i="1"/>
  <c r="J141" i="1"/>
  <c r="K141" i="1" s="1"/>
  <c r="D141" i="1"/>
  <c r="K140" i="1"/>
  <c r="J140" i="1"/>
  <c r="D140" i="1"/>
  <c r="J139" i="1"/>
  <c r="D139" i="1"/>
  <c r="K139" i="1" s="1"/>
  <c r="J138" i="1"/>
  <c r="D138" i="1"/>
  <c r="K138" i="1" s="1"/>
  <c r="J137" i="1"/>
  <c r="D137" i="1"/>
  <c r="J136" i="1"/>
  <c r="K136" i="1" s="1"/>
  <c r="D136" i="1"/>
  <c r="J135" i="1"/>
  <c r="D135" i="1"/>
  <c r="J134" i="1"/>
  <c r="D134" i="1"/>
  <c r="J133" i="1"/>
  <c r="K133" i="1" s="1"/>
  <c r="D133" i="1"/>
  <c r="J132" i="1"/>
  <c r="D132" i="1"/>
  <c r="K132" i="1" s="1"/>
  <c r="I131" i="1"/>
  <c r="H131" i="1"/>
  <c r="G131" i="1"/>
  <c r="F131" i="1"/>
  <c r="E131" i="1"/>
  <c r="C131" i="1"/>
  <c r="B131" i="1"/>
  <c r="B10" i="1" s="1"/>
  <c r="J130" i="1"/>
  <c r="D130" i="1"/>
  <c r="J129" i="1"/>
  <c r="D129" i="1"/>
  <c r="K129" i="1" s="1"/>
  <c r="J128" i="1"/>
  <c r="D128" i="1"/>
  <c r="J127" i="1"/>
  <c r="D127" i="1"/>
  <c r="J126" i="1"/>
  <c r="D126" i="1"/>
  <c r="K125" i="1"/>
  <c r="J125" i="1"/>
  <c r="D125" i="1"/>
  <c r="J124" i="1"/>
  <c r="D124" i="1"/>
  <c r="J122" i="1"/>
  <c r="D122" i="1"/>
  <c r="K122" i="1" s="1"/>
  <c r="J121" i="1"/>
  <c r="D121" i="1"/>
  <c r="K121" i="1" s="1"/>
  <c r="J120" i="1"/>
  <c r="K120" i="1" s="1"/>
  <c r="D120" i="1"/>
  <c r="J119" i="1"/>
  <c r="K119" i="1" s="1"/>
  <c r="D119" i="1"/>
  <c r="J118" i="1"/>
  <c r="D118" i="1"/>
  <c r="J117" i="1"/>
  <c r="D117" i="1"/>
  <c r="J116" i="1"/>
  <c r="D116" i="1"/>
  <c r="K116" i="1" s="1"/>
  <c r="J115" i="1"/>
  <c r="D115" i="1"/>
  <c r="J114" i="1"/>
  <c r="D114" i="1"/>
  <c r="K114" i="1" s="1"/>
  <c r="J113" i="1"/>
  <c r="D113" i="1"/>
  <c r="K113" i="1" s="1"/>
  <c r="J112" i="1"/>
  <c r="D112" i="1"/>
  <c r="K112" i="1" s="1"/>
  <c r="J111" i="1"/>
  <c r="K111" i="1" s="1"/>
  <c r="D111" i="1"/>
  <c r="J110" i="1"/>
  <c r="D110" i="1"/>
  <c r="J109" i="1"/>
  <c r="D109" i="1"/>
  <c r="K108" i="1"/>
  <c r="J108" i="1"/>
  <c r="D108" i="1"/>
  <c r="J107" i="1"/>
  <c r="D107" i="1"/>
  <c r="J106" i="1"/>
  <c r="D106" i="1"/>
  <c r="K106" i="1" s="1"/>
  <c r="J105" i="1"/>
  <c r="D105" i="1"/>
  <c r="K105" i="1" s="1"/>
  <c r="J104" i="1"/>
  <c r="K104" i="1" s="1"/>
  <c r="D104" i="1"/>
  <c r="J103" i="1"/>
  <c r="K103" i="1" s="1"/>
  <c r="D103" i="1"/>
  <c r="J102" i="1"/>
  <c r="D102" i="1"/>
  <c r="J101" i="1"/>
  <c r="D101" i="1"/>
  <c r="J100" i="1"/>
  <c r="D100" i="1"/>
  <c r="K100" i="1" s="1"/>
  <c r="J99" i="1"/>
  <c r="D99" i="1"/>
  <c r="J98" i="1"/>
  <c r="D98" i="1"/>
  <c r="K98" i="1" s="1"/>
  <c r="J97" i="1"/>
  <c r="D97" i="1"/>
  <c r="K97" i="1" s="1"/>
  <c r="J96" i="1"/>
  <c r="D96" i="1"/>
  <c r="K96" i="1" s="1"/>
  <c r="J95" i="1"/>
  <c r="K95" i="1" s="1"/>
  <c r="D95" i="1"/>
  <c r="J94" i="1"/>
  <c r="D94" i="1"/>
  <c r="J93" i="1"/>
  <c r="D93" i="1"/>
  <c r="K92" i="1"/>
  <c r="J92" i="1"/>
  <c r="D92" i="1"/>
  <c r="J91" i="1"/>
  <c r="D91" i="1"/>
  <c r="J90" i="1"/>
  <c r="D90" i="1"/>
  <c r="K90" i="1" s="1"/>
  <c r="J89" i="1"/>
  <c r="D89" i="1"/>
  <c r="K89" i="1" s="1"/>
  <c r="J88" i="1"/>
  <c r="K88" i="1" s="1"/>
  <c r="D88" i="1"/>
  <c r="J87" i="1"/>
  <c r="K87" i="1" s="1"/>
  <c r="D87" i="1"/>
  <c r="J86" i="1"/>
  <c r="D86" i="1"/>
  <c r="J85" i="1"/>
  <c r="D85" i="1"/>
  <c r="J84" i="1"/>
  <c r="D84" i="1"/>
  <c r="K84" i="1" s="1"/>
  <c r="J83" i="1"/>
  <c r="D83" i="1"/>
  <c r="J82" i="1"/>
  <c r="D82" i="1"/>
  <c r="K82" i="1" s="1"/>
  <c r="J81" i="1"/>
  <c r="D81" i="1"/>
  <c r="K81" i="1" s="1"/>
  <c r="J80" i="1"/>
  <c r="D80" i="1"/>
  <c r="K80" i="1" s="1"/>
  <c r="J79" i="1"/>
  <c r="K79" i="1" s="1"/>
  <c r="D79" i="1"/>
  <c r="J78" i="1"/>
  <c r="J77" i="1" s="1"/>
  <c r="D78" i="1"/>
  <c r="D77" i="1" s="1"/>
  <c r="I77" i="1"/>
  <c r="H77" i="1"/>
  <c r="G77" i="1"/>
  <c r="F77" i="1"/>
  <c r="E77" i="1"/>
  <c r="C77" i="1"/>
  <c r="B77" i="1"/>
  <c r="J76" i="1"/>
  <c r="D76" i="1"/>
  <c r="J75" i="1"/>
  <c r="D75" i="1"/>
  <c r="J74" i="1"/>
  <c r="D74" i="1"/>
  <c r="K73" i="1"/>
  <c r="J73" i="1"/>
  <c r="D73" i="1"/>
  <c r="J72" i="1"/>
  <c r="D72" i="1"/>
  <c r="K72" i="1" s="1"/>
  <c r="J71" i="1"/>
  <c r="D71" i="1"/>
  <c r="K71" i="1" s="1"/>
  <c r="J70" i="1"/>
  <c r="D70" i="1"/>
  <c r="K70" i="1" s="1"/>
  <c r="J69" i="1"/>
  <c r="K69" i="1" s="1"/>
  <c r="D69" i="1"/>
  <c r="J68" i="1"/>
  <c r="D68" i="1"/>
  <c r="J67" i="1"/>
  <c r="D67" i="1"/>
  <c r="J66" i="1"/>
  <c r="D66" i="1"/>
  <c r="J65" i="1"/>
  <c r="D65" i="1"/>
  <c r="K65" i="1" s="1"/>
  <c r="J64" i="1"/>
  <c r="D64" i="1"/>
  <c r="K64" i="1" s="1"/>
  <c r="J63" i="1"/>
  <c r="D63" i="1"/>
  <c r="K63" i="1" s="1"/>
  <c r="J62" i="1"/>
  <c r="K62" i="1" s="1"/>
  <c r="J61" i="1"/>
  <c r="D61" i="1"/>
  <c r="K61" i="1" s="1"/>
  <c r="J60" i="1"/>
  <c r="D60" i="1"/>
  <c r="K60" i="1" s="1"/>
  <c r="J59" i="1"/>
  <c r="D59" i="1"/>
  <c r="K59" i="1" s="1"/>
  <c r="J58" i="1"/>
  <c r="D58" i="1"/>
  <c r="K58" i="1" s="1"/>
  <c r="J57" i="1"/>
  <c r="D57" i="1"/>
  <c r="K57" i="1" s="1"/>
  <c r="J56" i="1"/>
  <c r="D56" i="1"/>
  <c r="K56" i="1" s="1"/>
  <c r="J55" i="1"/>
  <c r="K55" i="1" s="1"/>
  <c r="D55" i="1"/>
  <c r="K54" i="1"/>
  <c r="J54" i="1"/>
  <c r="D54" i="1"/>
  <c r="J53" i="1"/>
  <c r="D53" i="1"/>
  <c r="K53" i="1" s="1"/>
  <c r="J52" i="1"/>
  <c r="D52" i="1"/>
  <c r="K52" i="1" s="1"/>
  <c r="J51" i="1"/>
  <c r="D51" i="1"/>
  <c r="K51" i="1" s="1"/>
  <c r="J50" i="1"/>
  <c r="K50" i="1" s="1"/>
  <c r="D50" i="1"/>
  <c r="J49" i="1"/>
  <c r="D49" i="1"/>
  <c r="J48" i="1"/>
  <c r="D48" i="1"/>
  <c r="J47" i="1"/>
  <c r="D47" i="1"/>
  <c r="J46" i="1"/>
  <c r="D46" i="1"/>
  <c r="K46" i="1" s="1"/>
  <c r="J45" i="1"/>
  <c r="D45" i="1"/>
  <c r="K45" i="1" s="1"/>
  <c r="J44" i="1"/>
  <c r="D44" i="1"/>
  <c r="K44" i="1" s="1"/>
  <c r="J43" i="1"/>
  <c r="D43" i="1"/>
  <c r="K43" i="1" s="1"/>
  <c r="J42" i="1"/>
  <c r="D42" i="1"/>
  <c r="K42" i="1" s="1"/>
  <c r="J41" i="1"/>
  <c r="D41" i="1"/>
  <c r="J40" i="1"/>
  <c r="D40" i="1"/>
  <c r="J39" i="1"/>
  <c r="D39" i="1"/>
  <c r="K38" i="1"/>
  <c r="J38" i="1"/>
  <c r="D38" i="1"/>
  <c r="J37" i="1"/>
  <c r="D37" i="1"/>
  <c r="K37" i="1" s="1"/>
  <c r="J36" i="1"/>
  <c r="D36" i="1"/>
  <c r="K36" i="1" s="1"/>
  <c r="J35" i="1"/>
  <c r="D35" i="1"/>
  <c r="K35" i="1" s="1"/>
  <c r="J34" i="1"/>
  <c r="K34" i="1" s="1"/>
  <c r="D34" i="1"/>
  <c r="J33" i="1"/>
  <c r="D33" i="1"/>
  <c r="J32" i="1"/>
  <c r="D32" i="1"/>
  <c r="J31" i="1"/>
  <c r="D31" i="1"/>
  <c r="J30" i="1"/>
  <c r="D30" i="1"/>
  <c r="K30" i="1" s="1"/>
  <c r="J29" i="1"/>
  <c r="D29" i="1"/>
  <c r="K29" i="1" s="1"/>
  <c r="I28" i="1"/>
  <c r="H28" i="1"/>
  <c r="G28" i="1"/>
  <c r="F28" i="1"/>
  <c r="F10" i="1" s="1"/>
  <c r="E28" i="1"/>
  <c r="C28" i="1"/>
  <c r="C10" i="1" s="1"/>
  <c r="B28" i="1"/>
  <c r="J27" i="1"/>
  <c r="D27" i="1"/>
  <c r="K27" i="1" s="1"/>
  <c r="J26" i="1"/>
  <c r="D26" i="1"/>
  <c r="K26" i="1" s="1"/>
  <c r="J25" i="1"/>
  <c r="D25" i="1"/>
  <c r="K25" i="1" s="1"/>
  <c r="J24" i="1"/>
  <c r="D24" i="1"/>
  <c r="K24" i="1" s="1"/>
  <c r="J23" i="1"/>
  <c r="D23" i="1"/>
  <c r="K23" i="1" s="1"/>
  <c r="J22" i="1"/>
  <c r="K22" i="1" s="1"/>
  <c r="D22" i="1"/>
  <c r="J21" i="1"/>
  <c r="D21" i="1"/>
  <c r="J20" i="1"/>
  <c r="D20" i="1"/>
  <c r="K19" i="1"/>
  <c r="J19" i="1"/>
  <c r="D19" i="1"/>
  <c r="J18" i="1"/>
  <c r="D18" i="1"/>
  <c r="J17" i="1"/>
  <c r="D17" i="1"/>
  <c r="K17" i="1" s="1"/>
  <c r="J15" i="1"/>
  <c r="D15" i="1"/>
  <c r="K15" i="1" s="1"/>
  <c r="J14" i="1"/>
  <c r="D14" i="1"/>
  <c r="K14" i="1" s="1"/>
  <c r="J13" i="1"/>
  <c r="J11" i="1" s="1"/>
  <c r="D13" i="1"/>
  <c r="J12" i="1"/>
  <c r="D12" i="1"/>
  <c r="I11" i="1"/>
  <c r="H11" i="1"/>
  <c r="G11" i="1"/>
  <c r="F11" i="1"/>
  <c r="E11" i="1"/>
  <c r="C11" i="1"/>
  <c r="B11" i="1"/>
  <c r="G10" i="1"/>
  <c r="C9" i="1" l="1"/>
  <c r="B190" i="1"/>
  <c r="B9" i="1" s="1"/>
  <c r="K12" i="1"/>
  <c r="K18" i="1"/>
  <c r="K20" i="1"/>
  <c r="E10" i="1"/>
  <c r="E9" i="1" s="1"/>
  <c r="I10" i="1"/>
  <c r="I9" i="1" s="1"/>
  <c r="D28" i="1"/>
  <c r="K39" i="1"/>
  <c r="K41" i="1"/>
  <c r="K48" i="1"/>
  <c r="K67" i="1"/>
  <c r="K74" i="1"/>
  <c r="K76" i="1"/>
  <c r="K86" i="1"/>
  <c r="K91" i="1"/>
  <c r="K93" i="1"/>
  <c r="K102" i="1"/>
  <c r="K107" i="1"/>
  <c r="K109" i="1"/>
  <c r="K118" i="1"/>
  <c r="K124" i="1"/>
  <c r="K126" i="1"/>
  <c r="K128" i="1"/>
  <c r="K134" i="1"/>
  <c r="K131" i="1" s="1"/>
  <c r="K137" i="1"/>
  <c r="K143" i="1"/>
  <c r="J147" i="1"/>
  <c r="J146" i="1" s="1"/>
  <c r="J151" i="1"/>
  <c r="K154" i="1"/>
  <c r="K156" i="1"/>
  <c r="K163" i="1"/>
  <c r="K166" i="1"/>
  <c r="K170" i="1"/>
  <c r="K172" i="1"/>
  <c r="K179" i="1"/>
  <c r="K186" i="1"/>
  <c r="K188" i="1"/>
  <c r="K197" i="1"/>
  <c r="K206" i="1"/>
  <c r="K203" i="1" s="1"/>
  <c r="K147" i="1"/>
  <c r="K198" i="1"/>
  <c r="D11" i="1"/>
  <c r="H10" i="1"/>
  <c r="K21" i="1"/>
  <c r="J28" i="1"/>
  <c r="K31" i="1"/>
  <c r="K33" i="1"/>
  <c r="K40" i="1"/>
  <c r="K47" i="1"/>
  <c r="K49" i="1"/>
  <c r="K66" i="1"/>
  <c r="K68" i="1"/>
  <c r="K75" i="1"/>
  <c r="K78" i="1"/>
  <c r="K77" i="1" s="1"/>
  <c r="K83" i="1"/>
  <c r="K85" i="1"/>
  <c r="K94" i="1"/>
  <c r="K99" i="1"/>
  <c r="K101" i="1"/>
  <c r="K110" i="1"/>
  <c r="K115" i="1"/>
  <c r="K117" i="1"/>
  <c r="K127" i="1"/>
  <c r="K130" i="1"/>
  <c r="J131" i="1"/>
  <c r="J10" i="1" s="1"/>
  <c r="J9" i="1" s="1"/>
  <c r="K135" i="1"/>
  <c r="K142" i="1"/>
  <c r="K145" i="1"/>
  <c r="C146" i="1"/>
  <c r="G9" i="1"/>
  <c r="D151" i="1"/>
  <c r="D146" i="1" s="1"/>
  <c r="K158" i="1"/>
  <c r="K164" i="1"/>
  <c r="K171" i="1"/>
  <c r="K178" i="1"/>
  <c r="K185" i="1"/>
  <c r="K189" i="1"/>
  <c r="D191" i="1"/>
  <c r="F190" i="1"/>
  <c r="F9" i="1" s="1"/>
  <c r="K196" i="1"/>
  <c r="K194" i="1" s="1"/>
  <c r="K207" i="1"/>
  <c r="H9" i="1"/>
  <c r="K184" i="1"/>
  <c r="K191" i="1"/>
  <c r="K13" i="1"/>
  <c r="K11" i="1" s="1"/>
  <c r="D184" i="1"/>
  <c r="D198" i="1"/>
  <c r="K32" i="1"/>
  <c r="D131" i="1"/>
  <c r="D10" i="1" s="1"/>
  <c r="K155" i="1"/>
  <c r="D194" i="1"/>
  <c r="D190" i="1" s="1"/>
  <c r="D203" i="1"/>
  <c r="K151" i="1" l="1"/>
  <c r="K146" i="1" s="1"/>
  <c r="D9" i="1"/>
  <c r="K28" i="1"/>
  <c r="K10" i="1" s="1"/>
  <c r="K9" i="1" s="1"/>
  <c r="K190" i="1"/>
</calcChain>
</file>

<file path=xl/sharedStrings.xml><?xml version="1.0" encoding="utf-8"?>
<sst xmlns="http://schemas.openxmlformats.org/spreadsheetml/2006/main" count="225" uniqueCount="221">
  <si>
    <t>CAPITULO 210</t>
  </si>
  <si>
    <t>MINISTERIO DE AGRICULTURA</t>
  </si>
  <si>
    <t>(EN RD$)</t>
  </si>
  <si>
    <t xml:space="preserve"> </t>
  </si>
  <si>
    <t>BALANCE</t>
  </si>
  <si>
    <t xml:space="preserve">  CUENTA</t>
  </si>
  <si>
    <t>APROPIACION</t>
  </si>
  <si>
    <t>COORD.</t>
  </si>
  <si>
    <t>ENERO</t>
  </si>
  <si>
    <t>FEBRERO</t>
  </si>
  <si>
    <t>MARZO</t>
  </si>
  <si>
    <t>ABRIL</t>
  </si>
  <si>
    <t>MAYO</t>
  </si>
  <si>
    <t>TOTAL</t>
  </si>
  <si>
    <t xml:space="preserve">POR </t>
  </si>
  <si>
    <t>ORIGINAL</t>
  </si>
  <si>
    <t>EJECUTADO</t>
  </si>
  <si>
    <t>EJECUTAR</t>
  </si>
  <si>
    <t>TOTAL A+B+C+D+E (F-100)</t>
  </si>
  <si>
    <t>A. GASTOS CORRIENTES</t>
  </si>
  <si>
    <t>1- Servicios Personales</t>
  </si>
  <si>
    <t>2.1.1.1.01- Sueldos fijos</t>
  </si>
  <si>
    <t xml:space="preserve">2.1.1.2.01Sueldos personal contratado e igualado.  </t>
  </si>
  <si>
    <t>2.1.1.2.04-Sueldos personal por servicios especiales</t>
  </si>
  <si>
    <t>2.1.1.2.06-Jornales</t>
  </si>
  <si>
    <t>2.1.1.2.09-Remuneraciones al personal de carácter eventual</t>
  </si>
  <si>
    <t>2.1.1.3.01-Sueldos al personal fijo en tramite de pensión</t>
  </si>
  <si>
    <t>2.1.1.4.01-Gratificación y Bonificación</t>
  </si>
  <si>
    <t>2.1.1.5.01-Prestaciones Laborales</t>
  </si>
  <si>
    <t>2.1.1.5.04-Proporción de vacaciones no dosfrutadas</t>
  </si>
  <si>
    <t>2.1.2.2.02 -Compensación por horas extraordinarias</t>
  </si>
  <si>
    <t>2.1.2.2.05-Compensación por servicio de seguridad</t>
  </si>
  <si>
    <t>2.1.2.2.06-Compensación por resultados</t>
  </si>
  <si>
    <t>2.1.2.2.09-Bono por desempeño</t>
  </si>
  <si>
    <t xml:space="preserve">2.1.5.1.01- Contrib. Seguro salud </t>
  </si>
  <si>
    <t>2.1.5.2.01-Contrib. Seguro de pensiones</t>
  </si>
  <si>
    <t>2.1.5.3.01Contribuciones al Seguro de riesgo laboral</t>
  </si>
  <si>
    <t>2- Servicios No Personales</t>
  </si>
  <si>
    <t>2.2.1.2.01-Serv. De telefónico larg. Distancia</t>
  </si>
  <si>
    <t>2.2.1.3.01-Teléfono local</t>
  </si>
  <si>
    <t>2.2.1.5.01-Servicios de internet y televisión por cable.</t>
  </si>
  <si>
    <t>2.2.1.6.01-Energía Eléctrica</t>
  </si>
  <si>
    <t>2.2.1.6.02-Energía no cortables</t>
  </si>
  <si>
    <t>2.2.1.7.01-Agua</t>
  </si>
  <si>
    <t>2.2.1.8.01-Recolección de residuos sólidos</t>
  </si>
  <si>
    <t>2.2.2.1.01-Publicidad y propaganda</t>
  </si>
  <si>
    <t>2.2.2.2.01-Impresión y Encuadernación</t>
  </si>
  <si>
    <t>2.2.3.1.01 -Viáticos dentro del país</t>
  </si>
  <si>
    <t>2.2.4.1.01-Pasajes</t>
  </si>
  <si>
    <t>2.2.4.2.01-Fletes</t>
  </si>
  <si>
    <t>2.2.4.3.01-Almacenajes</t>
  </si>
  <si>
    <t>2.2.5.1.01-Alquileres y rentas de edificios y locales</t>
  </si>
  <si>
    <t>2.2.5.2.01-Alquileres de equipos de producción</t>
  </si>
  <si>
    <t>2.2.5.3.03-Alquiler de equipo de comunicación</t>
  </si>
  <si>
    <t>2.2.5.3.04-Alquiler de equipos de oficina y muebles</t>
  </si>
  <si>
    <t>2.2.5.4.01-Alquileres de equipos de transporte, tracción y elevación</t>
  </si>
  <si>
    <t>2.2.5.6.01-Alquiler de terrenos</t>
  </si>
  <si>
    <t>2.2.5.7.01-Alquileres de equipos de construcción y movimiento de tierras</t>
  </si>
  <si>
    <t>2.2.5.8.01-Otros alquileres</t>
  </si>
  <si>
    <t>2.2.6.1.01-Seguros de bienes inmuebles e infraestructura</t>
  </si>
  <si>
    <t>2.2.6.2.01-Seguro de bienes muebles</t>
  </si>
  <si>
    <t>2.2.6.3.01-Seguros de personas</t>
  </si>
  <si>
    <t>2.2.6.4.01-Seguros de produción agrícola</t>
  </si>
  <si>
    <t>2.2.7.1.01-Obras menores en edificaciones</t>
  </si>
  <si>
    <t>2.2.7.1.02-Servicios especiales de mantenimiento y reparación</t>
  </si>
  <si>
    <t>2.2.7.1.03-Limpieza,desmalezamiento de tierras y terrenos</t>
  </si>
  <si>
    <t>2.2.7.1.04-Mantenimiento y reparación de obras civiles en instalaciones varias</t>
  </si>
  <si>
    <t>2.2.7.1.06-Instalaciones eléctricas</t>
  </si>
  <si>
    <t>2.2.7.2.01-Mantenimiento y reparación de muebles y equipos de oficina</t>
  </si>
  <si>
    <t>2.2.7.2.02-Mantenimiento y reparación equipos de computación</t>
  </si>
  <si>
    <t>2.2.7.2.04-Mantenimiento y reparación de equipos sanitarios y de laboratorio</t>
  </si>
  <si>
    <t>2.2.7.2.05-Mantemiento y reparación de equipo de comunicación</t>
  </si>
  <si>
    <t>2.2.7.2.06-Mantenimiento y reparación de equipos de Transp., tracción y Elev.</t>
  </si>
  <si>
    <t>2.2.7.2.08-Servicios de mantenimiento, reparación, desmonte e instalación</t>
  </si>
  <si>
    <t>2.2.7.3.01-Instalaciones temporales</t>
  </si>
  <si>
    <t>2.2.8.1.01-Gastos Judiciales</t>
  </si>
  <si>
    <t>2.2.8.2.01-Comisiones y gastos bancarios</t>
  </si>
  <si>
    <t>2.2.8.5.01-Fumigación</t>
  </si>
  <si>
    <t>2.2.8.5.03-Limpieza e higiene</t>
  </si>
  <si>
    <t>2.2.8.6.01-Eventos generales</t>
  </si>
  <si>
    <t>2.2.8.6.02-Festividades</t>
  </si>
  <si>
    <t>2.2.8.7.01-Estudios de ingeniería, arquitetura, investigaciones y análisis de factibilidad</t>
  </si>
  <si>
    <t>2.2.8.7.02-Servicios juridicos</t>
  </si>
  <si>
    <t>2.2.8.7.04-Servicios de capacitación</t>
  </si>
  <si>
    <t>2.2.8.7.06-Otros servicios técnicos profesionales</t>
  </si>
  <si>
    <t>2.2.8.9.05-Otros gastos operativos de instituciones empresariales</t>
  </si>
  <si>
    <t>3- Materiales y Suministros</t>
  </si>
  <si>
    <t>2.3.1.1.01-Alimentos y bebidas para personas</t>
  </si>
  <si>
    <t>2.3.1.2.01-Alimentos para animales</t>
  </si>
  <si>
    <t>2.3.1.3.01-Productos pecuarios</t>
  </si>
  <si>
    <t>2.3.1.3.02-Productos agrícolas</t>
  </si>
  <si>
    <t>2.3.1.3.03- Productos forestales</t>
  </si>
  <si>
    <t>2.3.1.4.01-Madera, corcho y sus manufacturas</t>
  </si>
  <si>
    <t>2.3.2.1.01-Hilados y telas</t>
  </si>
  <si>
    <t>2.3.2.2.01-Acabados y textiles</t>
  </si>
  <si>
    <t>2.3.2.3.01-Prenda de vestir</t>
  </si>
  <si>
    <t>2.3.2.4.01-Calzados</t>
  </si>
  <si>
    <t>2.3.3.1.01-Papel de escritorio</t>
  </si>
  <si>
    <t>2.3.3.2.01-Productos de papel cartón</t>
  </si>
  <si>
    <t>2.3.3.3.01-Productos de artes gráficas</t>
  </si>
  <si>
    <t>2.3.3.4.01-Libros, revistas y periódicos</t>
  </si>
  <si>
    <t>2.3.3.6.01-Especies timbradas y valoradas</t>
  </si>
  <si>
    <t>2.3.4.1.01-Productos medicinales para uso humano</t>
  </si>
  <si>
    <t>2.3.4.2.01-Productos medicianales para uso veterinario</t>
  </si>
  <si>
    <t>2.3.5.2.01-Artículos de cuero</t>
  </si>
  <si>
    <t>2.3.5.3.01-Llantas y neumáticos</t>
  </si>
  <si>
    <t>2.3.5.4.01-Artículos de caucho</t>
  </si>
  <si>
    <t>2.3.5.5.01-Articulos de plasticos</t>
  </si>
  <si>
    <t>2.3.6.1.01-Productos de cemento</t>
  </si>
  <si>
    <t>2.3.6.1.02-Productos de cal</t>
  </si>
  <si>
    <t>2.3.6.1.05-Productos de arcilla y derivados</t>
  </si>
  <si>
    <t>2.3.6.2.01-Productos de vidrio</t>
  </si>
  <si>
    <t>2.3.6.2.02-Productos de loza</t>
  </si>
  <si>
    <t>2.3.6.3.01-Productos ferrosos</t>
  </si>
  <si>
    <t>2.3.6.3.02-Productos no ferrosos</t>
  </si>
  <si>
    <t>2.3.6.3.03-Estructuras metalicas acabadas</t>
  </si>
  <si>
    <t>2.3.6.3.04-Herramientas menores</t>
  </si>
  <si>
    <t>2.3.6.3.05-Productos de hojalata</t>
  </si>
  <si>
    <t>2.3.6.3.06-Accesorios de metal</t>
  </si>
  <si>
    <t>2.3.6.4.01-Minerales metalíferos</t>
  </si>
  <si>
    <t>2.3.6.4.04-Piedra, arcilla y arena</t>
  </si>
  <si>
    <t>2.3.6.4.07-Otros minerales</t>
  </si>
  <si>
    <t>2.3.7.1.01-Gasolina</t>
  </si>
  <si>
    <t>2.3.7.2.02-Gasoil</t>
  </si>
  <si>
    <t>2.3.7.1.01-Gas GLP</t>
  </si>
  <si>
    <t>2.3.7.1.05-Aceites y grasas</t>
  </si>
  <si>
    <t>2.3.7.1.06-Lubricantes</t>
  </si>
  <si>
    <t>2.3.7.2.01-Productos explosivos y pirotécnia</t>
  </si>
  <si>
    <t>2.3.7.2.03-Productos químicos de laboratorio de uso personal</t>
  </si>
  <si>
    <t>2.3.7.2.04-Abonos y fertilizantes</t>
  </si>
  <si>
    <t>2.3.7.2.05-Insecticidas, fumigantes y otros</t>
  </si>
  <si>
    <t>2.3.7.2.06-Pinturas,lacas, barnices, diluyentes y absorbentes para pinturas</t>
  </si>
  <si>
    <t>2.3.7.2.07-Productos químicos para saneamientos de las aguas</t>
  </si>
  <si>
    <t>2.3.9.1.01-Material de limpieza</t>
  </si>
  <si>
    <t>2.3.9.2.01-Utiles de escritotio, oficina infórmatica y enseñanzas</t>
  </si>
  <si>
    <t>2.3.9.3.01-Utiles menores médico quirurgicos y de laboratorio</t>
  </si>
  <si>
    <t>2.3.9.5.01-Utiles de cocina y comedor</t>
  </si>
  <si>
    <t>2.3.9.2.01-Productos electricos y afines</t>
  </si>
  <si>
    <t>2.3.9.8.01-Otros repuestos y accesorios menores</t>
  </si>
  <si>
    <t>2.3.9.9.01-Productos y utiles varios</t>
  </si>
  <si>
    <t>4-Transferencias Corrientes</t>
  </si>
  <si>
    <t>2.4.1.4.01-Becas y Viajes de estudios</t>
  </si>
  <si>
    <t>2.4.1.6.01-Transferencias corrientes a Inst. sin fines de lucro</t>
  </si>
  <si>
    <r>
      <t xml:space="preserve">2.4.1.6.01-Instituto Superior de Agricultura </t>
    </r>
    <r>
      <rPr>
        <b/>
        <i/>
        <sz val="10"/>
        <rFont val="Arial"/>
        <family val="2"/>
      </rPr>
      <t>(ISA)</t>
    </r>
  </si>
  <si>
    <t>2.4.2.2.01-Transferencias corrientes a Instituc. Públicas desc.o Autónomas</t>
  </si>
  <si>
    <t>2.4.2.2.02-Otras Transferencias corrientes a Instituciones Desc.  Y Autónomas</t>
  </si>
  <si>
    <t>2.4.2.2.03-Transferencias corrientes a Instituciones Desc. Autónomas</t>
  </si>
  <si>
    <t>2.4.7.2.01-Transferencias Corrientes a Organismos Internacionales</t>
  </si>
  <si>
    <t xml:space="preserve">2.4.9.1.01-Transferencias corrientes a otras instituciones públicas </t>
  </si>
  <si>
    <t>2.4.9.2.01-Sueldos en las transferenciasa otras instituciones públicas</t>
  </si>
  <si>
    <t>2.4.4.1.01-Transferencias corrientes a empresas públicas no financieras(serv.personales)</t>
  </si>
  <si>
    <t>2.4.4.1.02-Otras Transferencias corrientes a empresas públicas no financieras</t>
  </si>
  <si>
    <t>2.4.5..2.01-Transferencias corrientes a instituc. públicas financieras (Serv.Personales)</t>
  </si>
  <si>
    <r>
      <t xml:space="preserve">2.4.9.1.01-Transferencias corrientes a otras instituciones públicas </t>
    </r>
    <r>
      <rPr>
        <b/>
        <i/>
        <sz val="10"/>
        <rFont val="Arial"/>
        <family val="2"/>
      </rPr>
      <t>(UEPI)</t>
    </r>
  </si>
  <si>
    <t>2.4.2.1.01-Administrador de Riesgo Agricola</t>
  </si>
  <si>
    <t xml:space="preserve">   B) GASTOS DE CAPITAL:</t>
  </si>
  <si>
    <t xml:space="preserve"> 5-Transferencias de Capital</t>
  </si>
  <si>
    <t>2.5.2.2.02-CONSEJO DOMINICANO DEL CAFÉ (CODOCAFE)</t>
  </si>
  <si>
    <t>3.2.1.6.02-Compra de Acciones y Participacion de Capital Interna (FEDA)</t>
  </si>
  <si>
    <t>3.2.1.6.03-Compra de Acciones y Participacion de Capital Interna (BAGRICOLA)</t>
  </si>
  <si>
    <t xml:space="preserve"> 6- Activos No Financieros</t>
  </si>
  <si>
    <t>2.6.1.1.01-Muebles de oficina y estanteria</t>
  </si>
  <si>
    <t>2.6.1.3.01-Equipos computacional</t>
  </si>
  <si>
    <t>2.6.1.5.01-Electrodomésticos</t>
  </si>
  <si>
    <t>2.6.1.9.01-Otros mobiliarios y equipos no identificados precedentemente</t>
  </si>
  <si>
    <t>2.6.2.3.01-Cámaras fotográaficas y de video</t>
  </si>
  <si>
    <t>2.6.3.1.01-Equipo médico y de laboratorio</t>
  </si>
  <si>
    <t>2.6.3.2.01-Instrumental médico y laboratorio</t>
  </si>
  <si>
    <t>2.6.3.3.01-Equipo veterinario</t>
  </si>
  <si>
    <t>2.6.4.1.01-Automóviles y camiones</t>
  </si>
  <si>
    <t>2.6.4.6.01-Equipo de tracción</t>
  </si>
  <si>
    <t>2.6.4.7.01-Equipo de elevación</t>
  </si>
  <si>
    <t>2.6.4.8.01-Otros equipos de transporte</t>
  </si>
  <si>
    <t>2.6.5.1.01-Maquinarias y equipo agropecuario</t>
  </si>
  <si>
    <t>2.6.5.3.01-Maquinaria y equipo industrial</t>
  </si>
  <si>
    <t>2.6.5.3.01-Maquinaria y equipos de construcción</t>
  </si>
  <si>
    <t>2.6.5.4.01-Sistema de aire acondicionado, calefación y refrigeración industrial</t>
  </si>
  <si>
    <t>2.6.5.5.01-Equipo de comunicación,  telecomunicaciónes y señalamiento</t>
  </si>
  <si>
    <t>2.6.5.6.01-Equipo de generación eléctrica, aparatos y accesorios eléctricos</t>
  </si>
  <si>
    <t>2.6.5.7.01-Herramientas y máquinas-herramientas</t>
  </si>
  <si>
    <t>2.6.6.2.01-Equipos de seguridad</t>
  </si>
  <si>
    <t>2.6.7.7.01-Especies menores y de zoológico</t>
  </si>
  <si>
    <t>2.6.8.3.01-Programa de informática</t>
  </si>
  <si>
    <t>2.6.8.8.01-Informátias</t>
  </si>
  <si>
    <t>2.6.8.8.03-Industriales</t>
  </si>
  <si>
    <t xml:space="preserve">2.6.9.9.01-Otras estructurasy objetos de valor                                                                  </t>
  </si>
  <si>
    <t>2.7.1.1.01-Obras para edificación (viviendas)</t>
  </si>
  <si>
    <t>2.7.1.2.01-Obras para edificaciones no residencial</t>
  </si>
  <si>
    <t>2.7.1.3.01-Obras para edificaciones de otras estructuras</t>
  </si>
  <si>
    <t>2.7.2.2.01-Obras de energía</t>
  </si>
  <si>
    <t>2.7.2.3.01-Obras de telecomunicaciones</t>
  </si>
  <si>
    <t>2.7.2.4.01-Infraestructura terrestre y obras anexas</t>
  </si>
  <si>
    <t>2.7.2.6.01-Infraestructura y plantaciones agrícolas</t>
  </si>
  <si>
    <t>C. Fondos  Especiales (Gastos Corrientes)</t>
  </si>
  <si>
    <t>Fondo 1972-INSTITUTO DEL RAACO</t>
  </si>
  <si>
    <t>Fondo 1973-CONALECHE</t>
  </si>
  <si>
    <t>0100-FONDO PRESIDENCIAL (INSTITUTO AGRARIO DOMINICANO)</t>
  </si>
  <si>
    <t>0100-FONDO PRESIDENCIAL (INSTITUTO DEL TABACO)</t>
  </si>
  <si>
    <t>Fondo 2109-PROVENIENTE DE SUBASTA</t>
  </si>
  <si>
    <t>D) PROYECTOS EN EJECUCION</t>
  </si>
  <si>
    <t>PROY.-05MEJORAM. DE LA SANIDAD E INOC. AGROALIM. EN LA REP.DOM. (PATCA III)</t>
  </si>
  <si>
    <t xml:space="preserve">   F-0100-RECURSOS NACIONALES</t>
  </si>
  <si>
    <t xml:space="preserve">  F-6085 - RECURSOS EXTERNOS   (PATCA III)</t>
  </si>
  <si>
    <t>PROY.-07-CONSTRUCCION DE SISTEMAS DE PRODUCCION PARA LA RECONVERSION AGRICOLA EN SAN JUAN DE LA MAGUANA</t>
  </si>
  <si>
    <t xml:space="preserve">                 RECURSOS NACIONALES</t>
  </si>
  <si>
    <t xml:space="preserve">      F-0405-RECURSOS EXTERNOS</t>
  </si>
  <si>
    <t xml:space="preserve">      F-0800 RECURSOS EXTERNOS  </t>
  </si>
  <si>
    <t>PROY.08-HABILITACION DE LA INDUSTRIA DEL BAMBU EN LA REPUBLICA DOMINICANA</t>
  </si>
  <si>
    <t xml:space="preserve">        RECURSOS NACIONALES</t>
  </si>
  <si>
    <t xml:space="preserve">        RECURSOS EXTERNOS  </t>
  </si>
  <si>
    <t>E) RECURSOS EXTERNOS</t>
  </si>
  <si>
    <t>0717-INSTITUTO DE INVESTIGACIONES AGROPECUARIAS Y FORESTALES (IDIAF)</t>
  </si>
  <si>
    <t>F)-0100 DEUDAS PUBLICAS Y OTRAS OPERACIONES FINANCIERAS</t>
  </si>
  <si>
    <t>4.2.1.1.03-Disminución de ctas. por pagar de corto plazo deuda administrativa</t>
  </si>
  <si>
    <t>4.2.1.1.03-Disminución de ctas. por pagar de corto plazo deuda administrativa (IAD)</t>
  </si>
  <si>
    <t>4.2.1.1.05-Disminución de ctas. Por pagar internas de corto plazo sentencias condenatorias (MINISTERIO AGRICULTURA)</t>
  </si>
  <si>
    <t>4.2.1.1.05-Disminución de ctas. Por pagar internas de corto plazo sentencias condenatorias (CONSEJO ESTATAL DEL AZUCAR)</t>
  </si>
  <si>
    <t>4.2.1.1.05-Disminución de ctas. Por pagar internas de corto plazo sentencias condenatorias (INSTITUTO DE ESTABILIZACION DE PRECIOS )</t>
  </si>
  <si>
    <t>4.2.2.9.01-Disminucion de otros pasivos de largo plazo (INSTITUTO DEL TABACO)</t>
  </si>
  <si>
    <t>"Año del Fomento de las Exportaciones"</t>
  </si>
  <si>
    <t>EJECUCIÓN PRESUPUESTARIA CORRESPONDIENTE AL MES DE 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</si>
</sst>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0"/>
      <name val="Arial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0"/>
      <color theme="4" tint="-0.499984740745262"/>
      <name val="Arial"/>
      <family val="2"/>
    </font>
    <font>
      <b/>
      <i/>
      <sz val="10"/>
      <color theme="3"/>
      <name val="Arial"/>
      <family val="2"/>
    </font>
    <font>
      <i/>
      <sz val="10"/>
      <color indexed="8"/>
      <name val="Arial"/>
      <family val="2"/>
    </font>
    <font>
      <b/>
      <i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9">
    <xf numFmtId="0" fontId="0" fillId="0" borderId="0" xfId="0"/>
    <xf numFmtId="37" fontId="0" fillId="0" borderId="0" xfId="0" applyNumberFormat="1" applyProtection="1"/>
    <xf numFmtId="0" fontId="3" fillId="0" borderId="12" xfId="0" applyFont="1" applyBorder="1" applyAlignment="1" applyProtection="1">
      <alignment horizontal="left"/>
    </xf>
    <xf numFmtId="4" fontId="3" fillId="0" borderId="13" xfId="1" applyNumberFormat="1" applyFont="1" applyBorder="1" applyProtection="1"/>
    <xf numFmtId="4" fontId="3" fillId="2" borderId="13" xfId="1" applyNumberFormat="1" applyFont="1" applyFill="1" applyBorder="1" applyProtection="1"/>
    <xf numFmtId="39" fontId="3" fillId="0" borderId="13" xfId="1" applyNumberFormat="1" applyFont="1" applyBorder="1" applyProtection="1"/>
    <xf numFmtId="4" fontId="3" fillId="0" borderId="14" xfId="1" applyNumberFormat="1" applyFont="1" applyBorder="1" applyProtection="1"/>
    <xf numFmtId="0" fontId="5" fillId="0" borderId="12" xfId="0" applyFont="1" applyBorder="1" applyAlignment="1" applyProtection="1">
      <alignment horizontal="left"/>
    </xf>
    <xf numFmtId="0" fontId="6" fillId="0" borderId="5" xfId="0" applyFont="1" applyFill="1" applyBorder="1"/>
    <xf numFmtId="4" fontId="6" fillId="0" borderId="6" xfId="1" applyNumberFormat="1" applyFont="1" applyBorder="1"/>
    <xf numFmtId="39" fontId="6" fillId="2" borderId="6" xfId="1" applyNumberFormat="1" applyFont="1" applyFill="1" applyBorder="1" applyProtection="1"/>
    <xf numFmtId="4" fontId="6" fillId="0" borderId="6" xfId="1" applyNumberFormat="1" applyFont="1" applyBorder="1" applyProtection="1"/>
    <xf numFmtId="4" fontId="6" fillId="0" borderId="7" xfId="1" applyNumberFormat="1" applyFont="1" applyBorder="1" applyProtection="1"/>
    <xf numFmtId="39" fontId="6" fillId="3" borderId="6" xfId="1" applyNumberFormat="1" applyFont="1" applyFill="1" applyBorder="1" applyProtection="1"/>
    <xf numFmtId="39" fontId="0" fillId="0" borderId="0" xfId="0" applyNumberFormat="1" applyProtection="1"/>
    <xf numFmtId="0" fontId="5" fillId="0" borderId="12" xfId="0" applyFont="1" applyBorder="1" applyAlignment="1">
      <alignment horizontal="left"/>
    </xf>
    <xf numFmtId="4" fontId="6" fillId="2" borderId="6" xfId="1" applyNumberFormat="1" applyFont="1" applyFill="1" applyBorder="1" applyProtection="1"/>
    <xf numFmtId="3" fontId="6" fillId="0" borderId="5" xfId="0" applyNumberFormat="1" applyFont="1" applyFill="1" applyBorder="1"/>
    <xf numFmtId="0" fontId="6" fillId="0" borderId="15" xfId="0" applyFont="1" applyFill="1" applyBorder="1"/>
    <xf numFmtId="0" fontId="6" fillId="0" borderId="15" xfId="0" applyFont="1" applyBorder="1"/>
    <xf numFmtId="0" fontId="6" fillId="0" borderId="15" xfId="0" applyFont="1" applyFill="1" applyBorder="1" applyAlignment="1">
      <alignment horizontal="left"/>
    </xf>
    <xf numFmtId="4" fontId="6" fillId="3" borderId="6" xfId="1" applyNumberFormat="1" applyFont="1" applyFill="1" applyBorder="1" applyProtection="1"/>
    <xf numFmtId="49" fontId="6" fillId="0" borderId="15" xfId="0" applyNumberFormat="1" applyFont="1" applyFill="1" applyBorder="1"/>
    <xf numFmtId="39" fontId="3" fillId="3" borderId="13" xfId="1" applyNumberFormat="1" applyFont="1" applyFill="1" applyBorder="1" applyProtection="1"/>
    <xf numFmtId="49" fontId="6" fillId="0" borderId="5" xfId="0" applyNumberFormat="1" applyFont="1" applyFill="1" applyBorder="1"/>
    <xf numFmtId="3" fontId="6" fillId="0" borderId="5" xfId="0" applyNumberFormat="1" applyFont="1" applyFill="1" applyBorder="1" applyAlignment="1">
      <alignment horizontal="left"/>
    </xf>
    <xf numFmtId="3" fontId="6" fillId="0" borderId="15" xfId="0" applyNumberFormat="1" applyFont="1" applyFill="1" applyBorder="1" applyAlignment="1">
      <alignment horizontal="left"/>
    </xf>
    <xf numFmtId="0" fontId="3" fillId="0" borderId="16" xfId="0" applyFont="1" applyBorder="1"/>
    <xf numFmtId="3" fontId="6" fillId="0" borderId="5" xfId="0" applyNumberFormat="1" applyFont="1" applyBorder="1" applyAlignment="1" applyProtection="1">
      <alignment horizontal="left"/>
    </xf>
    <xf numFmtId="0" fontId="6" fillId="0" borderId="5" xfId="0" applyFont="1" applyBorder="1"/>
    <xf numFmtId="39" fontId="6" fillId="0" borderId="6" xfId="1" applyNumberFormat="1" applyFont="1" applyBorder="1" applyProtection="1"/>
    <xf numFmtId="0" fontId="3" fillId="0" borderId="17" xfId="0" applyFont="1" applyBorder="1"/>
    <xf numFmtId="4" fontId="3" fillId="0" borderId="18" xfId="1" applyNumberFormat="1" applyFont="1" applyBorder="1"/>
    <xf numFmtId="39" fontId="3" fillId="0" borderId="18" xfId="1" applyNumberFormat="1" applyFont="1" applyBorder="1" applyProtection="1"/>
    <xf numFmtId="4" fontId="3" fillId="0" borderId="19" xfId="1" applyNumberFormat="1" applyFont="1" applyBorder="1"/>
    <xf numFmtId="3" fontId="3" fillId="0" borderId="20" xfId="0" applyNumberFormat="1" applyFont="1" applyBorder="1" applyAlignment="1" applyProtection="1">
      <alignment horizontal="left"/>
    </xf>
    <xf numFmtId="4" fontId="3" fillId="0" borderId="21" xfId="1" applyNumberFormat="1" applyFont="1" applyBorder="1" applyProtection="1"/>
    <xf numFmtId="39" fontId="3" fillId="0" borderId="21" xfId="1" applyNumberFormat="1" applyFont="1" applyBorder="1" applyProtection="1"/>
    <xf numFmtId="4" fontId="3" fillId="0" borderId="22" xfId="1" applyNumberFormat="1" applyFont="1" applyBorder="1" applyProtection="1"/>
    <xf numFmtId="0" fontId="6" fillId="0" borderId="5" xfId="0" applyFont="1" applyBorder="1" applyAlignment="1" applyProtection="1">
      <alignment horizontal="left"/>
    </xf>
    <xf numFmtId="0" fontId="3" fillId="0" borderId="12" xfId="0" applyFont="1" applyBorder="1" applyAlignment="1">
      <alignment horizontal="left"/>
    </xf>
    <xf numFmtId="0" fontId="6" fillId="0" borderId="23" xfId="0" applyFont="1" applyBorder="1"/>
    <xf numFmtId="4" fontId="3" fillId="0" borderId="6" xfId="1" applyNumberFormat="1" applyFont="1" applyBorder="1"/>
    <xf numFmtId="49" fontId="6" fillId="0" borderId="15" xfId="0" applyNumberFormat="1" applyFont="1" applyBorder="1"/>
    <xf numFmtId="39" fontId="6" fillId="2" borderId="6" xfId="1" applyNumberFormat="1" applyFont="1" applyFill="1" applyBorder="1"/>
    <xf numFmtId="39" fontId="6" fillId="3" borderId="6" xfId="1" applyNumberFormat="1" applyFont="1" applyFill="1" applyBorder="1"/>
    <xf numFmtId="39" fontId="6" fillId="3" borderId="0" xfId="1" applyNumberFormat="1" applyFont="1" applyFill="1" applyBorder="1"/>
    <xf numFmtId="39" fontId="6" fillId="0" borderId="0" xfId="1" applyNumberFormat="1" applyFont="1" applyBorder="1" applyProtection="1"/>
    <xf numFmtId="4" fontId="0" fillId="0" borderId="0" xfId="0" applyNumberFormat="1"/>
    <xf numFmtId="0" fontId="6" fillId="0" borderId="0" xfId="1" applyNumberFormat="1" applyFont="1" applyBorder="1" applyProtection="1"/>
    <xf numFmtId="4" fontId="6" fillId="0" borderId="0" xfId="0" applyNumberFormat="1" applyFont="1" applyBorder="1"/>
    <xf numFmtId="0" fontId="3" fillId="0" borderId="23" xfId="0" applyFont="1" applyFill="1" applyBorder="1"/>
    <xf numFmtId="4" fontId="3" fillId="0" borderId="3" xfId="0" applyNumberFormat="1" applyFont="1" applyBorder="1"/>
    <xf numFmtId="4" fontId="3" fillId="0" borderId="13" xfId="0" applyNumberFormat="1" applyFont="1" applyBorder="1"/>
    <xf numFmtId="4" fontId="3" fillId="0" borderId="14" xfId="0" applyNumberFormat="1" applyFont="1" applyBorder="1"/>
    <xf numFmtId="0" fontId="7" fillId="0" borderId="23" xfId="0" applyFont="1" applyFill="1" applyBorder="1"/>
    <xf numFmtId="4" fontId="6" fillId="0" borderId="3" xfId="1" applyNumberFormat="1" applyFont="1" applyFill="1" applyBorder="1"/>
    <xf numFmtId="4" fontId="6" fillId="0" borderId="3" xfId="1" applyNumberFormat="1" applyFont="1" applyBorder="1" applyProtection="1"/>
    <xf numFmtId="0" fontId="7" fillId="0" borderId="15" xfId="0" applyFont="1" applyFill="1" applyBorder="1"/>
    <xf numFmtId="4" fontId="6" fillId="0" borderId="6" xfId="0" applyNumberFormat="1" applyFont="1" applyBorder="1"/>
    <xf numFmtId="39" fontId="6" fillId="0" borderId="6" xfId="1" applyNumberFormat="1" applyFont="1" applyBorder="1"/>
    <xf numFmtId="43" fontId="3" fillId="0" borderId="13" xfId="1" applyFont="1" applyBorder="1" applyProtection="1"/>
    <xf numFmtId="43" fontId="3" fillId="0" borderId="24" xfId="1" applyFont="1" applyBorder="1" applyProtection="1"/>
    <xf numFmtId="43" fontId="3" fillId="0" borderId="14" xfId="1" applyFont="1" applyBorder="1" applyProtection="1"/>
    <xf numFmtId="0" fontId="8" fillId="0" borderId="12" xfId="0" applyFont="1" applyBorder="1" applyAlignment="1" applyProtection="1">
      <alignment horizontal="left" wrapText="1"/>
    </xf>
    <xf numFmtId="43" fontId="8" fillId="0" borderId="13" xfId="1" applyFont="1" applyBorder="1" applyProtection="1"/>
    <xf numFmtId="43" fontId="9" fillId="0" borderId="13" xfId="1" applyFont="1" applyBorder="1" applyProtection="1"/>
    <xf numFmtId="43" fontId="9" fillId="0" borderId="24" xfId="1" applyFont="1" applyBorder="1" applyProtection="1"/>
    <xf numFmtId="43" fontId="9" fillId="0" borderId="14" xfId="1" applyFont="1" applyBorder="1" applyProtection="1"/>
    <xf numFmtId="39" fontId="6" fillId="0" borderId="13" xfId="0" applyNumberFormat="1" applyFont="1" applyBorder="1"/>
    <xf numFmtId="43" fontId="6" fillId="0" borderId="13" xfId="1" applyFont="1" applyBorder="1" applyProtection="1"/>
    <xf numFmtId="4" fontId="6" fillId="0" borderId="13" xfId="1" applyNumberFormat="1" applyFont="1" applyBorder="1" applyProtection="1"/>
    <xf numFmtId="4" fontId="6" fillId="0" borderId="14" xfId="1" applyNumberFormat="1" applyFont="1" applyBorder="1" applyProtection="1"/>
    <xf numFmtId="39" fontId="6" fillId="0" borderId="6" xfId="0" applyNumberFormat="1" applyFont="1" applyBorder="1"/>
    <xf numFmtId="43" fontId="6" fillId="0" borderId="6" xfId="1" applyFont="1" applyBorder="1" applyProtection="1"/>
    <xf numFmtId="0" fontId="6" fillId="0" borderId="12" xfId="0" applyFont="1" applyBorder="1" applyAlignment="1" applyProtection="1">
      <alignment horizontal="left"/>
    </xf>
    <xf numFmtId="39" fontId="6" fillId="0" borderId="13" xfId="0" applyNumberFormat="1" applyFont="1" applyBorder="1" applyProtection="1"/>
    <xf numFmtId="0" fontId="3" fillId="0" borderId="25" xfId="0" applyFont="1" applyBorder="1" applyAlignment="1" applyProtection="1">
      <alignment horizontal="left"/>
    </xf>
    <xf numFmtId="39" fontId="6" fillId="0" borderId="10" xfId="0" applyNumberFormat="1" applyFont="1" applyBorder="1" applyProtection="1"/>
    <xf numFmtId="43" fontId="6" fillId="0" borderId="10" xfId="1" applyFont="1" applyBorder="1" applyProtection="1"/>
    <xf numFmtId="4" fontId="6" fillId="0" borderId="10" xfId="1" applyNumberFormat="1" applyFont="1" applyBorder="1" applyProtection="1"/>
    <xf numFmtId="0" fontId="8" fillId="0" borderId="12" xfId="0" applyFont="1" applyFill="1" applyBorder="1" applyAlignment="1" applyProtection="1">
      <alignment horizontal="left" wrapText="1"/>
    </xf>
    <xf numFmtId="0" fontId="3" fillId="0" borderId="12" xfId="0" applyFont="1" applyFill="1" applyBorder="1" applyAlignment="1" applyProtection="1">
      <alignment horizontal="left"/>
    </xf>
    <xf numFmtId="4" fontId="6" fillId="0" borderId="13" xfId="0" applyNumberFormat="1" applyFont="1" applyBorder="1"/>
    <xf numFmtId="43" fontId="6" fillId="0" borderId="13" xfId="1" applyFont="1" applyBorder="1"/>
    <xf numFmtId="0" fontId="0" fillId="0" borderId="13" xfId="0" applyBorder="1"/>
    <xf numFmtId="0" fontId="3" fillId="0" borderId="25" xfId="0" applyFont="1" applyFill="1" applyBorder="1" applyAlignment="1" applyProtection="1">
      <alignment horizontal="left"/>
    </xf>
    <xf numFmtId="4" fontId="6" fillId="0" borderId="10" xfId="0" applyNumberFormat="1" applyFont="1" applyBorder="1"/>
    <xf numFmtId="43" fontId="6" fillId="0" borderId="10" xfId="1" applyFont="1" applyBorder="1"/>
    <xf numFmtId="0" fontId="0" fillId="0" borderId="10" xfId="0" applyBorder="1"/>
    <xf numFmtId="0" fontId="0" fillId="0" borderId="6" xfId="0" applyBorder="1"/>
    <xf numFmtId="4" fontId="6" fillId="0" borderId="11" xfId="1" applyNumberFormat="1" applyFont="1" applyBorder="1" applyProtection="1"/>
    <xf numFmtId="0" fontId="8" fillId="0" borderId="12" xfId="0" applyFont="1" applyBorder="1"/>
    <xf numFmtId="0" fontId="6" fillId="0" borderId="26" xfId="0" applyFont="1" applyBorder="1"/>
    <xf numFmtId="43" fontId="10" fillId="0" borderId="13" xfId="1" applyFont="1" applyBorder="1" applyProtection="1"/>
    <xf numFmtId="43" fontId="11" fillId="0" borderId="10" xfId="1" applyFont="1" applyBorder="1" applyProtection="1"/>
    <xf numFmtId="43" fontId="11" fillId="0" borderId="6" xfId="1" applyFont="1" applyBorder="1" applyProtection="1"/>
    <xf numFmtId="0" fontId="8" fillId="0" borderId="27" xfId="0" applyFont="1" applyBorder="1"/>
    <xf numFmtId="0" fontId="3" fillId="0" borderId="15" xfId="0" applyFont="1" applyBorder="1"/>
    <xf numFmtId="43" fontId="6" fillId="0" borderId="3" xfId="1" applyFont="1" applyBorder="1"/>
    <xf numFmtId="43" fontId="6" fillId="0" borderId="0" xfId="1" applyFont="1" applyBorder="1"/>
    <xf numFmtId="0" fontId="0" fillId="0" borderId="28" xfId="0" applyBorder="1"/>
    <xf numFmtId="0" fontId="0" fillId="0" borderId="24" xfId="0" applyBorder="1"/>
    <xf numFmtId="0" fontId="3" fillId="0" borderId="29" xfId="0" applyFont="1" applyBorder="1"/>
    <xf numFmtId="43" fontId="6" fillId="0" borderId="30" xfId="1" applyFont="1" applyBorder="1"/>
    <xf numFmtId="4" fontId="6" fillId="0" borderId="9" xfId="1" applyNumberFormat="1" applyFont="1" applyBorder="1" applyProtection="1"/>
    <xf numFmtId="0" fontId="0" fillId="0" borderId="9" xfId="0" applyBorder="1"/>
    <xf numFmtId="0" fontId="0" fillId="0" borderId="31" xfId="0" applyBorder="1"/>
    <xf numFmtId="4" fontId="6" fillId="0" borderId="30" xfId="1" applyNumberFormat="1" applyFont="1" applyBorder="1" applyProtection="1"/>
    <xf numFmtId="4" fontId="6" fillId="0" borderId="32" xfId="1" applyNumberFormat="1" applyFont="1" applyBorder="1" applyProtection="1"/>
    <xf numFmtId="0" fontId="3" fillId="0" borderId="33" xfId="0" applyFont="1" applyFill="1" applyBorder="1" applyAlignment="1">
      <alignment wrapText="1"/>
    </xf>
    <xf numFmtId="4" fontId="6" fillId="0" borderId="34" xfId="0" applyNumberFormat="1" applyFont="1" applyBorder="1"/>
    <xf numFmtId="0" fontId="0" fillId="0" borderId="34" xfId="0" applyBorder="1"/>
    <xf numFmtId="4" fontId="6" fillId="0" borderId="34" xfId="1" applyNumberFormat="1" applyFont="1" applyBorder="1" applyProtection="1"/>
    <xf numFmtId="0" fontId="0" fillId="0" borderId="35" xfId="0" applyBorder="1"/>
    <xf numFmtId="4" fontId="6" fillId="0" borderId="36" xfId="1" applyNumberFormat="1" applyFont="1" applyBorder="1" applyProtection="1"/>
    <xf numFmtId="0" fontId="3" fillId="0" borderId="37" xfId="0" applyFont="1" applyFill="1" applyBorder="1"/>
    <xf numFmtId="4" fontId="6" fillId="0" borderId="38" xfId="0" applyNumberFormat="1" applyFont="1" applyBorder="1"/>
    <xf numFmtId="0" fontId="0" fillId="0" borderId="38" xfId="0" applyBorder="1"/>
    <xf numFmtId="0" fontId="0" fillId="0" borderId="39" xfId="0" applyBorder="1"/>
    <xf numFmtId="4" fontId="6" fillId="0" borderId="38" xfId="1" applyNumberFormat="1" applyFont="1" applyBorder="1" applyProtection="1"/>
    <xf numFmtId="4" fontId="0" fillId="0" borderId="0" xfId="0" applyNumberFormat="1" applyBorder="1"/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14" fillId="0" borderId="0" xfId="0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left"/>
    </xf>
    <xf numFmtId="37" fontId="2" fillId="4" borderId="3" xfId="0" applyNumberFormat="1" applyFont="1" applyFill="1" applyBorder="1" applyAlignment="1" applyProtection="1">
      <alignment horizontal="center"/>
    </xf>
    <xf numFmtId="37" fontId="2" fillId="4" borderId="4" xfId="0" applyNumberFormat="1" applyFont="1" applyFill="1" applyBorder="1" applyAlignment="1" applyProtection="1">
      <alignment horizontal="center"/>
    </xf>
    <xf numFmtId="0" fontId="2" fillId="4" borderId="5" xfId="0" applyFont="1" applyFill="1" applyBorder="1" applyAlignment="1" applyProtection="1">
      <alignment horizontal="left"/>
    </xf>
    <xf numFmtId="37" fontId="2" fillId="4" borderId="6" xfId="0" applyNumberFormat="1" applyFont="1" applyFill="1" applyBorder="1" applyAlignment="1" applyProtection="1">
      <alignment horizontal="center"/>
    </xf>
    <xf numFmtId="37" fontId="2" fillId="4" borderId="7" xfId="0" applyNumberFormat="1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left"/>
    </xf>
    <xf numFmtId="37" fontId="2" fillId="4" borderId="9" xfId="0" applyNumberFormat="1" applyFont="1" applyFill="1" applyBorder="1" applyAlignment="1" applyProtection="1">
      <alignment horizontal="center"/>
    </xf>
    <xf numFmtId="37" fontId="2" fillId="4" borderId="10" xfId="0" applyNumberFormat="1" applyFont="1" applyFill="1" applyBorder="1" applyAlignment="1" applyProtection="1">
      <alignment horizontal="center"/>
    </xf>
    <xf numFmtId="37" fontId="2" fillId="4" borderId="11" xfId="0" applyNumberFormat="1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5"/>
  <sheetViews>
    <sheetView tabSelected="1" zoomScale="90" zoomScaleNormal="90" workbookViewId="0">
      <selection activeCell="A4" sqref="A4:K4"/>
    </sheetView>
  </sheetViews>
  <sheetFormatPr baseColWidth="10" defaultColWidth="9.140625" defaultRowHeight="12.75" x14ac:dyDescent="0.2"/>
  <cols>
    <col min="1" max="1" width="77.140625" customWidth="1"/>
    <col min="2" max="2" width="18.28515625" customWidth="1"/>
    <col min="3" max="3" width="17.140625" customWidth="1"/>
    <col min="4" max="4" width="17.7109375" customWidth="1"/>
    <col min="5" max="9" width="15.7109375" customWidth="1"/>
    <col min="10" max="10" width="17.85546875" customWidth="1"/>
    <col min="11" max="11" width="16.42578125" customWidth="1"/>
    <col min="12" max="12" width="16.28515625" customWidth="1"/>
    <col min="13" max="13" width="15.5703125" customWidth="1"/>
    <col min="14" max="14" width="14.42578125" customWidth="1"/>
    <col min="15" max="15" width="15.5703125" customWidth="1"/>
    <col min="16" max="16" width="1.85546875" customWidth="1"/>
    <col min="17" max="17" width="15.5703125" customWidth="1"/>
    <col min="18" max="18" width="1.85546875" customWidth="1"/>
    <col min="19" max="19" width="19" customWidth="1"/>
    <col min="20" max="20" width="1.85546875" customWidth="1"/>
    <col min="21" max="27" width="15.5703125" customWidth="1"/>
  </cols>
  <sheetData>
    <row r="1" spans="1:31" ht="15.75" x14ac:dyDescent="0.25">
      <c r="A1" s="124" t="s">
        <v>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31" ht="15" x14ac:dyDescent="0.2">
      <c r="A2" s="125" t="s">
        <v>219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31" ht="15.75" x14ac:dyDescent="0.25">
      <c r="A3" s="126"/>
      <c r="B3" s="126"/>
      <c r="C3" s="126"/>
      <c r="D3" s="126"/>
      <c r="E3" s="126"/>
      <c r="F3" s="126"/>
      <c r="G3" s="126"/>
      <c r="H3" s="122"/>
      <c r="I3" s="123"/>
    </row>
    <row r="4" spans="1:31" ht="15.75" customHeight="1" x14ac:dyDescent="0.25">
      <c r="A4" s="127" t="s">
        <v>220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31" ht="16.5" thickBot="1" x14ac:dyDescent="0.3">
      <c r="A5" s="128" t="s">
        <v>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</row>
    <row r="6" spans="1:31" x14ac:dyDescent="0.2">
      <c r="A6" s="129" t="s">
        <v>0</v>
      </c>
      <c r="B6" s="130" t="s">
        <v>3</v>
      </c>
      <c r="C6" s="130" t="s">
        <v>3</v>
      </c>
      <c r="D6" s="130"/>
      <c r="E6" s="130"/>
      <c r="F6" s="130"/>
      <c r="G6" s="130"/>
      <c r="H6" s="130"/>
      <c r="I6" s="130"/>
      <c r="J6" s="130"/>
      <c r="K6" s="131" t="s">
        <v>4</v>
      </c>
      <c r="L6" s="1"/>
      <c r="Q6" s="1"/>
      <c r="S6" s="1"/>
      <c r="U6" s="1"/>
      <c r="W6" s="1"/>
      <c r="Y6" s="1"/>
      <c r="AA6" s="1"/>
      <c r="AC6" s="1"/>
      <c r="AE6" s="1"/>
    </row>
    <row r="7" spans="1:31" x14ac:dyDescent="0.2">
      <c r="A7" s="132" t="s">
        <v>5</v>
      </c>
      <c r="B7" s="133" t="s">
        <v>6</v>
      </c>
      <c r="C7" s="133" t="s">
        <v>7</v>
      </c>
      <c r="D7" s="133" t="s">
        <v>4</v>
      </c>
      <c r="E7" s="133" t="s">
        <v>8</v>
      </c>
      <c r="F7" s="133" t="s">
        <v>9</v>
      </c>
      <c r="G7" s="133" t="s">
        <v>10</v>
      </c>
      <c r="H7" s="133" t="s">
        <v>11</v>
      </c>
      <c r="I7" s="133" t="s">
        <v>12</v>
      </c>
      <c r="J7" s="133" t="s">
        <v>13</v>
      </c>
      <c r="K7" s="134" t="s">
        <v>14</v>
      </c>
      <c r="L7" s="1"/>
      <c r="Q7" s="1"/>
      <c r="S7" s="1"/>
    </row>
    <row r="8" spans="1:31" ht="13.5" thickBot="1" x14ac:dyDescent="0.25">
      <c r="A8" s="135"/>
      <c r="B8" s="136" t="s">
        <v>15</v>
      </c>
      <c r="C8" s="137" t="s">
        <v>3</v>
      </c>
      <c r="D8" s="136" t="s">
        <v>6</v>
      </c>
      <c r="E8" s="136"/>
      <c r="F8" s="136"/>
      <c r="G8" s="136"/>
      <c r="H8" s="136"/>
      <c r="I8" s="136"/>
      <c r="J8" s="136" t="s">
        <v>16</v>
      </c>
      <c r="K8" s="138" t="s">
        <v>17</v>
      </c>
      <c r="L8" s="1"/>
      <c r="Q8" s="1"/>
      <c r="S8" s="1"/>
    </row>
    <row r="9" spans="1:31" ht="13.5" thickBot="1" x14ac:dyDescent="0.25">
      <c r="A9" s="2" t="s">
        <v>18</v>
      </c>
      <c r="B9" s="3">
        <f t="shared" ref="B9:K9" si="0">+B10+B146+B184+B190+B201+B203</f>
        <v>13534969786</v>
      </c>
      <c r="C9" s="3">
        <f t="shared" si="0"/>
        <v>17360318</v>
      </c>
      <c r="D9" s="3">
        <f t="shared" si="0"/>
        <v>13552330104</v>
      </c>
      <c r="E9" s="4">
        <f t="shared" si="0"/>
        <v>599070830.44000006</v>
      </c>
      <c r="F9" s="4">
        <f t="shared" si="0"/>
        <v>989845882.32000005</v>
      </c>
      <c r="G9" s="4">
        <f t="shared" si="0"/>
        <v>865785719.58000016</v>
      </c>
      <c r="H9" s="4">
        <f t="shared" si="0"/>
        <v>701321210.49000001</v>
      </c>
      <c r="I9" s="4">
        <f t="shared" si="0"/>
        <v>945464955.81999993</v>
      </c>
      <c r="J9" s="3">
        <f t="shared" si="0"/>
        <v>4101488598.6500001</v>
      </c>
      <c r="K9" s="3">
        <f t="shared" si="0"/>
        <v>9450841505.3499985</v>
      </c>
      <c r="L9" s="1"/>
      <c r="M9" s="1"/>
      <c r="N9" s="1"/>
      <c r="Y9" s="1"/>
    </row>
    <row r="10" spans="1:31" ht="13.5" thickBot="1" x14ac:dyDescent="0.25">
      <c r="A10" s="2" t="s">
        <v>19</v>
      </c>
      <c r="B10" s="3">
        <f t="shared" ref="B10:K10" si="1">+B11+B28+B77+B131</f>
        <v>8244164062</v>
      </c>
      <c r="C10" s="5">
        <f t="shared" si="1"/>
        <v>20017041.609999999</v>
      </c>
      <c r="D10" s="5">
        <f t="shared" si="1"/>
        <v>8264181103.6100006</v>
      </c>
      <c r="E10" s="3">
        <f t="shared" si="1"/>
        <v>566638728.44000006</v>
      </c>
      <c r="F10" s="3">
        <f t="shared" si="1"/>
        <v>622129090.32000005</v>
      </c>
      <c r="G10" s="3">
        <f t="shared" si="1"/>
        <v>638608946.13000011</v>
      </c>
      <c r="H10" s="3">
        <f t="shared" si="1"/>
        <v>642265470.42000008</v>
      </c>
      <c r="I10" s="3">
        <f t="shared" si="1"/>
        <v>574591769.83999991</v>
      </c>
      <c r="J10" s="3">
        <f t="shared" si="1"/>
        <v>3044234005.1500001</v>
      </c>
      <c r="K10" s="6">
        <f t="shared" si="1"/>
        <v>5219947098.4599991</v>
      </c>
      <c r="O10" s="1"/>
    </row>
    <row r="11" spans="1:31" ht="15" thickBot="1" x14ac:dyDescent="0.25">
      <c r="A11" s="7" t="s">
        <v>20</v>
      </c>
      <c r="B11" s="3">
        <f t="shared" ref="B11:K11" si="2">SUM(B12:B27)</f>
        <v>2447589754</v>
      </c>
      <c r="C11" s="5">
        <f t="shared" si="2"/>
        <v>10920000</v>
      </c>
      <c r="D11" s="3">
        <f t="shared" si="2"/>
        <v>2458509754</v>
      </c>
      <c r="E11" s="3">
        <f t="shared" si="2"/>
        <v>187798159.58000001</v>
      </c>
      <c r="F11" s="3">
        <f t="shared" ref="F11:I11" si="3">SUM(F12:F27)</f>
        <v>188474542.59</v>
      </c>
      <c r="G11" s="3">
        <f t="shared" si="3"/>
        <v>177813203.34000003</v>
      </c>
      <c r="H11" s="3">
        <f t="shared" si="3"/>
        <v>188511503.44000003</v>
      </c>
      <c r="I11" s="3">
        <f t="shared" si="3"/>
        <v>185066228.09999999</v>
      </c>
      <c r="J11" s="3">
        <f t="shared" si="2"/>
        <v>927663637.05000007</v>
      </c>
      <c r="K11" s="6">
        <f t="shared" si="2"/>
        <v>1530846116.9499998</v>
      </c>
    </row>
    <row r="12" spans="1:31" x14ac:dyDescent="0.2">
      <c r="A12" s="8" t="s">
        <v>21</v>
      </c>
      <c r="B12" s="9">
        <v>1713550579</v>
      </c>
      <c r="C12" s="10"/>
      <c r="D12" s="11">
        <f t="shared" ref="D12:D83" si="4">+B12+C12</f>
        <v>1713550579</v>
      </c>
      <c r="E12" s="11">
        <v>140743501.71000001</v>
      </c>
      <c r="F12" s="11">
        <v>141366937.88999999</v>
      </c>
      <c r="G12" s="11">
        <v>140992424.37</v>
      </c>
      <c r="H12" s="11">
        <v>140957957.88999999</v>
      </c>
      <c r="I12" s="11">
        <v>140624152.69999999</v>
      </c>
      <c r="J12" s="11">
        <f>SUM(E12:I12)</f>
        <v>704684974.55999994</v>
      </c>
      <c r="K12" s="12">
        <f t="shared" ref="K12:K27" si="5">+D12-J12</f>
        <v>1008865604.4400001</v>
      </c>
      <c r="L12" s="1"/>
      <c r="M12" s="1"/>
      <c r="N12" s="1"/>
      <c r="Y12" s="1"/>
    </row>
    <row r="13" spans="1:31" x14ac:dyDescent="0.2">
      <c r="A13" s="8" t="s">
        <v>22</v>
      </c>
      <c r="B13" s="9">
        <v>6360000</v>
      </c>
      <c r="C13" s="13">
        <v>10690000</v>
      </c>
      <c r="D13" s="11">
        <f t="shared" si="4"/>
        <v>17050000</v>
      </c>
      <c r="E13" s="11">
        <v>603000</v>
      </c>
      <c r="F13" s="11">
        <v>528000</v>
      </c>
      <c r="G13" s="11">
        <v>598000</v>
      </c>
      <c r="H13" s="11">
        <v>1118000</v>
      </c>
      <c r="I13" s="11">
        <v>839000</v>
      </c>
      <c r="J13" s="11">
        <f t="shared" ref="J13:J27" si="6">SUM(E13:I13)</f>
        <v>3686000</v>
      </c>
      <c r="K13" s="12">
        <f t="shared" si="5"/>
        <v>13364000</v>
      </c>
      <c r="L13" s="1"/>
      <c r="M13" s="1"/>
      <c r="N13" s="1"/>
      <c r="Y13" s="1"/>
    </row>
    <row r="14" spans="1:31" x14ac:dyDescent="0.2">
      <c r="A14" s="8" t="s">
        <v>23</v>
      </c>
      <c r="B14" s="9">
        <v>129090238</v>
      </c>
      <c r="C14" s="13"/>
      <c r="D14" s="11">
        <f t="shared" si="4"/>
        <v>129090238</v>
      </c>
      <c r="E14" s="11">
        <v>15032000</v>
      </c>
      <c r="F14" s="11">
        <v>15064000</v>
      </c>
      <c r="G14" s="11">
        <v>4864000</v>
      </c>
      <c r="H14" s="11">
        <v>15042000</v>
      </c>
      <c r="I14" s="11">
        <v>10216500</v>
      </c>
      <c r="J14" s="11">
        <f t="shared" si="6"/>
        <v>60218500</v>
      </c>
      <c r="K14" s="12">
        <f t="shared" si="5"/>
        <v>68871738</v>
      </c>
      <c r="L14" s="1"/>
      <c r="M14" s="1"/>
      <c r="N14" s="1"/>
      <c r="Y14" s="1"/>
    </row>
    <row r="15" spans="1:31" x14ac:dyDescent="0.2">
      <c r="A15" s="8" t="s">
        <v>24</v>
      </c>
      <c r="B15" s="9">
        <v>46000000</v>
      </c>
      <c r="C15" s="13"/>
      <c r="D15" s="11">
        <f t="shared" si="4"/>
        <v>46000000</v>
      </c>
      <c r="E15" s="11"/>
      <c r="F15" s="11"/>
      <c r="G15" s="11"/>
      <c r="H15" s="11"/>
      <c r="I15" s="11"/>
      <c r="J15" s="11">
        <f t="shared" si="6"/>
        <v>0</v>
      </c>
      <c r="K15" s="12">
        <f t="shared" si="5"/>
        <v>46000000</v>
      </c>
      <c r="L15" s="1"/>
      <c r="M15" s="1"/>
      <c r="N15" s="1"/>
      <c r="Y15" s="1"/>
    </row>
    <row r="16" spans="1:31" x14ac:dyDescent="0.2">
      <c r="A16" s="8" t="s">
        <v>25</v>
      </c>
      <c r="B16" s="9"/>
      <c r="C16" s="13">
        <v>230000</v>
      </c>
      <c r="D16" s="11">
        <f t="shared" si="4"/>
        <v>230000</v>
      </c>
      <c r="E16" s="11"/>
      <c r="F16" s="11"/>
      <c r="G16" s="11"/>
      <c r="H16" s="11"/>
      <c r="I16" s="11"/>
      <c r="J16" s="11">
        <f t="shared" si="6"/>
        <v>0</v>
      </c>
      <c r="K16" s="12">
        <f t="shared" si="5"/>
        <v>230000</v>
      </c>
      <c r="L16" s="1"/>
      <c r="M16" s="1"/>
      <c r="N16" s="1"/>
      <c r="Y16" s="1"/>
    </row>
    <row r="17" spans="1:25" x14ac:dyDescent="0.2">
      <c r="A17" s="8" t="s">
        <v>26</v>
      </c>
      <c r="B17" s="9">
        <v>96982523</v>
      </c>
      <c r="C17" s="13"/>
      <c r="D17" s="11">
        <f t="shared" si="4"/>
        <v>96982523</v>
      </c>
      <c r="E17" s="11">
        <v>7455968.9100000001</v>
      </c>
      <c r="F17" s="11">
        <v>7455968.9100000001</v>
      </c>
      <c r="G17" s="11">
        <v>7369649.9299999997</v>
      </c>
      <c r="H17" s="11">
        <v>7379649.9299999997</v>
      </c>
      <c r="I17" s="11">
        <v>7348260.3899999997</v>
      </c>
      <c r="J17" s="11">
        <f t="shared" si="6"/>
        <v>37009498.07</v>
      </c>
      <c r="K17" s="12">
        <f t="shared" si="5"/>
        <v>59973024.93</v>
      </c>
      <c r="L17" s="1"/>
      <c r="M17" s="1"/>
      <c r="N17" s="1"/>
      <c r="Y17" s="1"/>
    </row>
    <row r="18" spans="1:25" x14ac:dyDescent="0.2">
      <c r="A18" s="8" t="s">
        <v>27</v>
      </c>
      <c r="B18" s="9">
        <v>144989754</v>
      </c>
      <c r="C18" s="13"/>
      <c r="D18" s="11">
        <f t="shared" si="4"/>
        <v>144989754</v>
      </c>
      <c r="E18" s="11"/>
      <c r="F18" s="11"/>
      <c r="G18" s="11"/>
      <c r="H18" s="11"/>
      <c r="I18" s="11"/>
      <c r="J18" s="11">
        <f t="shared" si="6"/>
        <v>0</v>
      </c>
      <c r="K18" s="12">
        <f t="shared" si="5"/>
        <v>144989754</v>
      </c>
      <c r="L18" s="1"/>
      <c r="M18" s="1"/>
      <c r="N18" s="1"/>
      <c r="Y18" s="1"/>
    </row>
    <row r="19" spans="1:25" x14ac:dyDescent="0.2">
      <c r="A19" s="8" t="s">
        <v>28</v>
      </c>
      <c r="B19" s="9">
        <v>6725795</v>
      </c>
      <c r="C19" s="13">
        <v>-2036158</v>
      </c>
      <c r="D19" s="11">
        <f t="shared" si="4"/>
        <v>4689637</v>
      </c>
      <c r="E19" s="11"/>
      <c r="F19" s="11"/>
      <c r="G19" s="11"/>
      <c r="H19" s="11"/>
      <c r="I19" s="11"/>
      <c r="J19" s="11">
        <f t="shared" si="6"/>
        <v>0</v>
      </c>
      <c r="K19" s="12">
        <f t="shared" si="5"/>
        <v>4689637</v>
      </c>
      <c r="L19" s="1"/>
      <c r="M19" s="1"/>
      <c r="N19" s="1"/>
      <c r="Y19" s="1"/>
    </row>
    <row r="20" spans="1:25" x14ac:dyDescent="0.2">
      <c r="A20" s="8" t="s">
        <v>29</v>
      </c>
      <c r="B20" s="9"/>
      <c r="C20" s="13">
        <v>2036158</v>
      </c>
      <c r="D20" s="11">
        <f t="shared" si="4"/>
        <v>2036158</v>
      </c>
      <c r="E20" s="11"/>
      <c r="F20" s="11"/>
      <c r="G20" s="11"/>
      <c r="H20" s="11"/>
      <c r="I20" s="11">
        <v>2009992.21</v>
      </c>
      <c r="J20" s="11">
        <f t="shared" si="6"/>
        <v>2009992.21</v>
      </c>
      <c r="K20" s="12">
        <f t="shared" si="5"/>
        <v>26165.790000000037</v>
      </c>
      <c r="L20" s="1"/>
      <c r="M20" s="1"/>
      <c r="N20" s="1"/>
      <c r="Y20" s="1"/>
    </row>
    <row r="21" spans="1:25" x14ac:dyDescent="0.2">
      <c r="A21" s="8" t="s">
        <v>30</v>
      </c>
      <c r="B21" s="9">
        <v>6035346</v>
      </c>
      <c r="C21" s="10"/>
      <c r="D21" s="11">
        <f t="shared" si="4"/>
        <v>6035346</v>
      </c>
      <c r="E21" s="11">
        <v>341045.46</v>
      </c>
      <c r="F21" s="11">
        <v>341045.46</v>
      </c>
      <c r="G21" s="11">
        <v>341045.46</v>
      </c>
      <c r="H21" s="11">
        <v>341045.46</v>
      </c>
      <c r="I21" s="11">
        <v>341044.91</v>
      </c>
      <c r="J21" s="11">
        <f t="shared" si="6"/>
        <v>1705226.75</v>
      </c>
      <c r="K21" s="12">
        <f t="shared" si="5"/>
        <v>4330119.25</v>
      </c>
      <c r="L21" s="1"/>
      <c r="M21" s="1"/>
      <c r="N21" s="1"/>
      <c r="Y21" s="1"/>
    </row>
    <row r="22" spans="1:25" x14ac:dyDescent="0.2">
      <c r="A22" s="8" t="s">
        <v>31</v>
      </c>
      <c r="B22" s="9">
        <v>11722072</v>
      </c>
      <c r="C22" s="10"/>
      <c r="D22" s="11">
        <f t="shared" si="4"/>
        <v>11722072</v>
      </c>
      <c r="E22" s="11">
        <v>976858.83</v>
      </c>
      <c r="F22" s="11">
        <v>976858.83</v>
      </c>
      <c r="G22" s="11">
        <v>976858.83</v>
      </c>
      <c r="H22" s="11">
        <v>976858.83</v>
      </c>
      <c r="I22" s="11">
        <v>976858.83</v>
      </c>
      <c r="J22" s="11">
        <f t="shared" si="6"/>
        <v>4884294.1499999994</v>
      </c>
      <c r="K22" s="12">
        <f t="shared" si="5"/>
        <v>6837777.8500000006</v>
      </c>
      <c r="L22" s="1"/>
      <c r="M22" s="1"/>
      <c r="N22" s="1"/>
      <c r="Y22" s="1"/>
    </row>
    <row r="23" spans="1:25" x14ac:dyDescent="0.2">
      <c r="A23" s="8" t="s">
        <v>32</v>
      </c>
      <c r="B23" s="9">
        <v>17578072</v>
      </c>
      <c r="C23" s="10"/>
      <c r="D23" s="11">
        <f t="shared" si="4"/>
        <v>17578072</v>
      </c>
      <c r="E23" s="11"/>
      <c r="F23" s="11"/>
      <c r="G23" s="11"/>
      <c r="H23" s="11"/>
      <c r="I23" s="11"/>
      <c r="J23" s="11">
        <f t="shared" si="6"/>
        <v>0</v>
      </c>
      <c r="K23" s="12">
        <f t="shared" si="5"/>
        <v>17578072</v>
      </c>
      <c r="L23" s="1"/>
      <c r="M23" s="1"/>
      <c r="N23" s="1"/>
      <c r="Y23" s="1"/>
    </row>
    <row r="24" spans="1:25" x14ac:dyDescent="0.2">
      <c r="A24" s="8" t="s">
        <v>33</v>
      </c>
      <c r="B24" s="9">
        <v>7696132</v>
      </c>
      <c r="C24" s="10"/>
      <c r="D24" s="11">
        <f t="shared" si="4"/>
        <v>7696132</v>
      </c>
      <c r="E24" s="11"/>
      <c r="F24" s="11"/>
      <c r="G24" s="11"/>
      <c r="H24" s="11"/>
      <c r="I24" s="11"/>
      <c r="J24" s="11">
        <f t="shared" si="6"/>
        <v>0</v>
      </c>
      <c r="K24" s="12">
        <f t="shared" si="5"/>
        <v>7696132</v>
      </c>
      <c r="L24" s="1"/>
      <c r="M24" s="1"/>
      <c r="N24" s="1"/>
      <c r="Y24" s="1"/>
    </row>
    <row r="25" spans="1:25" x14ac:dyDescent="0.2">
      <c r="A25" s="8" t="s">
        <v>34</v>
      </c>
      <c r="B25" s="9">
        <v>157667608</v>
      </c>
      <c r="C25" s="10"/>
      <c r="D25" s="11">
        <f t="shared" si="4"/>
        <v>157667608</v>
      </c>
      <c r="E25" s="11">
        <v>10439661.82</v>
      </c>
      <c r="F25" s="11">
        <v>10483863.439999999</v>
      </c>
      <c r="G25" s="11">
        <v>10451190.43</v>
      </c>
      <c r="H25" s="11">
        <v>10462970.99</v>
      </c>
      <c r="I25" s="11">
        <v>10470338.77</v>
      </c>
      <c r="J25" s="11">
        <f t="shared" si="6"/>
        <v>52308025.450000003</v>
      </c>
      <c r="K25" s="12">
        <f t="shared" si="5"/>
        <v>105359582.55</v>
      </c>
      <c r="L25" s="1"/>
      <c r="M25" s="1"/>
      <c r="N25" s="1"/>
      <c r="O25" s="14"/>
      <c r="Y25" s="1"/>
    </row>
    <row r="26" spans="1:25" x14ac:dyDescent="0.2">
      <c r="A26" s="8" t="s">
        <v>35</v>
      </c>
      <c r="B26" s="9">
        <v>90119696</v>
      </c>
      <c r="C26" s="10"/>
      <c r="D26" s="11">
        <f t="shared" si="4"/>
        <v>90119696</v>
      </c>
      <c r="E26" s="11">
        <v>10517651.85</v>
      </c>
      <c r="F26" s="11">
        <v>10561915.83</v>
      </c>
      <c r="G26" s="11">
        <v>10529196.779999999</v>
      </c>
      <c r="H26" s="11">
        <v>10540993.960000001</v>
      </c>
      <c r="I26" s="11">
        <v>10547199.23</v>
      </c>
      <c r="J26" s="11">
        <f t="shared" si="6"/>
        <v>52696957.650000006</v>
      </c>
      <c r="K26" s="12">
        <f t="shared" si="5"/>
        <v>37422738.349999994</v>
      </c>
      <c r="L26" s="1"/>
      <c r="M26" s="1"/>
      <c r="N26" s="1"/>
      <c r="O26" s="14"/>
      <c r="Y26" s="1"/>
    </row>
    <row r="27" spans="1:25" ht="13.5" thickBot="1" x14ac:dyDescent="0.25">
      <c r="A27" s="8" t="s">
        <v>36</v>
      </c>
      <c r="B27" s="9">
        <v>13071939</v>
      </c>
      <c r="C27" s="10"/>
      <c r="D27" s="11">
        <f t="shared" si="4"/>
        <v>13071939</v>
      </c>
      <c r="E27" s="11">
        <v>1688471</v>
      </c>
      <c r="F27" s="11">
        <v>1695952.23</v>
      </c>
      <c r="G27" s="11">
        <v>1690837.54</v>
      </c>
      <c r="H27" s="11">
        <v>1692026.38</v>
      </c>
      <c r="I27" s="11">
        <v>1692881.06</v>
      </c>
      <c r="J27" s="11">
        <f t="shared" si="6"/>
        <v>8460168.209999999</v>
      </c>
      <c r="K27" s="12">
        <f t="shared" si="5"/>
        <v>4611770.790000001</v>
      </c>
      <c r="L27" s="1"/>
      <c r="M27" s="1"/>
      <c r="N27" s="1"/>
      <c r="O27" s="14"/>
      <c r="Y27" s="1"/>
    </row>
    <row r="28" spans="1:25" ht="15" thickBot="1" x14ac:dyDescent="0.25">
      <c r="A28" s="15" t="s">
        <v>37</v>
      </c>
      <c r="B28" s="3">
        <f t="shared" ref="B28:K28" si="7">SUM(B29:B76)</f>
        <v>373463044</v>
      </c>
      <c r="C28" s="5">
        <f t="shared" si="7"/>
        <v>-18855500</v>
      </c>
      <c r="D28" s="3">
        <f t="shared" si="7"/>
        <v>354607544</v>
      </c>
      <c r="E28" s="3">
        <f t="shared" si="7"/>
        <v>11450021.25</v>
      </c>
      <c r="F28" s="3">
        <f t="shared" si="7"/>
        <v>21948591.989999998</v>
      </c>
      <c r="G28" s="3">
        <f t="shared" si="7"/>
        <v>24853366.27</v>
      </c>
      <c r="H28" s="3">
        <f t="shared" si="7"/>
        <v>28737736.030000001</v>
      </c>
      <c r="I28" s="3">
        <f t="shared" si="7"/>
        <v>17356675.649999999</v>
      </c>
      <c r="J28" s="3">
        <f t="shared" si="7"/>
        <v>104346391.19</v>
      </c>
      <c r="K28" s="6">
        <f t="shared" si="7"/>
        <v>250261152.81</v>
      </c>
      <c r="L28" s="1"/>
      <c r="M28" s="1"/>
      <c r="N28" s="1"/>
      <c r="O28" s="14"/>
      <c r="Y28" s="1"/>
    </row>
    <row r="29" spans="1:25" x14ac:dyDescent="0.2">
      <c r="A29" s="8" t="s">
        <v>38</v>
      </c>
      <c r="B29" s="9">
        <v>3000000</v>
      </c>
      <c r="C29" s="11"/>
      <c r="D29" s="11">
        <f t="shared" si="4"/>
        <v>3000000</v>
      </c>
      <c r="E29" s="11">
        <v>165612.62</v>
      </c>
      <c r="F29" s="11"/>
      <c r="G29" s="11">
        <v>426065.34</v>
      </c>
      <c r="H29" s="11">
        <v>214701.91</v>
      </c>
      <c r="I29" s="11">
        <v>162792.29</v>
      </c>
      <c r="J29" s="11">
        <f t="shared" ref="J29:J76" si="8">SUM(E29:I29)</f>
        <v>969172.16</v>
      </c>
      <c r="K29" s="12">
        <f t="shared" ref="K29:K76" si="9">+D29-J29</f>
        <v>2030827.8399999999</v>
      </c>
      <c r="L29" s="1"/>
      <c r="M29" s="1"/>
      <c r="N29" s="1"/>
      <c r="O29" s="14"/>
      <c r="Y29" s="1"/>
    </row>
    <row r="30" spans="1:25" x14ac:dyDescent="0.2">
      <c r="A30" s="8" t="s">
        <v>39</v>
      </c>
      <c r="B30" s="9">
        <v>24000000</v>
      </c>
      <c r="C30" s="11"/>
      <c r="D30" s="11">
        <f t="shared" si="4"/>
        <v>24000000</v>
      </c>
      <c r="E30" s="11">
        <v>938471.51</v>
      </c>
      <c r="F30" s="11">
        <v>3716858.08</v>
      </c>
      <c r="G30" s="11">
        <v>2414370.2599999998</v>
      </c>
      <c r="H30" s="11">
        <v>1216644.17</v>
      </c>
      <c r="I30" s="11">
        <v>922489.66</v>
      </c>
      <c r="J30" s="11">
        <f t="shared" si="8"/>
        <v>9208833.6799999997</v>
      </c>
      <c r="K30" s="12">
        <f t="shared" si="9"/>
        <v>14791166.32</v>
      </c>
      <c r="L30" s="1"/>
      <c r="M30" s="1"/>
      <c r="N30" s="1"/>
      <c r="O30" s="14"/>
      <c r="Y30" s="1"/>
    </row>
    <row r="31" spans="1:25" x14ac:dyDescent="0.2">
      <c r="A31" s="8" t="s">
        <v>40</v>
      </c>
      <c r="B31" s="9">
        <v>8200000</v>
      </c>
      <c r="C31" s="11"/>
      <c r="D31" s="11">
        <f t="shared" si="4"/>
        <v>8200000</v>
      </c>
      <c r="E31" s="11"/>
      <c r="F31" s="11">
        <v>58925.51</v>
      </c>
      <c r="G31" s="11"/>
      <c r="H31" s="11">
        <v>2036751.26</v>
      </c>
      <c r="I31" s="11"/>
      <c r="J31" s="11">
        <f t="shared" si="8"/>
        <v>2095676.77</v>
      </c>
      <c r="K31" s="12">
        <f t="shared" si="9"/>
        <v>6104323.2300000004</v>
      </c>
      <c r="L31" s="1"/>
      <c r="M31" s="1"/>
      <c r="N31" s="1"/>
      <c r="O31" s="14"/>
      <c r="Y31" s="1"/>
    </row>
    <row r="32" spans="1:25" x14ac:dyDescent="0.2">
      <c r="A32" s="8" t="s">
        <v>41</v>
      </c>
      <c r="B32" s="9">
        <v>50092105</v>
      </c>
      <c r="C32" s="10"/>
      <c r="D32" s="11">
        <f t="shared" si="4"/>
        <v>50092105</v>
      </c>
      <c r="E32" s="11">
        <v>3202559.12</v>
      </c>
      <c r="F32" s="11">
        <v>5080316.8600000003</v>
      </c>
      <c r="G32" s="11">
        <v>4075290.28</v>
      </c>
      <c r="H32" s="11">
        <v>4229862.04</v>
      </c>
      <c r="I32" s="11">
        <v>4322670.55</v>
      </c>
      <c r="J32" s="11">
        <f t="shared" si="8"/>
        <v>20910698.850000001</v>
      </c>
      <c r="K32" s="12">
        <f t="shared" si="9"/>
        <v>29181406.149999999</v>
      </c>
      <c r="L32" s="1"/>
      <c r="M32" s="1"/>
      <c r="N32" s="1"/>
      <c r="O32" s="14"/>
      <c r="Y32" s="1"/>
    </row>
    <row r="33" spans="1:25" x14ac:dyDescent="0.2">
      <c r="A33" s="8" t="s">
        <v>42</v>
      </c>
      <c r="B33" s="9">
        <v>41501055</v>
      </c>
      <c r="C33" s="10"/>
      <c r="D33" s="11">
        <f t="shared" si="4"/>
        <v>41501055</v>
      </c>
      <c r="E33" s="11"/>
      <c r="F33" s="11">
        <v>4213560.5199999996</v>
      </c>
      <c r="G33" s="11">
        <v>4244695.75</v>
      </c>
      <c r="H33" s="11">
        <v>4105606.82</v>
      </c>
      <c r="I33" s="11">
        <v>3708759.11</v>
      </c>
      <c r="J33" s="11">
        <f t="shared" si="8"/>
        <v>16272622.199999999</v>
      </c>
      <c r="K33" s="12">
        <f t="shared" si="9"/>
        <v>25228432.800000001</v>
      </c>
      <c r="L33" s="1"/>
      <c r="M33" s="1"/>
      <c r="N33" s="1"/>
      <c r="O33" s="14"/>
      <c r="Y33" s="1"/>
    </row>
    <row r="34" spans="1:25" x14ac:dyDescent="0.2">
      <c r="A34" s="8" t="s">
        <v>43</v>
      </c>
      <c r="B34" s="9">
        <v>452724</v>
      </c>
      <c r="C34" s="16"/>
      <c r="D34" s="11">
        <f t="shared" si="4"/>
        <v>452724</v>
      </c>
      <c r="E34" s="11">
        <v>27600</v>
      </c>
      <c r="F34" s="11">
        <v>37215</v>
      </c>
      <c r="G34" s="11">
        <v>37735</v>
      </c>
      <c r="H34" s="11"/>
      <c r="I34" s="11">
        <v>10058</v>
      </c>
      <c r="J34" s="11">
        <f t="shared" si="8"/>
        <v>112608</v>
      </c>
      <c r="K34" s="12">
        <f t="shared" si="9"/>
        <v>340116</v>
      </c>
      <c r="L34" s="1"/>
      <c r="M34" s="1"/>
      <c r="N34" s="1"/>
      <c r="O34" s="14"/>
      <c r="Y34" s="1"/>
    </row>
    <row r="35" spans="1:25" x14ac:dyDescent="0.2">
      <c r="A35" s="8" t="s">
        <v>44</v>
      </c>
      <c r="B35" s="9">
        <v>500000</v>
      </c>
      <c r="C35" s="10"/>
      <c r="D35" s="11">
        <f t="shared" si="4"/>
        <v>500000</v>
      </c>
      <c r="E35" s="11">
        <v>115778</v>
      </c>
      <c r="F35" s="11">
        <v>5627</v>
      </c>
      <c r="G35" s="11">
        <v>69663</v>
      </c>
      <c r="H35" s="11">
        <v>5615</v>
      </c>
      <c r="I35" s="11">
        <v>18813</v>
      </c>
      <c r="J35" s="11">
        <f t="shared" si="8"/>
        <v>215496</v>
      </c>
      <c r="K35" s="12">
        <f t="shared" si="9"/>
        <v>284504</v>
      </c>
      <c r="L35" s="1"/>
      <c r="M35" s="1"/>
      <c r="N35" s="1"/>
      <c r="O35" s="14"/>
      <c r="Y35" s="1"/>
    </row>
    <row r="36" spans="1:25" x14ac:dyDescent="0.2">
      <c r="A36" s="8" t="s">
        <v>45</v>
      </c>
      <c r="B36" s="9">
        <v>26820716</v>
      </c>
      <c r="C36" s="13">
        <v>-10000000</v>
      </c>
      <c r="D36" s="11">
        <f t="shared" si="4"/>
        <v>16820716</v>
      </c>
      <c r="E36" s="11"/>
      <c r="F36" s="11"/>
      <c r="G36" s="11">
        <v>1346380</v>
      </c>
      <c r="H36" s="11">
        <v>1624417.5</v>
      </c>
      <c r="I36" s="11">
        <v>767096.76</v>
      </c>
      <c r="J36" s="11">
        <f t="shared" si="8"/>
        <v>3737894.26</v>
      </c>
      <c r="K36" s="12">
        <f t="shared" si="9"/>
        <v>13082821.74</v>
      </c>
      <c r="L36" s="1"/>
      <c r="M36" s="1"/>
      <c r="N36" s="1"/>
      <c r="O36" s="14"/>
      <c r="Y36" s="1"/>
    </row>
    <row r="37" spans="1:25" x14ac:dyDescent="0.2">
      <c r="A37" s="8" t="s">
        <v>46</v>
      </c>
      <c r="B37" s="9">
        <v>20000</v>
      </c>
      <c r="C37" s="13">
        <v>460000</v>
      </c>
      <c r="D37" s="11">
        <f t="shared" si="4"/>
        <v>480000</v>
      </c>
      <c r="E37" s="11"/>
      <c r="F37" s="11"/>
      <c r="G37" s="11">
        <v>198240</v>
      </c>
      <c r="H37" s="11">
        <v>53100</v>
      </c>
      <c r="I37" s="11">
        <v>-53100</v>
      </c>
      <c r="J37" s="11">
        <f t="shared" si="8"/>
        <v>198240</v>
      </c>
      <c r="K37" s="12">
        <f t="shared" si="9"/>
        <v>281760</v>
      </c>
      <c r="L37" s="1"/>
      <c r="M37" s="1"/>
      <c r="N37" s="1"/>
      <c r="O37" s="14"/>
      <c r="Y37" s="1"/>
    </row>
    <row r="38" spans="1:25" x14ac:dyDescent="0.2">
      <c r="A38" s="8" t="s">
        <v>47</v>
      </c>
      <c r="B38" s="9">
        <v>7500002</v>
      </c>
      <c r="C38" s="13"/>
      <c r="D38" s="11">
        <f t="shared" si="4"/>
        <v>7500002</v>
      </c>
      <c r="E38" s="11"/>
      <c r="F38" s="11"/>
      <c r="G38" s="11"/>
      <c r="H38" s="11"/>
      <c r="I38" s="11"/>
      <c r="J38" s="11">
        <f t="shared" si="8"/>
        <v>0</v>
      </c>
      <c r="K38" s="12">
        <f t="shared" si="9"/>
        <v>7500002</v>
      </c>
      <c r="L38" s="1"/>
      <c r="M38" s="1"/>
      <c r="N38" s="1"/>
      <c r="O38" s="14"/>
      <c r="Y38" s="1"/>
    </row>
    <row r="39" spans="1:25" x14ac:dyDescent="0.2">
      <c r="A39" s="8" t="s">
        <v>48</v>
      </c>
      <c r="B39" s="9">
        <v>3716950</v>
      </c>
      <c r="C39" s="13"/>
      <c r="D39" s="11">
        <f t="shared" si="4"/>
        <v>3716950</v>
      </c>
      <c r="E39" s="11"/>
      <c r="F39" s="11"/>
      <c r="G39" s="11">
        <v>147300</v>
      </c>
      <c r="H39" s="11"/>
      <c r="I39" s="11"/>
      <c r="J39" s="11">
        <f t="shared" si="8"/>
        <v>147300</v>
      </c>
      <c r="K39" s="12">
        <f t="shared" si="9"/>
        <v>3569650</v>
      </c>
      <c r="L39" s="1"/>
      <c r="M39" s="1"/>
      <c r="N39" s="1"/>
      <c r="O39" s="14"/>
      <c r="Y39" s="1"/>
    </row>
    <row r="40" spans="1:25" x14ac:dyDescent="0.2">
      <c r="A40" s="8" t="s">
        <v>49</v>
      </c>
      <c r="B40" s="9">
        <v>1</v>
      </c>
      <c r="C40" s="13">
        <v>150000</v>
      </c>
      <c r="D40" s="11">
        <f t="shared" si="4"/>
        <v>150001</v>
      </c>
      <c r="E40" s="11"/>
      <c r="F40" s="11"/>
      <c r="G40" s="11"/>
      <c r="H40" s="11"/>
      <c r="I40" s="11"/>
      <c r="J40" s="11">
        <f t="shared" si="8"/>
        <v>0</v>
      </c>
      <c r="K40" s="12">
        <f t="shared" si="9"/>
        <v>150001</v>
      </c>
      <c r="L40" s="1"/>
      <c r="M40" s="1"/>
      <c r="N40" s="1"/>
      <c r="O40" s="14"/>
      <c r="Y40" s="1"/>
    </row>
    <row r="41" spans="1:25" x14ac:dyDescent="0.2">
      <c r="A41" s="8" t="s">
        <v>50</v>
      </c>
      <c r="B41" s="9">
        <v>400000</v>
      </c>
      <c r="C41" s="13"/>
      <c r="D41" s="11">
        <f t="shared" si="4"/>
        <v>400000</v>
      </c>
      <c r="E41" s="11"/>
      <c r="F41" s="11"/>
      <c r="G41" s="11"/>
      <c r="H41" s="11"/>
      <c r="I41" s="11"/>
      <c r="J41" s="11">
        <f t="shared" si="8"/>
        <v>0</v>
      </c>
      <c r="K41" s="12">
        <f t="shared" si="9"/>
        <v>400000</v>
      </c>
      <c r="L41" s="1"/>
      <c r="M41" s="1"/>
      <c r="N41" s="1"/>
      <c r="O41" s="14"/>
      <c r="Y41" s="1"/>
    </row>
    <row r="42" spans="1:25" x14ac:dyDescent="0.2">
      <c r="A42" s="17" t="s">
        <v>51</v>
      </c>
      <c r="B42" s="9">
        <v>2160500</v>
      </c>
      <c r="C42" s="13"/>
      <c r="D42" s="11">
        <f t="shared" si="4"/>
        <v>2160500</v>
      </c>
      <c r="E42" s="11"/>
      <c r="F42" s="11"/>
      <c r="G42" s="11"/>
      <c r="H42" s="11">
        <v>147100</v>
      </c>
      <c r="I42" s="11"/>
      <c r="J42" s="11">
        <f t="shared" si="8"/>
        <v>147100</v>
      </c>
      <c r="K42" s="12">
        <f t="shared" si="9"/>
        <v>2013400</v>
      </c>
      <c r="L42" s="1"/>
      <c r="M42" s="1"/>
      <c r="N42" s="1"/>
      <c r="O42" s="14"/>
      <c r="Y42" s="1"/>
    </row>
    <row r="43" spans="1:25" x14ac:dyDescent="0.2">
      <c r="A43" s="8" t="s">
        <v>52</v>
      </c>
      <c r="B43" s="9">
        <v>2812178</v>
      </c>
      <c r="C43" s="13"/>
      <c r="D43" s="11">
        <f t="shared" si="4"/>
        <v>2812178</v>
      </c>
      <c r="E43" s="11"/>
      <c r="F43" s="11"/>
      <c r="G43" s="11"/>
      <c r="H43" s="11"/>
      <c r="I43" s="11"/>
      <c r="J43" s="11">
        <f t="shared" si="8"/>
        <v>0</v>
      </c>
      <c r="K43" s="12">
        <f t="shared" si="9"/>
        <v>2812178</v>
      </c>
      <c r="L43" s="1"/>
      <c r="M43" s="1"/>
      <c r="N43" s="1"/>
      <c r="O43" s="14"/>
      <c r="Y43" s="1"/>
    </row>
    <row r="44" spans="1:25" x14ac:dyDescent="0.2">
      <c r="A44" s="8" t="s">
        <v>53</v>
      </c>
      <c r="B44" s="9">
        <v>700000</v>
      </c>
      <c r="C44" s="13"/>
      <c r="D44" s="11">
        <f t="shared" si="4"/>
        <v>700000</v>
      </c>
      <c r="E44" s="11"/>
      <c r="F44" s="11"/>
      <c r="G44" s="11"/>
      <c r="H44" s="11"/>
      <c r="I44" s="11"/>
      <c r="J44" s="11">
        <f t="shared" si="8"/>
        <v>0</v>
      </c>
      <c r="K44" s="12">
        <f t="shared" si="9"/>
        <v>700000</v>
      </c>
      <c r="L44" s="1"/>
      <c r="M44" s="1"/>
      <c r="N44" s="1"/>
      <c r="O44" s="14"/>
      <c r="Y44" s="1"/>
    </row>
    <row r="45" spans="1:25" x14ac:dyDescent="0.2">
      <c r="A45" s="8" t="s">
        <v>54</v>
      </c>
      <c r="B45" s="9">
        <v>2530000</v>
      </c>
      <c r="C45" s="13"/>
      <c r="D45" s="11">
        <f t="shared" si="4"/>
        <v>2530000</v>
      </c>
      <c r="E45" s="11"/>
      <c r="F45" s="11"/>
      <c r="G45" s="11"/>
      <c r="H45" s="11"/>
      <c r="I45" s="11"/>
      <c r="J45" s="11">
        <f t="shared" si="8"/>
        <v>0</v>
      </c>
      <c r="K45" s="12">
        <f t="shared" si="9"/>
        <v>2530000</v>
      </c>
      <c r="L45" s="1"/>
      <c r="M45" s="1"/>
      <c r="N45" s="1"/>
      <c r="O45" s="14"/>
      <c r="Y45" s="1"/>
    </row>
    <row r="46" spans="1:25" x14ac:dyDescent="0.2">
      <c r="A46" s="8" t="s">
        <v>55</v>
      </c>
      <c r="B46" s="9">
        <v>35162809</v>
      </c>
      <c r="C46" s="13"/>
      <c r="D46" s="11">
        <f t="shared" si="4"/>
        <v>35162809</v>
      </c>
      <c r="E46" s="11"/>
      <c r="F46" s="11">
        <v>1250000</v>
      </c>
      <c r="G46" s="11">
        <v>2546000</v>
      </c>
      <c r="H46" s="11">
        <v>1578804.73</v>
      </c>
      <c r="I46" s="11">
        <v>38500</v>
      </c>
      <c r="J46" s="11">
        <f t="shared" si="8"/>
        <v>5413304.7300000004</v>
      </c>
      <c r="K46" s="12">
        <f t="shared" si="9"/>
        <v>29749504.27</v>
      </c>
      <c r="L46" s="1"/>
      <c r="M46" s="1"/>
      <c r="N46" s="1"/>
      <c r="O46" s="14"/>
      <c r="Y46" s="1"/>
    </row>
    <row r="47" spans="1:25" x14ac:dyDescent="0.2">
      <c r="A47" s="18" t="s">
        <v>56</v>
      </c>
      <c r="B47" s="9">
        <v>200000</v>
      </c>
      <c r="C47" s="13"/>
      <c r="D47" s="11">
        <f t="shared" si="4"/>
        <v>200000</v>
      </c>
      <c r="E47" s="11"/>
      <c r="F47" s="11"/>
      <c r="G47" s="11"/>
      <c r="H47" s="11"/>
      <c r="I47" s="11"/>
      <c r="J47" s="11">
        <f t="shared" si="8"/>
        <v>0</v>
      </c>
      <c r="K47" s="12">
        <f t="shared" si="9"/>
        <v>200000</v>
      </c>
      <c r="L47" s="1"/>
      <c r="M47" s="1"/>
      <c r="N47" s="1"/>
      <c r="O47" s="14"/>
      <c r="Y47" s="1"/>
    </row>
    <row r="48" spans="1:25" x14ac:dyDescent="0.2">
      <c r="A48" s="18" t="s">
        <v>57</v>
      </c>
      <c r="B48" s="9">
        <v>3670000</v>
      </c>
      <c r="C48" s="13">
        <v>-800000</v>
      </c>
      <c r="D48" s="11">
        <f t="shared" si="4"/>
        <v>2870000</v>
      </c>
      <c r="E48" s="11"/>
      <c r="F48" s="11"/>
      <c r="G48" s="11"/>
      <c r="H48" s="11"/>
      <c r="I48" s="11"/>
      <c r="J48" s="11">
        <f t="shared" si="8"/>
        <v>0</v>
      </c>
      <c r="K48" s="12">
        <f t="shared" si="9"/>
        <v>2870000</v>
      </c>
      <c r="L48" s="1"/>
      <c r="M48" s="1"/>
      <c r="N48" s="1"/>
      <c r="O48" s="14"/>
      <c r="Y48" s="1"/>
    </row>
    <row r="49" spans="1:25" x14ac:dyDescent="0.2">
      <c r="A49" s="18" t="s">
        <v>58</v>
      </c>
      <c r="B49" s="9">
        <v>1070000</v>
      </c>
      <c r="C49" s="13"/>
      <c r="D49" s="11">
        <f t="shared" si="4"/>
        <v>1070000</v>
      </c>
      <c r="E49" s="11"/>
      <c r="F49" s="11"/>
      <c r="G49" s="11"/>
      <c r="H49" s="11"/>
      <c r="I49" s="11"/>
      <c r="J49" s="11">
        <f t="shared" si="8"/>
        <v>0</v>
      </c>
      <c r="K49" s="12">
        <f t="shared" si="9"/>
        <v>1070000</v>
      </c>
      <c r="L49" s="1"/>
      <c r="M49" s="1"/>
      <c r="N49" s="1"/>
      <c r="O49" s="14"/>
      <c r="Y49" s="1"/>
    </row>
    <row r="50" spans="1:25" x14ac:dyDescent="0.2">
      <c r="A50" s="18" t="s">
        <v>59</v>
      </c>
      <c r="B50" s="9">
        <v>6792907</v>
      </c>
      <c r="C50" s="13"/>
      <c r="D50" s="11">
        <f t="shared" si="4"/>
        <v>6792907</v>
      </c>
      <c r="E50" s="11"/>
      <c r="F50" s="11"/>
      <c r="G50" s="11"/>
      <c r="H50" s="11">
        <v>2566399.0299999998</v>
      </c>
      <c r="I50" s="11"/>
      <c r="J50" s="11">
        <f t="shared" si="8"/>
        <v>2566399.0299999998</v>
      </c>
      <c r="K50" s="12">
        <f t="shared" si="9"/>
        <v>4226507.9700000007</v>
      </c>
      <c r="L50" s="1"/>
      <c r="M50" s="1"/>
      <c r="N50" s="1"/>
      <c r="O50" s="14"/>
      <c r="Y50" s="1"/>
    </row>
    <row r="51" spans="1:25" x14ac:dyDescent="0.2">
      <c r="A51" s="18" t="s">
        <v>60</v>
      </c>
      <c r="B51" s="9">
        <v>18000000</v>
      </c>
      <c r="C51" s="13"/>
      <c r="D51" s="11">
        <f t="shared" si="4"/>
        <v>18000000</v>
      </c>
      <c r="E51" s="11"/>
      <c r="F51" s="11"/>
      <c r="G51" s="11"/>
      <c r="H51" s="11">
        <v>321716.83</v>
      </c>
      <c r="I51" s="11"/>
      <c r="J51" s="11">
        <f t="shared" si="8"/>
        <v>321716.83</v>
      </c>
      <c r="K51" s="12">
        <f t="shared" si="9"/>
        <v>17678283.170000002</v>
      </c>
      <c r="L51" s="1"/>
      <c r="M51" s="1"/>
      <c r="N51" s="1"/>
      <c r="O51" s="14"/>
      <c r="Y51" s="1"/>
    </row>
    <row r="52" spans="1:25" x14ac:dyDescent="0.2">
      <c r="A52" s="19" t="s">
        <v>61</v>
      </c>
      <c r="B52" s="9">
        <v>3420000</v>
      </c>
      <c r="C52" s="13"/>
      <c r="D52" s="11">
        <f t="shared" si="4"/>
        <v>3420000</v>
      </c>
      <c r="E52" s="11"/>
      <c r="F52" s="11">
        <v>586089.02</v>
      </c>
      <c r="G52" s="11">
        <v>585295.52</v>
      </c>
      <c r="H52" s="11">
        <v>292647.76</v>
      </c>
      <c r="I52" s="11">
        <v>292647.76</v>
      </c>
      <c r="J52" s="11">
        <f t="shared" si="8"/>
        <v>1756680.06</v>
      </c>
      <c r="K52" s="12">
        <f t="shared" si="9"/>
        <v>1663319.94</v>
      </c>
      <c r="L52" s="1"/>
      <c r="M52" s="1"/>
      <c r="N52" s="1"/>
      <c r="O52" s="14"/>
      <c r="Y52" s="1"/>
    </row>
    <row r="53" spans="1:25" x14ac:dyDescent="0.2">
      <c r="A53" s="18" t="s">
        <v>62</v>
      </c>
      <c r="B53" s="9">
        <v>84000000</v>
      </c>
      <c r="C53" s="13"/>
      <c r="D53" s="11">
        <f t="shared" si="4"/>
        <v>84000000</v>
      </c>
      <c r="E53" s="11">
        <v>7000000</v>
      </c>
      <c r="F53" s="11">
        <v>7000000</v>
      </c>
      <c r="G53" s="11">
        <v>7000000</v>
      </c>
      <c r="H53" s="11">
        <v>7000000</v>
      </c>
      <c r="I53" s="11">
        <v>7000000</v>
      </c>
      <c r="J53" s="11">
        <f t="shared" si="8"/>
        <v>35000000</v>
      </c>
      <c r="K53" s="12">
        <f t="shared" si="9"/>
        <v>49000000</v>
      </c>
      <c r="L53" s="1"/>
      <c r="M53" s="1"/>
      <c r="N53" s="1"/>
      <c r="O53" s="14"/>
      <c r="Y53" s="1"/>
    </row>
    <row r="54" spans="1:25" x14ac:dyDescent="0.2">
      <c r="A54" s="20" t="s">
        <v>63</v>
      </c>
      <c r="B54" s="9">
        <v>2500002</v>
      </c>
      <c r="C54" s="13"/>
      <c r="D54" s="11">
        <f t="shared" si="4"/>
        <v>2500002</v>
      </c>
      <c r="E54" s="11"/>
      <c r="F54" s="11"/>
      <c r="G54" s="11"/>
      <c r="H54" s="11"/>
      <c r="I54" s="11"/>
      <c r="J54" s="11">
        <f t="shared" si="8"/>
        <v>0</v>
      </c>
      <c r="K54" s="12">
        <f t="shared" si="9"/>
        <v>2500002</v>
      </c>
      <c r="L54" s="1"/>
      <c r="M54" s="1"/>
      <c r="N54" s="1"/>
      <c r="O54" s="14"/>
      <c r="Y54" s="1"/>
    </row>
    <row r="55" spans="1:25" x14ac:dyDescent="0.2">
      <c r="A55" s="20" t="s">
        <v>64</v>
      </c>
      <c r="B55" s="9">
        <v>346420</v>
      </c>
      <c r="C55" s="13"/>
      <c r="D55" s="11">
        <f t="shared" si="4"/>
        <v>346420</v>
      </c>
      <c r="E55" s="11"/>
      <c r="F55" s="11"/>
      <c r="G55" s="11"/>
      <c r="H55" s="11"/>
      <c r="I55" s="11"/>
      <c r="J55" s="11">
        <f t="shared" si="8"/>
        <v>0</v>
      </c>
      <c r="K55" s="12">
        <f t="shared" si="9"/>
        <v>346420</v>
      </c>
      <c r="L55" s="1"/>
      <c r="M55" s="1"/>
      <c r="N55" s="1"/>
      <c r="O55" s="14"/>
      <c r="Y55" s="1"/>
    </row>
    <row r="56" spans="1:25" x14ac:dyDescent="0.2">
      <c r="A56" s="20" t="s">
        <v>65</v>
      </c>
      <c r="B56" s="9">
        <v>3900000</v>
      </c>
      <c r="C56" s="13"/>
      <c r="D56" s="11">
        <f t="shared" si="4"/>
        <v>3900000</v>
      </c>
      <c r="E56" s="11"/>
      <c r="F56" s="11"/>
      <c r="G56" s="11"/>
      <c r="H56" s="11"/>
      <c r="I56" s="11"/>
      <c r="J56" s="11">
        <f t="shared" si="8"/>
        <v>0</v>
      </c>
      <c r="K56" s="12">
        <f t="shared" si="9"/>
        <v>3900000</v>
      </c>
      <c r="L56" s="1"/>
      <c r="M56" s="1"/>
      <c r="N56" s="1"/>
      <c r="O56" s="14"/>
      <c r="Y56" s="1"/>
    </row>
    <row r="57" spans="1:25" x14ac:dyDescent="0.2">
      <c r="A57" s="20" t="s">
        <v>66</v>
      </c>
      <c r="B57" s="9"/>
      <c r="C57" s="13">
        <v>900000</v>
      </c>
      <c r="D57" s="11">
        <f t="shared" si="4"/>
        <v>900000</v>
      </c>
      <c r="E57" s="11"/>
      <c r="F57" s="11"/>
      <c r="G57" s="11"/>
      <c r="H57" s="11"/>
      <c r="I57" s="11"/>
      <c r="J57" s="11">
        <f t="shared" si="8"/>
        <v>0</v>
      </c>
      <c r="K57" s="12">
        <f t="shared" si="9"/>
        <v>900000</v>
      </c>
      <c r="L57" s="1"/>
      <c r="M57" s="1"/>
      <c r="N57" s="1"/>
      <c r="O57" s="14"/>
      <c r="Y57" s="1"/>
    </row>
    <row r="58" spans="1:25" x14ac:dyDescent="0.2">
      <c r="A58" s="20" t="s">
        <v>67</v>
      </c>
      <c r="B58" s="9">
        <v>333375</v>
      </c>
      <c r="C58" s="13"/>
      <c r="D58" s="11">
        <f t="shared" si="4"/>
        <v>333375</v>
      </c>
      <c r="E58" s="11"/>
      <c r="F58" s="11"/>
      <c r="G58" s="11"/>
      <c r="H58" s="11"/>
      <c r="I58" s="11"/>
      <c r="J58" s="11">
        <f t="shared" si="8"/>
        <v>0</v>
      </c>
      <c r="K58" s="12">
        <f t="shared" si="9"/>
        <v>333375</v>
      </c>
      <c r="L58" s="1"/>
      <c r="M58" s="1"/>
      <c r="N58" s="1"/>
      <c r="O58" s="14"/>
      <c r="Y58" s="1"/>
    </row>
    <row r="59" spans="1:25" x14ac:dyDescent="0.2">
      <c r="A59" s="20" t="s">
        <v>68</v>
      </c>
      <c r="B59" s="9">
        <v>2000000</v>
      </c>
      <c r="C59" s="13"/>
      <c r="D59" s="11">
        <f t="shared" si="4"/>
        <v>2000000</v>
      </c>
      <c r="E59" s="11"/>
      <c r="F59" s="11"/>
      <c r="G59" s="11"/>
      <c r="H59" s="11">
        <v>60746.400000000001</v>
      </c>
      <c r="I59" s="11"/>
      <c r="J59" s="11">
        <f t="shared" si="8"/>
        <v>60746.400000000001</v>
      </c>
      <c r="K59" s="12">
        <f t="shared" si="9"/>
        <v>1939253.6</v>
      </c>
      <c r="L59" s="1"/>
      <c r="M59" s="1"/>
      <c r="N59" s="1"/>
      <c r="O59" s="14"/>
      <c r="Y59" s="1"/>
    </row>
    <row r="60" spans="1:25" x14ac:dyDescent="0.2">
      <c r="A60" s="20" t="s">
        <v>69</v>
      </c>
      <c r="B60" s="9">
        <v>700000</v>
      </c>
      <c r="C60" s="13"/>
      <c r="D60" s="11">
        <f t="shared" si="4"/>
        <v>700000</v>
      </c>
      <c r="E60" s="11"/>
      <c r="F60" s="11"/>
      <c r="G60" s="11"/>
      <c r="H60" s="11"/>
      <c r="I60" s="11"/>
      <c r="J60" s="11">
        <f t="shared" si="8"/>
        <v>0</v>
      </c>
      <c r="K60" s="12">
        <f t="shared" si="9"/>
        <v>700000</v>
      </c>
      <c r="L60" s="1"/>
      <c r="M60" s="1"/>
      <c r="N60" s="1"/>
      <c r="O60" s="14"/>
      <c r="Y60" s="1"/>
    </row>
    <row r="61" spans="1:25" x14ac:dyDescent="0.2">
      <c r="A61" s="20" t="s">
        <v>70</v>
      </c>
      <c r="B61" s="9">
        <v>70000</v>
      </c>
      <c r="C61" s="21"/>
      <c r="D61" s="11">
        <f t="shared" si="4"/>
        <v>70000</v>
      </c>
      <c r="E61" s="11"/>
      <c r="F61" s="11"/>
      <c r="G61" s="11"/>
      <c r="H61" s="11"/>
      <c r="I61" s="11"/>
      <c r="J61" s="11">
        <f t="shared" si="8"/>
        <v>0</v>
      </c>
      <c r="K61" s="12">
        <f t="shared" si="9"/>
        <v>70000</v>
      </c>
      <c r="L61" s="1"/>
      <c r="M61" s="1"/>
      <c r="N61" s="1"/>
      <c r="O61" s="14"/>
      <c r="Y61" s="1"/>
    </row>
    <row r="62" spans="1:25" x14ac:dyDescent="0.2">
      <c r="A62" s="20" t="s">
        <v>71</v>
      </c>
      <c r="B62" s="9"/>
      <c r="C62" s="21">
        <v>8000</v>
      </c>
      <c r="D62" s="11">
        <v>8000</v>
      </c>
      <c r="E62" s="11"/>
      <c r="F62" s="11"/>
      <c r="G62" s="11"/>
      <c r="H62" s="11"/>
      <c r="I62" s="11"/>
      <c r="J62" s="11">
        <f t="shared" si="8"/>
        <v>0</v>
      </c>
      <c r="K62" s="12">
        <f t="shared" si="9"/>
        <v>8000</v>
      </c>
      <c r="L62" s="1"/>
      <c r="M62" s="1"/>
      <c r="N62" s="1"/>
      <c r="O62" s="14"/>
      <c r="Y62" s="1"/>
    </row>
    <row r="63" spans="1:25" x14ac:dyDescent="0.2">
      <c r="A63" s="20" t="s">
        <v>72</v>
      </c>
      <c r="B63" s="9">
        <v>7986240</v>
      </c>
      <c r="C63" s="21"/>
      <c r="D63" s="11">
        <f t="shared" si="4"/>
        <v>7986240</v>
      </c>
      <c r="E63" s="11"/>
      <c r="F63" s="11"/>
      <c r="G63" s="11">
        <v>414177.12</v>
      </c>
      <c r="H63" s="11">
        <v>177500.87</v>
      </c>
      <c r="I63" s="11">
        <v>-7820.66</v>
      </c>
      <c r="J63" s="11">
        <f t="shared" si="8"/>
        <v>583857.32999999996</v>
      </c>
      <c r="K63" s="12">
        <f t="shared" si="9"/>
        <v>7402382.6699999999</v>
      </c>
      <c r="L63" s="1"/>
      <c r="M63" s="1"/>
      <c r="N63" s="1"/>
      <c r="O63" s="14"/>
      <c r="Y63" s="1"/>
    </row>
    <row r="64" spans="1:25" x14ac:dyDescent="0.2">
      <c r="A64" s="20" t="s">
        <v>73</v>
      </c>
      <c r="B64" s="9"/>
      <c r="C64" s="21">
        <v>700000</v>
      </c>
      <c r="D64" s="11">
        <f t="shared" si="4"/>
        <v>700000</v>
      </c>
      <c r="E64" s="11"/>
      <c r="F64" s="11"/>
      <c r="G64" s="11"/>
      <c r="H64" s="11">
        <v>67658.820000000007</v>
      </c>
      <c r="I64" s="11">
        <v>-67658.820000000007</v>
      </c>
      <c r="J64" s="11">
        <f t="shared" si="8"/>
        <v>0</v>
      </c>
      <c r="K64" s="12">
        <f t="shared" si="9"/>
        <v>700000</v>
      </c>
      <c r="L64" s="1"/>
      <c r="M64" s="1"/>
      <c r="N64" s="1"/>
      <c r="O64" s="14"/>
      <c r="Y64" s="1"/>
    </row>
    <row r="65" spans="1:25" x14ac:dyDescent="0.2">
      <c r="A65" s="20" t="s">
        <v>74</v>
      </c>
      <c r="B65" s="9">
        <v>5314241</v>
      </c>
      <c r="C65" s="21"/>
      <c r="D65" s="11">
        <f t="shared" si="4"/>
        <v>5314241</v>
      </c>
      <c r="E65" s="11"/>
      <c r="F65" s="11"/>
      <c r="G65" s="11">
        <v>713900</v>
      </c>
      <c r="H65" s="11">
        <v>688441.5</v>
      </c>
      <c r="I65" s="11"/>
      <c r="J65" s="11">
        <f t="shared" si="8"/>
        <v>1402341.5</v>
      </c>
      <c r="K65" s="12">
        <f t="shared" si="9"/>
        <v>3911899.5</v>
      </c>
      <c r="L65" s="1"/>
      <c r="M65" s="1"/>
      <c r="N65" s="1"/>
      <c r="O65" s="14"/>
      <c r="Y65" s="1"/>
    </row>
    <row r="66" spans="1:25" x14ac:dyDescent="0.2">
      <c r="A66" s="20" t="s">
        <v>75</v>
      </c>
      <c r="B66" s="9">
        <v>1</v>
      </c>
      <c r="C66" s="21"/>
      <c r="D66" s="11">
        <f t="shared" si="4"/>
        <v>1</v>
      </c>
      <c r="E66" s="11"/>
      <c r="F66" s="11"/>
      <c r="G66" s="11"/>
      <c r="H66" s="11"/>
      <c r="I66" s="11"/>
      <c r="J66" s="11">
        <f t="shared" si="8"/>
        <v>0</v>
      </c>
      <c r="K66" s="12">
        <f t="shared" si="9"/>
        <v>1</v>
      </c>
      <c r="L66" s="1"/>
      <c r="M66" s="1"/>
      <c r="N66" s="1"/>
      <c r="O66" s="14"/>
      <c r="Y66" s="1"/>
    </row>
    <row r="67" spans="1:25" x14ac:dyDescent="0.2">
      <c r="A67" s="20" t="s">
        <v>76</v>
      </c>
      <c r="B67" s="9">
        <v>525</v>
      </c>
      <c r="C67" s="21"/>
      <c r="D67" s="11">
        <f t="shared" si="4"/>
        <v>525</v>
      </c>
      <c r="E67" s="11"/>
      <c r="F67" s="11"/>
      <c r="G67" s="11"/>
      <c r="H67" s="11"/>
      <c r="I67" s="11"/>
      <c r="J67" s="11">
        <f t="shared" si="8"/>
        <v>0</v>
      </c>
      <c r="K67" s="12">
        <f t="shared" si="9"/>
        <v>525</v>
      </c>
      <c r="L67" s="1"/>
      <c r="M67" s="1"/>
      <c r="N67" s="1"/>
      <c r="O67" s="14"/>
      <c r="Y67" s="1"/>
    </row>
    <row r="68" spans="1:25" x14ac:dyDescent="0.2">
      <c r="A68" s="20" t="s">
        <v>77</v>
      </c>
      <c r="B68" s="9">
        <v>2644000</v>
      </c>
      <c r="C68" s="13">
        <v>-625500</v>
      </c>
      <c r="D68" s="11">
        <f t="shared" si="4"/>
        <v>2018500</v>
      </c>
      <c r="E68" s="11"/>
      <c r="F68" s="11"/>
      <c r="G68" s="11"/>
      <c r="H68" s="11">
        <v>90860</v>
      </c>
      <c r="I68" s="11"/>
      <c r="J68" s="11">
        <f t="shared" si="8"/>
        <v>90860</v>
      </c>
      <c r="K68" s="12">
        <f t="shared" si="9"/>
        <v>1927640</v>
      </c>
      <c r="L68" s="1"/>
      <c r="M68" s="1"/>
      <c r="N68" s="1"/>
      <c r="O68" s="14"/>
      <c r="Y68" s="1"/>
    </row>
    <row r="69" spans="1:25" x14ac:dyDescent="0.2">
      <c r="A69" s="20" t="s">
        <v>78</v>
      </c>
      <c r="B69" s="9"/>
      <c r="C69" s="21">
        <v>400000</v>
      </c>
      <c r="D69" s="11">
        <f t="shared" si="4"/>
        <v>400000</v>
      </c>
      <c r="E69" s="11"/>
      <c r="F69" s="11"/>
      <c r="G69" s="11"/>
      <c r="H69" s="11"/>
      <c r="I69" s="11"/>
      <c r="J69" s="11">
        <f t="shared" si="8"/>
        <v>0</v>
      </c>
      <c r="K69" s="12">
        <f t="shared" si="9"/>
        <v>400000</v>
      </c>
      <c r="L69" s="1"/>
      <c r="M69" s="1"/>
      <c r="N69" s="1"/>
      <c r="O69" s="14"/>
      <c r="Y69" s="1"/>
    </row>
    <row r="70" spans="1:25" x14ac:dyDescent="0.2">
      <c r="A70" s="20" t="s">
        <v>79</v>
      </c>
      <c r="B70" s="9">
        <v>14446000</v>
      </c>
      <c r="C70" s="13">
        <v>-10133000</v>
      </c>
      <c r="D70" s="11">
        <f t="shared" si="4"/>
        <v>4313000</v>
      </c>
      <c r="E70" s="11"/>
      <c r="F70" s="11"/>
      <c r="G70" s="11"/>
      <c r="H70" s="11"/>
      <c r="I70" s="11"/>
      <c r="J70" s="11">
        <f t="shared" si="8"/>
        <v>0</v>
      </c>
      <c r="K70" s="12">
        <f t="shared" si="9"/>
        <v>4313000</v>
      </c>
      <c r="L70" s="1"/>
      <c r="M70" s="1"/>
      <c r="N70" s="1"/>
      <c r="O70" s="14"/>
      <c r="Y70" s="1"/>
    </row>
    <row r="71" spans="1:25" x14ac:dyDescent="0.2">
      <c r="A71" s="20" t="s">
        <v>80</v>
      </c>
      <c r="B71" s="9"/>
      <c r="C71" s="13">
        <v>85000</v>
      </c>
      <c r="D71" s="11">
        <f t="shared" si="4"/>
        <v>85000</v>
      </c>
      <c r="E71" s="11"/>
      <c r="F71" s="11"/>
      <c r="G71" s="11"/>
      <c r="H71" s="11"/>
      <c r="I71" s="11"/>
      <c r="J71" s="11">
        <f t="shared" si="8"/>
        <v>0</v>
      </c>
      <c r="K71" s="12">
        <f t="shared" si="9"/>
        <v>85000</v>
      </c>
      <c r="L71" s="1"/>
      <c r="M71" s="1"/>
      <c r="N71" s="1"/>
      <c r="O71" s="14"/>
      <c r="Y71" s="1"/>
    </row>
    <row r="72" spans="1:25" x14ac:dyDescent="0.2">
      <c r="A72" s="20" t="s">
        <v>81</v>
      </c>
      <c r="B72" s="9">
        <v>200000</v>
      </c>
      <c r="C72" s="13"/>
      <c r="D72" s="11">
        <f t="shared" si="4"/>
        <v>200000</v>
      </c>
      <c r="E72" s="11"/>
      <c r="F72" s="11"/>
      <c r="G72" s="11"/>
      <c r="H72" s="11"/>
      <c r="I72" s="11"/>
      <c r="J72" s="11">
        <f t="shared" si="8"/>
        <v>0</v>
      </c>
      <c r="K72" s="12">
        <f t="shared" si="9"/>
        <v>200000</v>
      </c>
      <c r="L72" s="1"/>
      <c r="M72" s="1"/>
      <c r="N72" s="1"/>
      <c r="O72" s="14"/>
      <c r="Y72" s="1"/>
    </row>
    <row r="73" spans="1:25" x14ac:dyDescent="0.2">
      <c r="A73" s="20" t="s">
        <v>82</v>
      </c>
      <c r="B73" s="9">
        <v>4400000</v>
      </c>
      <c r="C73" s="13"/>
      <c r="D73" s="11">
        <f t="shared" si="4"/>
        <v>4400000</v>
      </c>
      <c r="E73" s="11"/>
      <c r="F73" s="11"/>
      <c r="G73" s="11">
        <v>507754</v>
      </c>
      <c r="H73" s="11">
        <v>1089081</v>
      </c>
      <c r="I73" s="11">
        <v>241428</v>
      </c>
      <c r="J73" s="11">
        <f t="shared" si="8"/>
        <v>1838263</v>
      </c>
      <c r="K73" s="12">
        <f t="shared" si="9"/>
        <v>2561737</v>
      </c>
      <c r="L73" s="1"/>
      <c r="M73" s="1"/>
      <c r="N73" s="1"/>
      <c r="O73" s="14"/>
      <c r="Y73" s="1"/>
    </row>
    <row r="74" spans="1:25" x14ac:dyDescent="0.2">
      <c r="A74" s="20" t="s">
        <v>83</v>
      </c>
      <c r="B74" s="9">
        <v>1000000</v>
      </c>
      <c r="C74" s="13"/>
      <c r="D74" s="11">
        <f t="shared" si="4"/>
        <v>1000000</v>
      </c>
      <c r="E74" s="11"/>
      <c r="F74" s="11"/>
      <c r="G74" s="11"/>
      <c r="H74" s="11"/>
      <c r="I74" s="11"/>
      <c r="J74" s="11">
        <f t="shared" si="8"/>
        <v>0</v>
      </c>
      <c r="K74" s="12">
        <f t="shared" si="9"/>
        <v>1000000</v>
      </c>
      <c r="L74" s="1"/>
      <c r="M74" s="1"/>
      <c r="N74" s="1"/>
      <c r="O74" s="14"/>
      <c r="Y74" s="1"/>
    </row>
    <row r="75" spans="1:25" x14ac:dyDescent="0.2">
      <c r="A75" s="18" t="s">
        <v>84</v>
      </c>
      <c r="B75" s="9">
        <v>900292</v>
      </c>
      <c r="C75" s="13"/>
      <c r="D75" s="11">
        <f t="shared" si="4"/>
        <v>900292</v>
      </c>
      <c r="E75" s="11"/>
      <c r="F75" s="11"/>
      <c r="G75" s="11">
        <v>126500</v>
      </c>
      <c r="H75" s="11">
        <v>1170080.3899999999</v>
      </c>
      <c r="I75" s="11"/>
      <c r="J75" s="11">
        <f t="shared" si="8"/>
        <v>1296580.3899999999</v>
      </c>
      <c r="K75" s="12">
        <f t="shared" si="9"/>
        <v>-396288.3899999999</v>
      </c>
      <c r="L75" s="1"/>
      <c r="M75" s="1"/>
      <c r="N75" s="1"/>
      <c r="O75" s="14"/>
      <c r="Y75" s="1"/>
    </row>
    <row r="76" spans="1:25" ht="13.5" thickBot="1" x14ac:dyDescent="0.25">
      <c r="A76" s="22" t="s">
        <v>85</v>
      </c>
      <c r="B76" s="9">
        <v>1</v>
      </c>
      <c r="C76" s="13"/>
      <c r="D76" s="11">
        <f t="shared" si="4"/>
        <v>1</v>
      </c>
      <c r="E76" s="11"/>
      <c r="F76" s="11"/>
      <c r="G76" s="11"/>
      <c r="H76" s="11"/>
      <c r="I76" s="11"/>
      <c r="J76" s="11">
        <f t="shared" si="8"/>
        <v>0</v>
      </c>
      <c r="K76" s="12">
        <f t="shared" si="9"/>
        <v>1</v>
      </c>
      <c r="L76" s="1"/>
      <c r="M76" s="1"/>
      <c r="N76" s="1"/>
      <c r="O76" s="14"/>
      <c r="Y76" s="1"/>
    </row>
    <row r="77" spans="1:25" ht="15" thickBot="1" x14ac:dyDescent="0.25">
      <c r="A77" s="15" t="s">
        <v>86</v>
      </c>
      <c r="B77" s="3">
        <f>SUM(B78:B130)</f>
        <v>507400760</v>
      </c>
      <c r="C77" s="23">
        <f>SUM(C78:C130)</f>
        <v>27952541.609999999</v>
      </c>
      <c r="D77" s="3">
        <f>SUM(D78:D130)</f>
        <v>535353301.60999995</v>
      </c>
      <c r="E77" s="3">
        <f>SUM(E78:E128)</f>
        <v>0</v>
      </c>
      <c r="F77" s="3">
        <f>SUM(F78:F128)</f>
        <v>2646830.2999999998</v>
      </c>
      <c r="G77" s="3">
        <f>SUM(G78:G130)</f>
        <v>50710334.420000009</v>
      </c>
      <c r="H77" s="3">
        <f>SUM(H78:H130)</f>
        <v>34670742.409999996</v>
      </c>
      <c r="I77" s="3">
        <f>SUM(I78:I130)</f>
        <v>-729956.7000000003</v>
      </c>
      <c r="J77" s="3">
        <f>SUM(J78:J130)</f>
        <v>87297950.429999977</v>
      </c>
      <c r="K77" s="6">
        <f>SUM(K78:K130)</f>
        <v>448055351.18000001</v>
      </c>
      <c r="L77" s="1"/>
      <c r="M77" s="1"/>
      <c r="N77" s="1"/>
      <c r="O77" s="14"/>
      <c r="Y77" s="1"/>
    </row>
    <row r="78" spans="1:25" x14ac:dyDescent="0.2">
      <c r="A78" s="17" t="s">
        <v>87</v>
      </c>
      <c r="B78" s="9">
        <v>50966777</v>
      </c>
      <c r="C78" s="13">
        <v>-9476311</v>
      </c>
      <c r="D78" s="11">
        <f t="shared" si="4"/>
        <v>41490466</v>
      </c>
      <c r="E78" s="11"/>
      <c r="F78" s="11">
        <v>1514630.3</v>
      </c>
      <c r="G78" s="11">
        <v>3384454.93</v>
      </c>
      <c r="H78" s="11">
        <v>1854832.06</v>
      </c>
      <c r="I78" s="11">
        <v>-363870.7</v>
      </c>
      <c r="J78" s="11">
        <f t="shared" ref="J78:J130" si="10">SUM(E78:I78)</f>
        <v>6390046.5900000008</v>
      </c>
      <c r="K78" s="12">
        <f t="shared" ref="K78:K130" si="11">+D78-J78</f>
        <v>35100419.409999996</v>
      </c>
      <c r="L78" s="1"/>
      <c r="M78" s="1"/>
      <c r="N78" s="1"/>
      <c r="O78" s="14"/>
      <c r="Y78" s="1"/>
    </row>
    <row r="79" spans="1:25" x14ac:dyDescent="0.2">
      <c r="A79" s="17" t="s">
        <v>88</v>
      </c>
      <c r="B79" s="9">
        <v>500000</v>
      </c>
      <c r="C79" s="13"/>
      <c r="D79" s="11">
        <f t="shared" si="4"/>
        <v>500000</v>
      </c>
      <c r="E79" s="11"/>
      <c r="F79" s="11"/>
      <c r="G79" s="11"/>
      <c r="H79" s="11"/>
      <c r="I79" s="11"/>
      <c r="J79" s="11">
        <f t="shared" si="10"/>
        <v>0</v>
      </c>
      <c r="K79" s="12">
        <f t="shared" si="11"/>
        <v>500000</v>
      </c>
      <c r="L79" s="1"/>
      <c r="M79" s="1"/>
      <c r="N79" s="1"/>
      <c r="O79" s="14"/>
      <c r="Y79" s="1"/>
    </row>
    <row r="80" spans="1:25" x14ac:dyDescent="0.2">
      <c r="A80" s="17" t="s">
        <v>89</v>
      </c>
      <c r="B80" s="9">
        <v>7400000</v>
      </c>
      <c r="C80" s="13"/>
      <c r="D80" s="11">
        <f t="shared" si="4"/>
        <v>7400000</v>
      </c>
      <c r="E80" s="11"/>
      <c r="F80" s="11"/>
      <c r="G80" s="11"/>
      <c r="H80" s="11"/>
      <c r="I80" s="11"/>
      <c r="J80" s="11">
        <f t="shared" si="10"/>
        <v>0</v>
      </c>
      <c r="K80" s="12">
        <f t="shared" si="11"/>
        <v>7400000</v>
      </c>
      <c r="L80" s="1"/>
      <c r="M80" s="1"/>
      <c r="N80" s="1"/>
      <c r="O80" s="14"/>
      <c r="Y80" s="1"/>
    </row>
    <row r="81" spans="1:25" x14ac:dyDescent="0.2">
      <c r="A81" s="17" t="s">
        <v>90</v>
      </c>
      <c r="B81" s="9">
        <v>85184025</v>
      </c>
      <c r="C81" s="13">
        <v>12355348.82</v>
      </c>
      <c r="D81" s="11">
        <f t="shared" si="4"/>
        <v>97539373.819999993</v>
      </c>
      <c r="E81" s="11"/>
      <c r="F81" s="11"/>
      <c r="G81" s="11">
        <v>32027315</v>
      </c>
      <c r="H81" s="11">
        <v>17936135</v>
      </c>
      <c r="I81" s="11"/>
      <c r="J81" s="11">
        <f t="shared" si="10"/>
        <v>49963450</v>
      </c>
      <c r="K81" s="12">
        <f t="shared" si="11"/>
        <v>47575923.819999993</v>
      </c>
      <c r="L81" s="1"/>
      <c r="M81" s="1"/>
      <c r="N81" s="1"/>
      <c r="O81" s="14"/>
      <c r="Y81" s="1"/>
    </row>
    <row r="82" spans="1:25" x14ac:dyDescent="0.2">
      <c r="A82" s="17" t="s">
        <v>91</v>
      </c>
      <c r="B82" s="9">
        <v>454736</v>
      </c>
      <c r="C82" s="13"/>
      <c r="D82" s="11">
        <f t="shared" si="4"/>
        <v>454736</v>
      </c>
      <c r="E82" s="11"/>
      <c r="F82" s="11"/>
      <c r="G82" s="11"/>
      <c r="H82" s="11"/>
      <c r="I82" s="11"/>
      <c r="J82" s="11">
        <f t="shared" si="10"/>
        <v>0</v>
      </c>
      <c r="K82" s="12">
        <f t="shared" si="11"/>
        <v>454736</v>
      </c>
      <c r="L82" s="1"/>
      <c r="M82" s="1"/>
      <c r="N82" s="1"/>
      <c r="O82" s="14"/>
      <c r="Y82" s="1"/>
    </row>
    <row r="83" spans="1:25" x14ac:dyDescent="0.2">
      <c r="A83" s="17" t="s">
        <v>92</v>
      </c>
      <c r="B83" s="9">
        <v>600000</v>
      </c>
      <c r="C83" s="13">
        <v>198000</v>
      </c>
      <c r="D83" s="11">
        <f t="shared" si="4"/>
        <v>798000</v>
      </c>
      <c r="E83" s="11"/>
      <c r="F83" s="11"/>
      <c r="G83" s="11">
        <v>56205.26</v>
      </c>
      <c r="H83" s="11"/>
      <c r="I83" s="11"/>
      <c r="J83" s="11">
        <f t="shared" si="10"/>
        <v>56205.26</v>
      </c>
      <c r="K83" s="12">
        <f t="shared" si="11"/>
        <v>741794.74</v>
      </c>
      <c r="L83" s="1"/>
      <c r="M83" s="1"/>
      <c r="N83" s="1"/>
      <c r="O83" s="14"/>
      <c r="Y83" s="1"/>
    </row>
    <row r="84" spans="1:25" x14ac:dyDescent="0.2">
      <c r="A84" s="17" t="s">
        <v>93</v>
      </c>
      <c r="B84" s="9">
        <v>226450</v>
      </c>
      <c r="C84" s="13"/>
      <c r="D84" s="11">
        <f t="shared" ref="D84:D130" si="12">+B84+C84</f>
        <v>226450</v>
      </c>
      <c r="E84" s="11"/>
      <c r="F84" s="11"/>
      <c r="G84" s="11"/>
      <c r="H84" s="11"/>
      <c r="I84" s="11"/>
      <c r="J84" s="11">
        <f t="shared" si="10"/>
        <v>0</v>
      </c>
      <c r="K84" s="12">
        <f t="shared" si="11"/>
        <v>226450</v>
      </c>
      <c r="L84" s="1"/>
      <c r="M84" s="1"/>
      <c r="N84" s="1"/>
      <c r="O84" s="14"/>
      <c r="Y84" s="1"/>
    </row>
    <row r="85" spans="1:25" x14ac:dyDescent="0.2">
      <c r="A85" s="17" t="s">
        <v>94</v>
      </c>
      <c r="B85" s="9">
        <v>487500</v>
      </c>
      <c r="C85" s="13"/>
      <c r="D85" s="11">
        <f t="shared" si="12"/>
        <v>487500</v>
      </c>
      <c r="E85" s="11"/>
      <c r="F85" s="11"/>
      <c r="G85" s="11"/>
      <c r="H85" s="11"/>
      <c r="I85" s="11">
        <v>15930</v>
      </c>
      <c r="J85" s="11">
        <f t="shared" si="10"/>
        <v>15930</v>
      </c>
      <c r="K85" s="12">
        <f t="shared" si="11"/>
        <v>471570</v>
      </c>
      <c r="L85" s="1"/>
      <c r="M85" s="1"/>
      <c r="N85" s="1"/>
      <c r="O85" s="14"/>
      <c r="Y85" s="1"/>
    </row>
    <row r="86" spans="1:25" x14ac:dyDescent="0.2">
      <c r="A86" s="24" t="s">
        <v>95</v>
      </c>
      <c r="B86" s="9">
        <v>1300000</v>
      </c>
      <c r="C86" s="13"/>
      <c r="D86" s="11">
        <f t="shared" si="12"/>
        <v>1300000</v>
      </c>
      <c r="E86" s="11"/>
      <c r="F86" s="11"/>
      <c r="G86" s="11"/>
      <c r="H86" s="11">
        <v>190617.2</v>
      </c>
      <c r="I86" s="11">
        <v>-112147.2</v>
      </c>
      <c r="J86" s="11">
        <f t="shared" si="10"/>
        <v>78470.000000000015</v>
      </c>
      <c r="K86" s="12">
        <f t="shared" si="11"/>
        <v>1221530</v>
      </c>
      <c r="L86" s="1"/>
      <c r="M86" s="1"/>
      <c r="N86" s="1"/>
      <c r="O86" s="14"/>
      <c r="Y86" s="1"/>
    </row>
    <row r="87" spans="1:25" x14ac:dyDescent="0.2">
      <c r="A87" s="24" t="s">
        <v>96</v>
      </c>
      <c r="B87" s="9">
        <v>50000</v>
      </c>
      <c r="C87" s="13"/>
      <c r="D87" s="11">
        <f t="shared" si="12"/>
        <v>50000</v>
      </c>
      <c r="E87" s="11"/>
      <c r="F87" s="11"/>
      <c r="G87" s="11"/>
      <c r="H87" s="11">
        <v>6026.5</v>
      </c>
      <c r="I87" s="11">
        <v>-6026.5</v>
      </c>
      <c r="J87" s="11">
        <f t="shared" si="10"/>
        <v>0</v>
      </c>
      <c r="K87" s="12">
        <f t="shared" si="11"/>
        <v>50000</v>
      </c>
      <c r="L87" s="1"/>
      <c r="M87" s="1"/>
      <c r="N87" s="1"/>
      <c r="O87" s="14"/>
      <c r="Y87" s="1"/>
    </row>
    <row r="88" spans="1:25" x14ac:dyDescent="0.2">
      <c r="A88" s="24" t="s">
        <v>97</v>
      </c>
      <c r="B88" s="9">
        <v>1860204</v>
      </c>
      <c r="C88" s="13"/>
      <c r="D88" s="11">
        <f t="shared" si="12"/>
        <v>1860204</v>
      </c>
      <c r="E88" s="11"/>
      <c r="F88" s="11"/>
      <c r="G88" s="11">
        <v>39235</v>
      </c>
      <c r="H88" s="11">
        <v>71230.460000000006</v>
      </c>
      <c r="I88" s="11">
        <v>89849.919999999998</v>
      </c>
      <c r="J88" s="11">
        <f t="shared" si="10"/>
        <v>200315.38</v>
      </c>
      <c r="K88" s="12">
        <f t="shared" si="11"/>
        <v>1659888.62</v>
      </c>
      <c r="L88" s="1"/>
      <c r="M88" s="1"/>
      <c r="N88" s="1"/>
      <c r="O88" s="14"/>
      <c r="Y88" s="1"/>
    </row>
    <row r="89" spans="1:25" x14ac:dyDescent="0.2">
      <c r="A89" s="25" t="s">
        <v>98</v>
      </c>
      <c r="B89" s="9">
        <v>1100000</v>
      </c>
      <c r="C89" s="13"/>
      <c r="D89" s="11">
        <f t="shared" si="12"/>
        <v>1100000</v>
      </c>
      <c r="E89" s="11"/>
      <c r="F89" s="11"/>
      <c r="G89" s="11">
        <v>19765</v>
      </c>
      <c r="H89" s="11">
        <v>641094</v>
      </c>
      <c r="I89" s="11">
        <v>-152810</v>
      </c>
      <c r="J89" s="11">
        <f t="shared" si="10"/>
        <v>508049</v>
      </c>
      <c r="K89" s="12">
        <f t="shared" si="11"/>
        <v>591951</v>
      </c>
      <c r="L89" s="1"/>
      <c r="M89" s="1"/>
      <c r="N89" s="1"/>
      <c r="O89" s="14"/>
      <c r="Y89" s="1"/>
    </row>
    <row r="90" spans="1:25" x14ac:dyDescent="0.2">
      <c r="A90" s="25" t="s">
        <v>99</v>
      </c>
      <c r="B90" s="9">
        <v>873844</v>
      </c>
      <c r="C90" s="21"/>
      <c r="D90" s="11">
        <f t="shared" si="12"/>
        <v>873844</v>
      </c>
      <c r="E90" s="11"/>
      <c r="F90" s="11"/>
      <c r="G90" s="11"/>
      <c r="H90" s="11">
        <v>13895.21</v>
      </c>
      <c r="I90" s="11"/>
      <c r="J90" s="11">
        <f t="shared" si="10"/>
        <v>13895.21</v>
      </c>
      <c r="K90" s="12">
        <f t="shared" si="11"/>
        <v>859948.79</v>
      </c>
      <c r="L90" s="1"/>
      <c r="M90" s="1"/>
      <c r="N90" s="1"/>
      <c r="O90" s="14"/>
      <c r="Y90" s="1"/>
    </row>
    <row r="91" spans="1:25" x14ac:dyDescent="0.2">
      <c r="A91" s="25" t="s">
        <v>100</v>
      </c>
      <c r="B91" s="9">
        <v>1050000</v>
      </c>
      <c r="C91" s="21"/>
      <c r="D91" s="11">
        <f t="shared" si="12"/>
        <v>1050000</v>
      </c>
      <c r="E91" s="11"/>
      <c r="F91" s="11"/>
      <c r="G91" s="11"/>
      <c r="H91" s="11">
        <v>37700</v>
      </c>
      <c r="I91" s="11">
        <v>-163</v>
      </c>
      <c r="J91" s="11">
        <f t="shared" si="10"/>
        <v>37537</v>
      </c>
      <c r="K91" s="12">
        <f t="shared" si="11"/>
        <v>1012463</v>
      </c>
      <c r="L91" s="1"/>
      <c r="M91" s="1"/>
      <c r="N91" s="1"/>
      <c r="O91" s="14"/>
      <c r="Y91" s="1"/>
    </row>
    <row r="92" spans="1:25" x14ac:dyDescent="0.2">
      <c r="A92" s="25" t="s">
        <v>101</v>
      </c>
      <c r="B92" s="9">
        <v>500000</v>
      </c>
      <c r="C92" s="21"/>
      <c r="D92" s="11">
        <f t="shared" si="12"/>
        <v>500000</v>
      </c>
      <c r="E92" s="11"/>
      <c r="F92" s="11"/>
      <c r="G92" s="11"/>
      <c r="H92" s="11"/>
      <c r="I92" s="11"/>
      <c r="J92" s="11">
        <f t="shared" si="10"/>
        <v>0</v>
      </c>
      <c r="K92" s="12">
        <f t="shared" si="11"/>
        <v>500000</v>
      </c>
      <c r="L92" s="1"/>
      <c r="M92" s="1"/>
      <c r="N92" s="1"/>
      <c r="O92" s="14"/>
      <c r="Y92" s="1"/>
    </row>
    <row r="93" spans="1:25" x14ac:dyDescent="0.2">
      <c r="A93" s="25" t="s">
        <v>102</v>
      </c>
      <c r="B93" s="9">
        <v>700000</v>
      </c>
      <c r="C93" s="21"/>
      <c r="D93" s="11">
        <f t="shared" si="12"/>
        <v>700000</v>
      </c>
      <c r="E93" s="11"/>
      <c r="F93" s="11"/>
      <c r="G93" s="11"/>
      <c r="H93" s="11"/>
      <c r="I93" s="11"/>
      <c r="J93" s="11">
        <f t="shared" si="10"/>
        <v>0</v>
      </c>
      <c r="K93" s="12">
        <f t="shared" si="11"/>
        <v>700000</v>
      </c>
      <c r="L93" s="1"/>
      <c r="M93" s="1"/>
      <c r="N93" s="1"/>
      <c r="O93" s="14"/>
      <c r="Y93" s="1"/>
    </row>
    <row r="94" spans="1:25" x14ac:dyDescent="0.2">
      <c r="A94" s="25" t="s">
        <v>103</v>
      </c>
      <c r="B94" s="9">
        <v>1624794</v>
      </c>
      <c r="C94" s="21"/>
      <c r="D94" s="11">
        <f t="shared" si="12"/>
        <v>1624794</v>
      </c>
      <c r="E94" s="11"/>
      <c r="F94" s="11"/>
      <c r="G94" s="11"/>
      <c r="H94" s="11"/>
      <c r="I94" s="11"/>
      <c r="J94" s="11">
        <f t="shared" si="10"/>
        <v>0</v>
      </c>
      <c r="K94" s="12">
        <f t="shared" si="11"/>
        <v>1624794</v>
      </c>
      <c r="L94" s="1"/>
      <c r="M94" s="1"/>
      <c r="N94" s="1"/>
      <c r="O94" s="14"/>
      <c r="Y94" s="1"/>
    </row>
    <row r="95" spans="1:25" x14ac:dyDescent="0.2">
      <c r="A95" s="25" t="s">
        <v>104</v>
      </c>
      <c r="B95" s="9">
        <v>10000</v>
      </c>
      <c r="C95" s="21"/>
      <c r="D95" s="11">
        <f t="shared" si="12"/>
        <v>10000</v>
      </c>
      <c r="E95" s="11"/>
      <c r="F95" s="11"/>
      <c r="G95" s="11"/>
      <c r="H95" s="11">
        <v>6897.8</v>
      </c>
      <c r="I95" s="11"/>
      <c r="J95" s="11">
        <f t="shared" si="10"/>
        <v>6897.8</v>
      </c>
      <c r="K95" s="12">
        <f t="shared" si="11"/>
        <v>3102.2</v>
      </c>
      <c r="L95" s="1"/>
      <c r="M95" s="1"/>
      <c r="N95" s="1"/>
      <c r="O95" s="14"/>
      <c r="Y95" s="1"/>
    </row>
    <row r="96" spans="1:25" x14ac:dyDescent="0.2">
      <c r="A96" s="25" t="s">
        <v>105</v>
      </c>
      <c r="B96" s="9">
        <v>3800000</v>
      </c>
      <c r="C96" s="13">
        <v>150000</v>
      </c>
      <c r="D96" s="11">
        <f t="shared" si="12"/>
        <v>3950000</v>
      </c>
      <c r="E96" s="11"/>
      <c r="F96" s="11"/>
      <c r="G96" s="11"/>
      <c r="H96" s="11">
        <v>2540952.4900000002</v>
      </c>
      <c r="I96" s="11">
        <v>-151181.76000000001</v>
      </c>
      <c r="J96" s="11">
        <f t="shared" si="10"/>
        <v>2389770.7300000004</v>
      </c>
      <c r="K96" s="12">
        <f t="shared" si="11"/>
        <v>1560229.2699999996</v>
      </c>
      <c r="L96" s="1"/>
      <c r="M96" s="1"/>
      <c r="N96" s="1"/>
      <c r="O96" s="14"/>
      <c r="Y96" s="1"/>
    </row>
    <row r="97" spans="1:25" x14ac:dyDescent="0.2">
      <c r="A97" s="25" t="s">
        <v>106</v>
      </c>
      <c r="B97" s="9">
        <v>300000</v>
      </c>
      <c r="C97" s="13">
        <v>5000000</v>
      </c>
      <c r="D97" s="11">
        <f t="shared" si="12"/>
        <v>5300000</v>
      </c>
      <c r="E97" s="11"/>
      <c r="F97" s="11"/>
      <c r="G97" s="11">
        <v>472</v>
      </c>
      <c r="H97" s="11">
        <v>26668</v>
      </c>
      <c r="I97" s="11">
        <v>4484</v>
      </c>
      <c r="J97" s="11">
        <f t="shared" si="10"/>
        <v>31624</v>
      </c>
      <c r="K97" s="12">
        <f t="shared" si="11"/>
        <v>5268376</v>
      </c>
      <c r="L97" s="1"/>
      <c r="M97" s="1"/>
      <c r="N97" s="1"/>
      <c r="O97" s="14"/>
      <c r="Y97" s="1"/>
    </row>
    <row r="98" spans="1:25" x14ac:dyDescent="0.2">
      <c r="A98" s="17" t="s">
        <v>107</v>
      </c>
      <c r="B98" s="9">
        <v>6424800</v>
      </c>
      <c r="C98" s="13">
        <v>1140464.5</v>
      </c>
      <c r="D98" s="11">
        <f t="shared" si="12"/>
        <v>7565264.5</v>
      </c>
      <c r="E98" s="11"/>
      <c r="F98" s="11"/>
      <c r="G98" s="11">
        <v>165.2</v>
      </c>
      <c r="H98" s="11">
        <v>790318.01</v>
      </c>
      <c r="I98" s="11">
        <v>-440366.06</v>
      </c>
      <c r="J98" s="11">
        <f t="shared" si="10"/>
        <v>350117.14999999997</v>
      </c>
      <c r="K98" s="12">
        <f t="shared" si="11"/>
        <v>7215147.3499999996</v>
      </c>
      <c r="L98" s="1"/>
      <c r="M98" s="1"/>
      <c r="N98" s="1"/>
      <c r="O98" s="14"/>
      <c r="Y98" s="1"/>
    </row>
    <row r="99" spans="1:25" x14ac:dyDescent="0.2">
      <c r="A99" s="17" t="s">
        <v>108</v>
      </c>
      <c r="B99" s="9">
        <v>100000</v>
      </c>
      <c r="C99" s="13">
        <v>316304.90000000002</v>
      </c>
      <c r="D99" s="11">
        <f t="shared" si="12"/>
        <v>416304.9</v>
      </c>
      <c r="E99" s="11"/>
      <c r="F99" s="11"/>
      <c r="G99" s="11">
        <v>304064.90000000002</v>
      </c>
      <c r="H99" s="11"/>
      <c r="I99" s="11"/>
      <c r="J99" s="11">
        <f t="shared" si="10"/>
        <v>304064.90000000002</v>
      </c>
      <c r="K99" s="12">
        <f t="shared" si="11"/>
        <v>112240</v>
      </c>
      <c r="L99" s="1"/>
      <c r="M99" s="1"/>
      <c r="N99" s="1"/>
      <c r="O99" s="14"/>
      <c r="Y99" s="1"/>
    </row>
    <row r="100" spans="1:25" x14ac:dyDescent="0.2">
      <c r="A100" s="17" t="s">
        <v>109</v>
      </c>
      <c r="B100" s="9">
        <v>452198</v>
      </c>
      <c r="C100" s="13">
        <v>35625</v>
      </c>
      <c r="D100" s="11">
        <f t="shared" si="12"/>
        <v>487823</v>
      </c>
      <c r="E100" s="11"/>
      <c r="F100" s="11"/>
      <c r="G100" s="11">
        <v>82500</v>
      </c>
      <c r="H100" s="11"/>
      <c r="I100" s="11"/>
      <c r="J100" s="11">
        <f t="shared" si="10"/>
        <v>82500</v>
      </c>
      <c r="K100" s="12">
        <f t="shared" si="11"/>
        <v>405323</v>
      </c>
      <c r="L100" s="1"/>
      <c r="M100" s="1"/>
      <c r="N100" s="1"/>
      <c r="O100" s="14"/>
      <c r="Y100" s="1"/>
    </row>
    <row r="101" spans="1:25" x14ac:dyDescent="0.2">
      <c r="A101" s="17" t="s">
        <v>110</v>
      </c>
      <c r="B101" s="9">
        <v>200000</v>
      </c>
      <c r="C101" s="13"/>
      <c r="D101" s="11">
        <f t="shared" si="12"/>
        <v>200000</v>
      </c>
      <c r="E101" s="11"/>
      <c r="F101" s="11"/>
      <c r="G101" s="11"/>
      <c r="H101" s="11"/>
      <c r="I101" s="11"/>
      <c r="J101" s="11">
        <f t="shared" si="10"/>
        <v>0</v>
      </c>
      <c r="K101" s="12">
        <f t="shared" si="11"/>
        <v>200000</v>
      </c>
      <c r="L101" s="1"/>
      <c r="M101" s="1"/>
      <c r="N101" s="1"/>
      <c r="O101" s="14"/>
      <c r="Y101" s="1"/>
    </row>
    <row r="102" spans="1:25" x14ac:dyDescent="0.2">
      <c r="A102" s="17" t="s">
        <v>111</v>
      </c>
      <c r="B102" s="9">
        <v>82979</v>
      </c>
      <c r="C102" s="13"/>
      <c r="D102" s="11">
        <f t="shared" si="12"/>
        <v>82979</v>
      </c>
      <c r="E102" s="11"/>
      <c r="F102" s="11"/>
      <c r="G102" s="11"/>
      <c r="H102" s="11"/>
      <c r="I102" s="11"/>
      <c r="J102" s="11">
        <f t="shared" si="10"/>
        <v>0</v>
      </c>
      <c r="K102" s="12">
        <f t="shared" si="11"/>
        <v>82979</v>
      </c>
      <c r="L102" s="1"/>
      <c r="M102" s="1"/>
      <c r="N102" s="1"/>
      <c r="O102" s="14"/>
      <c r="Y102" s="1"/>
    </row>
    <row r="103" spans="1:25" x14ac:dyDescent="0.2">
      <c r="A103" s="17" t="s">
        <v>112</v>
      </c>
      <c r="B103" s="9"/>
      <c r="C103" s="13">
        <v>40000</v>
      </c>
      <c r="D103" s="11">
        <f t="shared" si="12"/>
        <v>40000</v>
      </c>
      <c r="E103" s="11"/>
      <c r="F103" s="11"/>
      <c r="G103" s="11"/>
      <c r="H103" s="11"/>
      <c r="I103" s="11"/>
      <c r="J103" s="11">
        <f t="shared" si="10"/>
        <v>0</v>
      </c>
      <c r="K103" s="12">
        <f t="shared" si="11"/>
        <v>40000</v>
      </c>
      <c r="L103" s="1"/>
      <c r="M103" s="1"/>
      <c r="N103" s="1"/>
      <c r="O103" s="14"/>
      <c r="Y103" s="1"/>
    </row>
    <row r="104" spans="1:25" x14ac:dyDescent="0.2">
      <c r="A104" s="25" t="s">
        <v>113</v>
      </c>
      <c r="B104" s="9">
        <v>5010000</v>
      </c>
      <c r="C104" s="13">
        <v>1544468.91</v>
      </c>
      <c r="D104" s="11">
        <f t="shared" si="12"/>
        <v>6554468.9100000001</v>
      </c>
      <c r="E104" s="11"/>
      <c r="F104" s="11"/>
      <c r="G104" s="11"/>
      <c r="H104" s="11"/>
      <c r="I104" s="11"/>
      <c r="J104" s="11">
        <f t="shared" si="10"/>
        <v>0</v>
      </c>
      <c r="K104" s="12">
        <f t="shared" si="11"/>
        <v>6554468.9100000001</v>
      </c>
      <c r="L104" s="1"/>
      <c r="M104" s="1"/>
      <c r="N104" s="1"/>
      <c r="O104" s="14"/>
      <c r="Y104" s="1"/>
    </row>
    <row r="105" spans="1:25" x14ac:dyDescent="0.2">
      <c r="A105" s="25" t="s">
        <v>114</v>
      </c>
      <c r="B105" s="9">
        <v>100000</v>
      </c>
      <c r="C105" s="13">
        <v>122855.7</v>
      </c>
      <c r="D105" s="11">
        <f t="shared" si="12"/>
        <v>222855.7</v>
      </c>
      <c r="E105" s="11"/>
      <c r="F105" s="11"/>
      <c r="G105" s="11">
        <v>122855.7</v>
      </c>
      <c r="H105" s="11"/>
      <c r="I105" s="11"/>
      <c r="J105" s="11">
        <f t="shared" si="10"/>
        <v>122855.7</v>
      </c>
      <c r="K105" s="12">
        <f t="shared" si="11"/>
        <v>100000.00000000001</v>
      </c>
      <c r="L105" s="1"/>
      <c r="M105" s="1"/>
      <c r="N105" s="1"/>
      <c r="O105" s="14"/>
      <c r="Y105" s="1"/>
    </row>
    <row r="106" spans="1:25" x14ac:dyDescent="0.2">
      <c r="A106" s="25" t="s">
        <v>115</v>
      </c>
      <c r="B106" s="9">
        <v>1485000</v>
      </c>
      <c r="C106" s="21"/>
      <c r="D106" s="11">
        <f t="shared" si="12"/>
        <v>1485000</v>
      </c>
      <c r="E106" s="11"/>
      <c r="F106" s="11"/>
      <c r="G106" s="11">
        <v>717223.98</v>
      </c>
      <c r="H106" s="11">
        <v>176279.61</v>
      </c>
      <c r="I106" s="11"/>
      <c r="J106" s="11">
        <f t="shared" si="10"/>
        <v>893503.59</v>
      </c>
      <c r="K106" s="12">
        <f t="shared" si="11"/>
        <v>591496.41</v>
      </c>
      <c r="L106" s="1"/>
      <c r="M106" s="1"/>
      <c r="N106" s="1"/>
      <c r="O106" s="14"/>
      <c r="Y106" s="1"/>
    </row>
    <row r="107" spans="1:25" x14ac:dyDescent="0.2">
      <c r="A107" s="25" t="s">
        <v>116</v>
      </c>
      <c r="B107" s="9">
        <v>1200000</v>
      </c>
      <c r="C107" s="21">
        <v>28727.1</v>
      </c>
      <c r="D107" s="11">
        <f t="shared" si="12"/>
        <v>1228727.1000000001</v>
      </c>
      <c r="E107" s="11"/>
      <c r="F107" s="11"/>
      <c r="G107" s="11">
        <v>33740.92</v>
      </c>
      <c r="H107" s="11">
        <v>244370.03</v>
      </c>
      <c r="I107" s="11">
        <v>-168555.03</v>
      </c>
      <c r="J107" s="11">
        <f t="shared" si="10"/>
        <v>109555.92000000001</v>
      </c>
      <c r="K107" s="12">
        <f>+D107-J107</f>
        <v>1119171.1800000002</v>
      </c>
      <c r="L107" s="1"/>
      <c r="M107" s="1"/>
      <c r="N107" s="1"/>
      <c r="O107" s="14"/>
      <c r="Y107" s="1"/>
    </row>
    <row r="108" spans="1:25" x14ac:dyDescent="0.2">
      <c r="A108" s="25" t="s">
        <v>117</v>
      </c>
      <c r="B108" s="9">
        <v>30000</v>
      </c>
      <c r="C108" s="21"/>
      <c r="D108" s="11">
        <f t="shared" si="12"/>
        <v>30000</v>
      </c>
      <c r="E108" s="11"/>
      <c r="F108" s="11"/>
      <c r="G108" s="11"/>
      <c r="H108" s="11"/>
      <c r="I108" s="11"/>
      <c r="J108" s="11">
        <f t="shared" si="10"/>
        <v>0</v>
      </c>
      <c r="K108" s="12">
        <f t="shared" si="11"/>
        <v>30000</v>
      </c>
      <c r="L108" s="1"/>
      <c r="M108" s="1"/>
      <c r="N108" s="1"/>
      <c r="O108" s="14"/>
      <c r="Y108" s="1"/>
    </row>
    <row r="109" spans="1:25" x14ac:dyDescent="0.2">
      <c r="A109" s="25" t="s">
        <v>118</v>
      </c>
      <c r="B109" s="9">
        <v>100000</v>
      </c>
      <c r="C109" s="21"/>
      <c r="D109" s="11">
        <f t="shared" si="12"/>
        <v>100000</v>
      </c>
      <c r="E109" s="11"/>
      <c r="F109" s="11"/>
      <c r="G109" s="11">
        <v>5976.11</v>
      </c>
      <c r="H109" s="11"/>
      <c r="I109" s="11"/>
      <c r="J109" s="11">
        <f t="shared" si="10"/>
        <v>5976.11</v>
      </c>
      <c r="K109" s="12">
        <f>+D109-J109</f>
        <v>94023.89</v>
      </c>
      <c r="L109" s="1"/>
      <c r="M109" s="1"/>
      <c r="N109" s="1"/>
      <c r="O109" s="14"/>
      <c r="Y109" s="1"/>
    </row>
    <row r="110" spans="1:25" x14ac:dyDescent="0.2">
      <c r="A110" s="25" t="s">
        <v>119</v>
      </c>
      <c r="B110" s="9"/>
      <c r="C110" s="21">
        <v>700000</v>
      </c>
      <c r="D110" s="11">
        <f t="shared" si="12"/>
        <v>700000</v>
      </c>
      <c r="E110" s="11"/>
      <c r="F110" s="11"/>
      <c r="G110" s="11"/>
      <c r="H110" s="11"/>
      <c r="I110" s="11"/>
      <c r="J110" s="11">
        <f t="shared" si="10"/>
        <v>0</v>
      </c>
      <c r="K110" s="12">
        <f t="shared" ref="K110" si="13">+D110-J110</f>
        <v>700000</v>
      </c>
      <c r="L110" s="1"/>
      <c r="M110" s="1"/>
      <c r="N110" s="1"/>
      <c r="O110" s="14"/>
      <c r="Y110" s="1"/>
    </row>
    <row r="111" spans="1:25" x14ac:dyDescent="0.2">
      <c r="A111" s="25" t="s">
        <v>120</v>
      </c>
      <c r="B111" s="9">
        <v>3145000</v>
      </c>
      <c r="C111" s="13">
        <v>5201115.5</v>
      </c>
      <c r="D111" s="11">
        <f t="shared" si="12"/>
        <v>8346115.5</v>
      </c>
      <c r="E111" s="11"/>
      <c r="F111" s="11"/>
      <c r="G111" s="11">
        <v>1078942</v>
      </c>
      <c r="H111" s="11">
        <v>552000</v>
      </c>
      <c r="I111" s="11"/>
      <c r="J111" s="11">
        <f t="shared" si="10"/>
        <v>1630942</v>
      </c>
      <c r="K111" s="12">
        <f t="shared" si="11"/>
        <v>6715173.5</v>
      </c>
      <c r="L111" s="1"/>
      <c r="M111" s="1"/>
      <c r="N111" s="1"/>
      <c r="O111" s="14"/>
      <c r="Y111" s="1"/>
    </row>
    <row r="112" spans="1:25" x14ac:dyDescent="0.2">
      <c r="A112" s="25" t="s">
        <v>121</v>
      </c>
      <c r="B112" s="9">
        <v>300000</v>
      </c>
      <c r="C112" s="21"/>
      <c r="D112" s="11">
        <f t="shared" si="12"/>
        <v>300000</v>
      </c>
      <c r="E112" s="11"/>
      <c r="F112" s="11"/>
      <c r="G112" s="11"/>
      <c r="H112" s="11">
        <v>1979819.4</v>
      </c>
      <c r="I112" s="11">
        <v>618600</v>
      </c>
      <c r="J112" s="11">
        <f t="shared" si="10"/>
        <v>2598419.4</v>
      </c>
      <c r="K112" s="12">
        <f t="shared" si="11"/>
        <v>-2298419.4</v>
      </c>
      <c r="L112" s="1"/>
      <c r="M112" s="1"/>
      <c r="N112" s="1"/>
      <c r="O112" s="14"/>
      <c r="Y112" s="1"/>
    </row>
    <row r="113" spans="1:25" x14ac:dyDescent="0.2">
      <c r="A113" s="17" t="s">
        <v>122</v>
      </c>
      <c r="B113" s="9">
        <v>30859138</v>
      </c>
      <c r="C113" s="13">
        <v>51178.5</v>
      </c>
      <c r="D113" s="11">
        <f t="shared" si="12"/>
        <v>30910316.5</v>
      </c>
      <c r="E113" s="11"/>
      <c r="F113" s="11">
        <v>1132200</v>
      </c>
      <c r="G113" s="11">
        <v>1202231.2</v>
      </c>
      <c r="H113" s="11"/>
      <c r="I113" s="11"/>
      <c r="J113" s="11">
        <f t="shared" si="10"/>
        <v>2334431.2000000002</v>
      </c>
      <c r="K113" s="12">
        <f t="shared" si="11"/>
        <v>28575885.300000001</v>
      </c>
      <c r="L113" s="1"/>
      <c r="M113" s="1"/>
      <c r="N113" s="1"/>
      <c r="O113" s="14"/>
      <c r="Y113" s="1"/>
    </row>
    <row r="114" spans="1:25" x14ac:dyDescent="0.2">
      <c r="A114" s="17" t="s">
        <v>123</v>
      </c>
      <c r="B114" s="9">
        <v>36050000</v>
      </c>
      <c r="C114" s="13"/>
      <c r="D114" s="11">
        <f t="shared" si="12"/>
        <v>36050000</v>
      </c>
      <c r="E114" s="11"/>
      <c r="F114" s="11"/>
      <c r="G114" s="11">
        <v>4257000.01</v>
      </c>
      <c r="H114" s="11">
        <v>3625428</v>
      </c>
      <c r="I114" s="11">
        <v>1959772</v>
      </c>
      <c r="J114" s="11">
        <f t="shared" si="10"/>
        <v>9842200.0099999998</v>
      </c>
      <c r="K114" s="12">
        <f t="shared" si="11"/>
        <v>26207799.990000002</v>
      </c>
      <c r="L114" s="1"/>
      <c r="M114" s="1"/>
      <c r="N114" s="1"/>
      <c r="O114" s="14"/>
      <c r="Y114" s="1"/>
    </row>
    <row r="115" spans="1:25" x14ac:dyDescent="0.2">
      <c r="A115" s="17" t="s">
        <v>124</v>
      </c>
      <c r="B115" s="9">
        <v>50000</v>
      </c>
      <c r="C115" s="13"/>
      <c r="D115" s="11">
        <f t="shared" si="12"/>
        <v>50000</v>
      </c>
      <c r="E115" s="11"/>
      <c r="F115" s="11"/>
      <c r="G115" s="11"/>
      <c r="H115" s="11"/>
      <c r="I115" s="11"/>
      <c r="J115" s="11">
        <f t="shared" si="10"/>
        <v>0</v>
      </c>
      <c r="K115" s="12">
        <f t="shared" si="11"/>
        <v>50000</v>
      </c>
      <c r="L115" s="1"/>
      <c r="M115" s="1"/>
      <c r="N115" s="1"/>
      <c r="O115" s="14"/>
      <c r="Y115" s="1"/>
    </row>
    <row r="116" spans="1:25" x14ac:dyDescent="0.2">
      <c r="A116" s="17" t="s">
        <v>125</v>
      </c>
      <c r="B116" s="9">
        <v>600000</v>
      </c>
      <c r="C116" s="13"/>
      <c r="D116" s="11">
        <f t="shared" si="12"/>
        <v>600000</v>
      </c>
      <c r="E116" s="11"/>
      <c r="F116" s="11"/>
      <c r="G116" s="11"/>
      <c r="H116" s="11">
        <v>194331.25</v>
      </c>
      <c r="I116" s="11">
        <v>-194331.25</v>
      </c>
      <c r="J116" s="11">
        <f t="shared" si="10"/>
        <v>0</v>
      </c>
      <c r="K116" s="12">
        <f t="shared" si="11"/>
        <v>600000</v>
      </c>
      <c r="L116" s="1"/>
      <c r="M116" s="1"/>
      <c r="N116" s="1"/>
      <c r="O116" s="14"/>
      <c r="Y116" s="1"/>
    </row>
    <row r="117" spans="1:25" x14ac:dyDescent="0.2">
      <c r="A117" s="17" t="s">
        <v>126</v>
      </c>
      <c r="B117" s="9">
        <v>223000</v>
      </c>
      <c r="C117" s="13"/>
      <c r="D117" s="11">
        <f t="shared" si="12"/>
        <v>223000</v>
      </c>
      <c r="E117" s="11"/>
      <c r="F117" s="11"/>
      <c r="G117" s="11"/>
      <c r="H117" s="11">
        <v>1014.8</v>
      </c>
      <c r="I117" s="11"/>
      <c r="J117" s="11">
        <f t="shared" si="10"/>
        <v>1014.8</v>
      </c>
      <c r="K117" s="12">
        <f t="shared" si="11"/>
        <v>221985.2</v>
      </c>
      <c r="L117" s="1"/>
      <c r="M117" s="1"/>
      <c r="N117" s="1"/>
      <c r="O117" s="14"/>
      <c r="Y117" s="1"/>
    </row>
    <row r="118" spans="1:25" x14ac:dyDescent="0.2">
      <c r="A118" s="17" t="s">
        <v>127</v>
      </c>
      <c r="B118" s="9">
        <v>520000</v>
      </c>
      <c r="C118" s="13"/>
      <c r="D118" s="11">
        <f t="shared" si="12"/>
        <v>520000</v>
      </c>
      <c r="E118" s="11"/>
      <c r="F118" s="11"/>
      <c r="G118" s="11"/>
      <c r="H118" s="11"/>
      <c r="I118" s="11"/>
      <c r="J118" s="11">
        <f t="shared" si="10"/>
        <v>0</v>
      </c>
      <c r="K118" s="12">
        <f t="shared" si="11"/>
        <v>520000</v>
      </c>
      <c r="L118" s="1"/>
      <c r="M118" s="1"/>
      <c r="N118" s="1"/>
      <c r="O118" s="14"/>
      <c r="Y118" s="1"/>
    </row>
    <row r="119" spans="1:25" x14ac:dyDescent="0.2">
      <c r="A119" s="26" t="s">
        <v>128</v>
      </c>
      <c r="B119" s="9">
        <v>100000</v>
      </c>
      <c r="C119" s="21">
        <v>2840800</v>
      </c>
      <c r="D119" s="11">
        <f t="shared" si="12"/>
        <v>2940800</v>
      </c>
      <c r="E119" s="11"/>
      <c r="F119" s="11"/>
      <c r="G119" s="11">
        <v>2488113.85</v>
      </c>
      <c r="H119" s="11"/>
      <c r="I119" s="11"/>
      <c r="J119" s="11">
        <f t="shared" si="10"/>
        <v>2488113.85</v>
      </c>
      <c r="K119" s="12">
        <f t="shared" si="11"/>
        <v>452686.14999999991</v>
      </c>
      <c r="L119" s="1"/>
      <c r="M119" s="1"/>
      <c r="N119" s="1"/>
      <c r="O119" s="14"/>
      <c r="Y119" s="1"/>
    </row>
    <row r="120" spans="1:25" x14ac:dyDescent="0.2">
      <c r="A120" s="26" t="s">
        <v>129</v>
      </c>
      <c r="B120" s="9">
        <v>19664189</v>
      </c>
      <c r="C120" s="21">
        <v>4653761</v>
      </c>
      <c r="D120" s="11">
        <f t="shared" si="12"/>
        <v>24317950</v>
      </c>
      <c r="E120" s="11"/>
      <c r="F120" s="11"/>
      <c r="G120" s="11">
        <v>4113240</v>
      </c>
      <c r="H120" s="11">
        <v>1599900</v>
      </c>
      <c r="I120" s="11">
        <v>-1560000</v>
      </c>
      <c r="J120" s="11">
        <f t="shared" si="10"/>
        <v>4153140</v>
      </c>
      <c r="K120" s="12">
        <f t="shared" si="11"/>
        <v>20164810</v>
      </c>
      <c r="L120" s="1"/>
      <c r="M120" s="1"/>
      <c r="N120" s="1"/>
      <c r="O120" s="14"/>
      <c r="Y120" s="1"/>
    </row>
    <row r="121" spans="1:25" x14ac:dyDescent="0.2">
      <c r="A121" s="26" t="s">
        <v>130</v>
      </c>
      <c r="B121" s="9">
        <v>5248492</v>
      </c>
      <c r="C121" s="21">
        <v>22000000</v>
      </c>
      <c r="D121" s="11">
        <f t="shared" si="12"/>
        <v>27248492</v>
      </c>
      <c r="E121" s="11"/>
      <c r="F121" s="11"/>
      <c r="G121" s="11"/>
      <c r="H121" s="11"/>
      <c r="I121" s="11"/>
      <c r="J121" s="11">
        <f t="shared" si="10"/>
        <v>0</v>
      </c>
      <c r="K121" s="12">
        <f t="shared" si="11"/>
        <v>27248492</v>
      </c>
      <c r="L121" s="1"/>
      <c r="M121" s="1"/>
      <c r="N121" s="1"/>
      <c r="O121" s="14"/>
      <c r="Y121" s="1"/>
    </row>
    <row r="122" spans="1:25" x14ac:dyDescent="0.2">
      <c r="A122" s="26" t="s">
        <v>131</v>
      </c>
      <c r="B122" s="9">
        <v>1000000</v>
      </c>
      <c r="C122" s="21">
        <v>500000</v>
      </c>
      <c r="D122" s="11">
        <f t="shared" si="12"/>
        <v>1500000</v>
      </c>
      <c r="E122" s="11"/>
      <c r="F122" s="11"/>
      <c r="G122" s="11">
        <v>519.20000000000005</v>
      </c>
      <c r="H122" s="11">
        <v>8142</v>
      </c>
      <c r="I122" s="11">
        <v>118000</v>
      </c>
      <c r="J122" s="11">
        <f t="shared" si="10"/>
        <v>126661.2</v>
      </c>
      <c r="K122" s="12">
        <f t="shared" si="11"/>
        <v>1373338.8</v>
      </c>
      <c r="L122" s="1"/>
      <c r="M122" s="1"/>
      <c r="N122" s="1"/>
      <c r="O122" s="14"/>
      <c r="Y122" s="1"/>
    </row>
    <row r="123" spans="1:25" x14ac:dyDescent="0.2">
      <c r="A123" s="26" t="s">
        <v>132</v>
      </c>
      <c r="B123" s="9"/>
      <c r="C123" s="21">
        <v>500000</v>
      </c>
      <c r="D123" s="11">
        <f t="shared" si="12"/>
        <v>500000</v>
      </c>
      <c r="E123" s="11"/>
      <c r="F123" s="11"/>
      <c r="G123" s="11"/>
      <c r="H123" s="11"/>
      <c r="I123" s="11"/>
      <c r="J123" s="11">
        <f t="shared" si="10"/>
        <v>0</v>
      </c>
      <c r="K123" s="12">
        <f t="shared" si="11"/>
        <v>500000</v>
      </c>
      <c r="L123" s="1"/>
      <c r="M123" s="1"/>
      <c r="N123" s="1"/>
      <c r="O123" s="14"/>
      <c r="Y123" s="1"/>
    </row>
    <row r="124" spans="1:25" x14ac:dyDescent="0.2">
      <c r="A124" s="26" t="s">
        <v>133</v>
      </c>
      <c r="B124" s="9">
        <v>2000000</v>
      </c>
      <c r="C124" s="13">
        <v>522750</v>
      </c>
      <c r="D124" s="11">
        <f t="shared" si="12"/>
        <v>2522750</v>
      </c>
      <c r="E124" s="11"/>
      <c r="F124" s="11"/>
      <c r="G124" s="11">
        <v>170728.7</v>
      </c>
      <c r="H124" s="11">
        <v>800891.72</v>
      </c>
      <c r="I124" s="11">
        <v>-734876.62</v>
      </c>
      <c r="J124" s="11">
        <f t="shared" si="10"/>
        <v>236743.79999999993</v>
      </c>
      <c r="K124" s="12">
        <f t="shared" si="11"/>
        <v>2286006.2000000002</v>
      </c>
      <c r="L124" s="1"/>
      <c r="M124" s="1"/>
      <c r="N124" s="1"/>
      <c r="O124" s="14"/>
      <c r="Y124" s="1"/>
    </row>
    <row r="125" spans="1:25" x14ac:dyDescent="0.2">
      <c r="A125" s="26" t="s">
        <v>134</v>
      </c>
      <c r="B125" s="9">
        <v>9100000</v>
      </c>
      <c r="C125" s="13">
        <v>380000</v>
      </c>
      <c r="D125" s="11">
        <f t="shared" si="12"/>
        <v>9480000</v>
      </c>
      <c r="E125" s="11"/>
      <c r="F125" s="11"/>
      <c r="G125" s="11">
        <v>361744.94</v>
      </c>
      <c r="H125" s="11">
        <v>162543.53</v>
      </c>
      <c r="I125" s="11">
        <v>917001.6</v>
      </c>
      <c r="J125" s="11">
        <f t="shared" si="10"/>
        <v>1441290.0699999998</v>
      </c>
      <c r="K125" s="12">
        <f t="shared" si="11"/>
        <v>8038709.9299999997</v>
      </c>
      <c r="L125" s="1"/>
      <c r="M125" s="1"/>
      <c r="N125" s="1"/>
      <c r="O125" s="14"/>
      <c r="Y125" s="1"/>
    </row>
    <row r="126" spans="1:25" x14ac:dyDescent="0.2">
      <c r="A126" s="26" t="s">
        <v>135</v>
      </c>
      <c r="B126" s="9">
        <v>100000</v>
      </c>
      <c r="C126" s="13">
        <v>970180</v>
      </c>
      <c r="D126" s="11">
        <f t="shared" si="12"/>
        <v>1070180</v>
      </c>
      <c r="E126" s="11"/>
      <c r="F126" s="11"/>
      <c r="G126" s="11"/>
      <c r="H126" s="11"/>
      <c r="I126" s="11">
        <v>59640</v>
      </c>
      <c r="J126" s="11">
        <f t="shared" si="10"/>
        <v>59640</v>
      </c>
      <c r="K126" s="12">
        <f t="shared" si="11"/>
        <v>1010540</v>
      </c>
      <c r="L126" s="1"/>
      <c r="M126" s="1"/>
      <c r="N126" s="1"/>
      <c r="O126" s="14"/>
      <c r="Y126" s="1"/>
    </row>
    <row r="127" spans="1:25" x14ac:dyDescent="0.2">
      <c r="A127" s="26" t="s">
        <v>136</v>
      </c>
      <c r="B127" s="9">
        <v>30000</v>
      </c>
      <c r="C127" s="13">
        <v>2600000</v>
      </c>
      <c r="D127" s="11">
        <f t="shared" si="12"/>
        <v>2630000</v>
      </c>
      <c r="E127" s="11"/>
      <c r="F127" s="11"/>
      <c r="G127" s="11"/>
      <c r="H127" s="11"/>
      <c r="I127" s="11"/>
      <c r="J127" s="11">
        <f t="shared" si="10"/>
        <v>0</v>
      </c>
      <c r="K127" s="12">
        <f>+D127-J127</f>
        <v>2630000</v>
      </c>
      <c r="L127" s="1"/>
      <c r="M127" s="1"/>
      <c r="N127" s="1"/>
      <c r="O127" s="14"/>
      <c r="Y127" s="1"/>
    </row>
    <row r="128" spans="1:25" x14ac:dyDescent="0.2">
      <c r="A128" s="26" t="s">
        <v>137</v>
      </c>
      <c r="B128" s="9">
        <v>6445695</v>
      </c>
      <c r="C128" s="13">
        <v>35000</v>
      </c>
      <c r="D128" s="11">
        <f t="shared" si="12"/>
        <v>6480695</v>
      </c>
      <c r="E128" s="11"/>
      <c r="F128" s="11"/>
      <c r="G128" s="11">
        <v>180936.48</v>
      </c>
      <c r="H128" s="11">
        <v>182858.3</v>
      </c>
      <c r="I128" s="11">
        <v>38713.96</v>
      </c>
      <c r="J128" s="11">
        <f t="shared" si="10"/>
        <v>402508.74000000005</v>
      </c>
      <c r="K128" s="12">
        <f t="shared" si="11"/>
        <v>6078186.2599999998</v>
      </c>
      <c r="L128" s="1"/>
      <c r="M128" s="1"/>
      <c r="N128" s="1"/>
      <c r="O128" s="14"/>
      <c r="Y128" s="1"/>
    </row>
    <row r="129" spans="1:25" x14ac:dyDescent="0.2">
      <c r="A129" s="26" t="s">
        <v>138</v>
      </c>
      <c r="B129" s="9">
        <v>10286550</v>
      </c>
      <c r="C129" s="13">
        <v>-3709000</v>
      </c>
      <c r="D129" s="11">
        <f t="shared" si="12"/>
        <v>6577550</v>
      </c>
      <c r="E129" s="11"/>
      <c r="F129" s="11"/>
      <c r="G129" s="11">
        <v>22382.84</v>
      </c>
      <c r="H129" s="11">
        <v>1026797.04</v>
      </c>
      <c r="I129" s="11">
        <v>-667620.06000000006</v>
      </c>
      <c r="J129" s="11">
        <f t="shared" si="10"/>
        <v>381559.82000000007</v>
      </c>
      <c r="K129" s="12">
        <f t="shared" si="11"/>
        <v>6195990.1799999997</v>
      </c>
      <c r="L129" s="1"/>
      <c r="M129" s="1"/>
      <c r="N129" s="1"/>
      <c r="O129" s="14"/>
      <c r="Y129" s="1"/>
    </row>
    <row r="130" spans="1:25" ht="13.5" thickBot="1" x14ac:dyDescent="0.25">
      <c r="A130" s="26" t="s">
        <v>139</v>
      </c>
      <c r="B130" s="9">
        <v>207505389</v>
      </c>
      <c r="C130" s="13">
        <v>-20748727.32</v>
      </c>
      <c r="D130" s="11">
        <f t="shared" si="12"/>
        <v>186756661.68000001</v>
      </c>
      <c r="E130" s="11"/>
      <c r="F130" s="11"/>
      <c r="G130" s="11">
        <v>40521.199999999997</v>
      </c>
      <c r="H130" s="11"/>
      <c r="I130" s="11"/>
      <c r="J130" s="11">
        <f t="shared" si="10"/>
        <v>40521.199999999997</v>
      </c>
      <c r="K130" s="12">
        <f t="shared" si="11"/>
        <v>186716140.48000002</v>
      </c>
      <c r="L130" s="1"/>
      <c r="M130" s="1"/>
      <c r="N130" s="1"/>
      <c r="O130" s="14"/>
      <c r="Y130" s="1"/>
    </row>
    <row r="131" spans="1:25" ht="14.25" thickTop="1" thickBot="1" x14ac:dyDescent="0.25">
      <c r="A131" s="27" t="s">
        <v>140</v>
      </c>
      <c r="B131" s="3">
        <f t="shared" ref="B131:K131" si="14">SUM(B132:B145)</f>
        <v>4915710504</v>
      </c>
      <c r="C131" s="5">
        <f t="shared" si="14"/>
        <v>0</v>
      </c>
      <c r="D131" s="3">
        <f t="shared" si="14"/>
        <v>4915710504</v>
      </c>
      <c r="E131" s="3">
        <f t="shared" si="14"/>
        <v>367390547.61000001</v>
      </c>
      <c r="F131" s="3">
        <f t="shared" si="14"/>
        <v>409059125.44</v>
      </c>
      <c r="G131" s="3">
        <f t="shared" si="14"/>
        <v>385232042.10000002</v>
      </c>
      <c r="H131" s="3">
        <f t="shared" si="14"/>
        <v>390345488.54000002</v>
      </c>
      <c r="I131" s="3">
        <f t="shared" si="14"/>
        <v>372898822.78999996</v>
      </c>
      <c r="J131" s="3">
        <f t="shared" si="14"/>
        <v>1924926026.48</v>
      </c>
      <c r="K131" s="6">
        <f t="shared" si="14"/>
        <v>2990784477.52</v>
      </c>
      <c r="L131" s="1"/>
      <c r="M131" s="1"/>
      <c r="N131" s="1"/>
      <c r="Y131" s="1"/>
    </row>
    <row r="132" spans="1:25" ht="13.5" thickTop="1" x14ac:dyDescent="0.2">
      <c r="A132" s="19" t="s">
        <v>141</v>
      </c>
      <c r="B132" s="11">
        <v>20187120</v>
      </c>
      <c r="C132" s="10"/>
      <c r="D132" s="11">
        <f t="shared" ref="D132:D145" si="15">+B132+C132</f>
        <v>20187120</v>
      </c>
      <c r="E132" s="11">
        <v>1572383</v>
      </c>
      <c r="F132" s="11">
        <v>1572383</v>
      </c>
      <c r="G132" s="11">
        <v>1872383</v>
      </c>
      <c r="H132" s="11">
        <v>1572383</v>
      </c>
      <c r="I132" s="11">
        <v>1572383</v>
      </c>
      <c r="J132" s="11">
        <f t="shared" ref="J132:J145" si="16">SUM(E132:I132)</f>
        <v>8161915</v>
      </c>
      <c r="K132" s="12">
        <f t="shared" ref="K132:K145" si="17">+D132-J132</f>
        <v>12025205</v>
      </c>
      <c r="L132" s="1"/>
      <c r="M132" s="1"/>
      <c r="N132" s="1"/>
      <c r="Y132" s="1"/>
    </row>
    <row r="133" spans="1:25" x14ac:dyDescent="0.2">
      <c r="A133" s="19" t="s">
        <v>142</v>
      </c>
      <c r="B133" s="11">
        <v>76480300</v>
      </c>
      <c r="C133" s="16"/>
      <c r="D133" s="11">
        <f t="shared" si="15"/>
        <v>76480300</v>
      </c>
      <c r="E133" s="11"/>
      <c r="F133" s="11">
        <v>12185000</v>
      </c>
      <c r="G133" s="11">
        <v>9092500</v>
      </c>
      <c r="H133" s="11">
        <v>3722606.83</v>
      </c>
      <c r="I133" s="11"/>
      <c r="J133" s="11">
        <f t="shared" si="16"/>
        <v>25000106.829999998</v>
      </c>
      <c r="K133" s="12">
        <f t="shared" si="17"/>
        <v>51480193.170000002</v>
      </c>
      <c r="L133" s="1"/>
      <c r="M133" s="1"/>
      <c r="N133" s="1"/>
      <c r="Y133" s="1"/>
    </row>
    <row r="134" spans="1:25" x14ac:dyDescent="0.2">
      <c r="A134" s="28" t="s">
        <v>143</v>
      </c>
      <c r="B134" s="11">
        <v>36250000</v>
      </c>
      <c r="C134" s="16"/>
      <c r="D134" s="11">
        <f t="shared" si="15"/>
        <v>36250000</v>
      </c>
      <c r="E134" s="11">
        <v>3000000</v>
      </c>
      <c r="F134" s="11">
        <v>3000000</v>
      </c>
      <c r="G134" s="11"/>
      <c r="H134" s="11">
        <v>6000000</v>
      </c>
      <c r="I134" s="11">
        <v>3000000</v>
      </c>
      <c r="J134" s="11">
        <f t="shared" si="16"/>
        <v>15000000</v>
      </c>
      <c r="K134" s="12">
        <f t="shared" si="17"/>
        <v>21250000</v>
      </c>
      <c r="L134" s="1"/>
      <c r="M134" s="1"/>
      <c r="N134" s="1"/>
      <c r="Y134" s="1"/>
    </row>
    <row r="135" spans="1:25" x14ac:dyDescent="0.2">
      <c r="A135" s="19" t="s">
        <v>144</v>
      </c>
      <c r="B135" s="11">
        <v>1752573045</v>
      </c>
      <c r="C135" s="10"/>
      <c r="D135" s="11">
        <f t="shared" si="15"/>
        <v>1752573045</v>
      </c>
      <c r="E135" s="11">
        <v>147766976.06999999</v>
      </c>
      <c r="F135" s="11">
        <v>150872759.63</v>
      </c>
      <c r="G135" s="11">
        <v>151904242.08000001</v>
      </c>
      <c r="H135" s="11">
        <v>151187011.77000001</v>
      </c>
      <c r="I135" s="11">
        <v>152740328.72999999</v>
      </c>
      <c r="J135" s="11">
        <f t="shared" si="16"/>
        <v>754471318.27999997</v>
      </c>
      <c r="K135" s="12">
        <f t="shared" si="17"/>
        <v>998101726.72000003</v>
      </c>
      <c r="L135" s="1"/>
      <c r="M135" s="1"/>
      <c r="N135" s="1"/>
      <c r="Y135" s="1"/>
    </row>
    <row r="136" spans="1:25" x14ac:dyDescent="0.2">
      <c r="A136" s="19" t="s">
        <v>145</v>
      </c>
      <c r="B136" s="11">
        <v>918284487</v>
      </c>
      <c r="C136" s="10"/>
      <c r="D136" s="11">
        <f t="shared" si="15"/>
        <v>918284487</v>
      </c>
      <c r="E136" s="11">
        <v>61852605.539999999</v>
      </c>
      <c r="F136" s="11">
        <v>58749247.149999999</v>
      </c>
      <c r="G136" s="11">
        <v>57790487.700000003</v>
      </c>
      <c r="H136" s="11">
        <v>63924383.009999998</v>
      </c>
      <c r="I136" s="11">
        <v>58690726.049999997</v>
      </c>
      <c r="J136" s="11">
        <f t="shared" si="16"/>
        <v>301007449.44999999</v>
      </c>
      <c r="K136" s="12">
        <f t="shared" si="17"/>
        <v>617277037.54999995</v>
      </c>
      <c r="L136" s="1"/>
      <c r="M136" s="1"/>
      <c r="N136" s="1"/>
      <c r="Y136" s="1"/>
    </row>
    <row r="137" spans="1:25" x14ac:dyDescent="0.2">
      <c r="A137" s="19" t="s">
        <v>146</v>
      </c>
      <c r="B137" s="11">
        <v>66034460</v>
      </c>
      <c r="C137" s="10"/>
      <c r="D137" s="11">
        <f t="shared" si="15"/>
        <v>66034460</v>
      </c>
      <c r="E137" s="11"/>
      <c r="F137" s="11">
        <v>4481152.66</v>
      </c>
      <c r="G137" s="11">
        <v>7359622.3200000003</v>
      </c>
      <c r="H137" s="11">
        <v>6726346.9299999997</v>
      </c>
      <c r="I137" s="11">
        <v>7604684.0099999998</v>
      </c>
      <c r="J137" s="11">
        <f t="shared" si="16"/>
        <v>26171805.920000002</v>
      </c>
      <c r="K137" s="12">
        <f t="shared" si="17"/>
        <v>39862654.079999998</v>
      </c>
      <c r="L137" s="1"/>
      <c r="M137" s="1"/>
      <c r="N137" s="1"/>
      <c r="Y137" s="1"/>
    </row>
    <row r="138" spans="1:25" x14ac:dyDescent="0.2">
      <c r="A138" s="19" t="s">
        <v>147</v>
      </c>
      <c r="B138" s="11">
        <v>72746724</v>
      </c>
      <c r="C138" s="10"/>
      <c r="D138" s="11">
        <f t="shared" si="15"/>
        <v>72746724</v>
      </c>
      <c r="E138" s="11"/>
      <c r="F138" s="11"/>
      <c r="G138" s="11"/>
      <c r="H138" s="11"/>
      <c r="I138" s="11"/>
      <c r="J138" s="11">
        <f t="shared" si="16"/>
        <v>0</v>
      </c>
      <c r="K138" s="12">
        <f t="shared" si="17"/>
        <v>72746724</v>
      </c>
      <c r="L138" s="1"/>
      <c r="M138" s="1"/>
      <c r="N138" s="1"/>
      <c r="Y138" s="1"/>
    </row>
    <row r="139" spans="1:25" x14ac:dyDescent="0.2">
      <c r="A139" s="19" t="s">
        <v>148</v>
      </c>
      <c r="B139" s="11">
        <v>16891776</v>
      </c>
      <c r="C139" s="10"/>
      <c r="D139" s="11">
        <f t="shared" si="15"/>
        <v>16891776</v>
      </c>
      <c r="E139" s="11">
        <v>396641</v>
      </c>
      <c r="F139" s="11">
        <v>396641</v>
      </c>
      <c r="G139" s="11">
        <v>396641</v>
      </c>
      <c r="H139" s="11">
        <v>396641</v>
      </c>
      <c r="I139" s="11">
        <v>396641</v>
      </c>
      <c r="J139" s="11">
        <f t="shared" si="16"/>
        <v>1983205</v>
      </c>
      <c r="K139" s="12">
        <f t="shared" si="17"/>
        <v>14908571</v>
      </c>
      <c r="L139" s="1"/>
      <c r="M139" s="1"/>
      <c r="N139" s="1"/>
      <c r="Y139" s="1"/>
    </row>
    <row r="140" spans="1:25" x14ac:dyDescent="0.2">
      <c r="A140" s="19" t="s">
        <v>149</v>
      </c>
      <c r="B140" s="11">
        <v>16716846</v>
      </c>
      <c r="C140" s="10"/>
      <c r="D140" s="11">
        <f t="shared" si="15"/>
        <v>16716846</v>
      </c>
      <c r="E140" s="11">
        <v>1783628</v>
      </c>
      <c r="F140" s="11">
        <v>1783628</v>
      </c>
      <c r="G140" s="11">
        <v>1783628</v>
      </c>
      <c r="H140" s="11">
        <v>1783628</v>
      </c>
      <c r="I140" s="11">
        <v>1783628</v>
      </c>
      <c r="J140" s="11">
        <f t="shared" si="16"/>
        <v>8918140</v>
      </c>
      <c r="K140" s="12">
        <f t="shared" si="17"/>
        <v>7798706</v>
      </c>
      <c r="L140" s="1"/>
      <c r="M140" s="1"/>
      <c r="N140" s="1"/>
      <c r="Y140" s="1"/>
    </row>
    <row r="141" spans="1:25" x14ac:dyDescent="0.2">
      <c r="A141" s="19" t="s">
        <v>150</v>
      </c>
      <c r="B141" s="11">
        <v>503383304</v>
      </c>
      <c r="C141" s="16"/>
      <c r="D141" s="11">
        <f t="shared" si="15"/>
        <v>503383304</v>
      </c>
      <c r="E141" s="11">
        <v>58617854</v>
      </c>
      <c r="F141" s="11">
        <v>62999340</v>
      </c>
      <c r="G141" s="11">
        <v>62999340</v>
      </c>
      <c r="H141" s="11">
        <v>62999290</v>
      </c>
      <c r="I141" s="11">
        <v>62999340</v>
      </c>
      <c r="J141" s="11">
        <f t="shared" si="16"/>
        <v>310615164</v>
      </c>
      <c r="K141" s="12">
        <f t="shared" si="17"/>
        <v>192768140</v>
      </c>
      <c r="L141" s="1"/>
      <c r="M141" s="1"/>
      <c r="N141" s="1"/>
      <c r="Y141" s="1"/>
    </row>
    <row r="142" spans="1:25" x14ac:dyDescent="0.2">
      <c r="A142" s="19" t="s">
        <v>151</v>
      </c>
      <c r="B142" s="11">
        <v>694354289</v>
      </c>
      <c r="C142" s="16"/>
      <c r="D142" s="11">
        <f t="shared" si="15"/>
        <v>694354289</v>
      </c>
      <c r="E142" s="11">
        <v>44345654</v>
      </c>
      <c r="F142" s="11">
        <v>39964168</v>
      </c>
      <c r="G142" s="11">
        <v>31478392</v>
      </c>
      <c r="H142" s="11">
        <v>31478392</v>
      </c>
      <c r="I142" s="11">
        <v>23556442</v>
      </c>
      <c r="J142" s="11">
        <f t="shared" si="16"/>
        <v>170823048</v>
      </c>
      <c r="K142" s="12">
        <f t="shared" si="17"/>
        <v>523531241</v>
      </c>
      <c r="L142" s="1"/>
      <c r="M142" s="1"/>
      <c r="N142" s="1"/>
      <c r="Y142" s="1"/>
    </row>
    <row r="143" spans="1:25" x14ac:dyDescent="0.2">
      <c r="A143" s="19" t="s">
        <v>152</v>
      </c>
      <c r="B143" s="11">
        <v>183956253</v>
      </c>
      <c r="C143" s="16"/>
      <c r="D143" s="11">
        <f t="shared" si="15"/>
        <v>183956253</v>
      </c>
      <c r="E143" s="11">
        <v>14150481</v>
      </c>
      <c r="F143" s="11">
        <v>14150481</v>
      </c>
      <c r="G143" s="11">
        <v>14150481</v>
      </c>
      <c r="H143" s="11">
        <v>14150481</v>
      </c>
      <c r="I143" s="11">
        <v>14150325</v>
      </c>
      <c r="J143" s="11">
        <f t="shared" si="16"/>
        <v>70752249</v>
      </c>
      <c r="K143" s="12">
        <f t="shared" si="17"/>
        <v>113204004</v>
      </c>
      <c r="L143" s="1"/>
      <c r="M143" s="1"/>
      <c r="N143" s="1"/>
      <c r="Y143" s="1"/>
    </row>
    <row r="144" spans="1:25" x14ac:dyDescent="0.2">
      <c r="A144" s="29" t="s">
        <v>153</v>
      </c>
      <c r="B144" s="11">
        <v>406851900</v>
      </c>
      <c r="C144" s="10"/>
      <c r="D144" s="11">
        <f t="shared" si="15"/>
        <v>406851900</v>
      </c>
      <c r="E144" s="11">
        <v>33904325</v>
      </c>
      <c r="F144" s="11">
        <v>33904325</v>
      </c>
      <c r="G144" s="11">
        <v>33904325</v>
      </c>
      <c r="H144" s="11">
        <v>33904325</v>
      </c>
      <c r="I144" s="11">
        <v>33904325</v>
      </c>
      <c r="J144" s="11">
        <f t="shared" si="16"/>
        <v>169521625</v>
      </c>
      <c r="K144" s="12">
        <f t="shared" si="17"/>
        <v>237330275</v>
      </c>
      <c r="L144" s="1"/>
      <c r="M144" s="1"/>
      <c r="N144" s="1"/>
      <c r="Y144" s="1"/>
    </row>
    <row r="145" spans="1:31" ht="13.5" thickBot="1" x14ac:dyDescent="0.25">
      <c r="A145" s="29" t="s">
        <v>154</v>
      </c>
      <c r="B145" s="11">
        <v>151000000</v>
      </c>
      <c r="C145" s="30"/>
      <c r="D145" s="11">
        <f t="shared" si="15"/>
        <v>151000000</v>
      </c>
      <c r="E145" s="11"/>
      <c r="F145" s="11">
        <v>25000000</v>
      </c>
      <c r="G145" s="11">
        <v>12500000</v>
      </c>
      <c r="H145" s="11">
        <v>12500000</v>
      </c>
      <c r="I145" s="11">
        <v>12500000</v>
      </c>
      <c r="J145" s="11">
        <f t="shared" si="16"/>
        <v>62500000</v>
      </c>
      <c r="K145" s="12">
        <f t="shared" si="17"/>
        <v>88500000</v>
      </c>
      <c r="L145" s="1"/>
      <c r="M145" s="1"/>
      <c r="N145" s="1"/>
      <c r="Y145" s="1"/>
    </row>
    <row r="146" spans="1:31" ht="14.25" thickTop="1" thickBot="1" x14ac:dyDescent="0.25">
      <c r="A146" s="31" t="s">
        <v>155</v>
      </c>
      <c r="B146" s="32">
        <f t="shared" ref="B146:K146" si="18">+B147+B151</f>
        <v>2678170451</v>
      </c>
      <c r="C146" s="33">
        <f t="shared" si="18"/>
        <v>325502231.06999999</v>
      </c>
      <c r="D146" s="32">
        <f t="shared" si="18"/>
        <v>3003672682.0699997</v>
      </c>
      <c r="E146" s="32">
        <f t="shared" si="18"/>
        <v>0</v>
      </c>
      <c r="F146" s="32">
        <f t="shared" si="18"/>
        <v>333333332</v>
      </c>
      <c r="G146" s="32">
        <f t="shared" si="18"/>
        <v>177596689.94999999</v>
      </c>
      <c r="H146" s="32">
        <f t="shared" si="18"/>
        <v>14697688.290000001</v>
      </c>
      <c r="I146" s="32">
        <f t="shared" si="18"/>
        <v>330640124.75999999</v>
      </c>
      <c r="J146" s="32">
        <f t="shared" si="18"/>
        <v>856267835</v>
      </c>
      <c r="K146" s="34">
        <f t="shared" si="18"/>
        <v>2147404847.0699999</v>
      </c>
      <c r="L146" s="1"/>
      <c r="M146" s="1"/>
      <c r="N146" s="1"/>
      <c r="AE146" s="1"/>
    </row>
    <row r="147" spans="1:31" ht="14.25" thickTop="1" thickBot="1" x14ac:dyDescent="0.25">
      <c r="A147" s="35" t="s">
        <v>156</v>
      </c>
      <c r="B147" s="36">
        <f t="shared" ref="B147:K147" si="19">SUM(B148:B150)</f>
        <v>2006734262</v>
      </c>
      <c r="C147" s="37">
        <f t="shared" si="19"/>
        <v>0</v>
      </c>
      <c r="D147" s="36">
        <f t="shared" si="19"/>
        <v>2006734262</v>
      </c>
      <c r="E147" s="36">
        <f t="shared" si="19"/>
        <v>0</v>
      </c>
      <c r="F147" s="36">
        <f t="shared" si="19"/>
        <v>333333332</v>
      </c>
      <c r="G147" s="36">
        <f t="shared" si="19"/>
        <v>166666666</v>
      </c>
      <c r="H147" s="36">
        <f t="shared" si="19"/>
        <v>0</v>
      </c>
      <c r="I147" s="36">
        <f t="shared" si="19"/>
        <v>333333332</v>
      </c>
      <c r="J147" s="36">
        <f t="shared" si="19"/>
        <v>833333330</v>
      </c>
      <c r="K147" s="38">
        <f t="shared" si="19"/>
        <v>1173400932</v>
      </c>
      <c r="L147" s="1"/>
      <c r="M147" s="1"/>
      <c r="N147" s="1"/>
      <c r="AE147" s="1"/>
    </row>
    <row r="148" spans="1:31" x14ac:dyDescent="0.2">
      <c r="A148" s="39" t="s">
        <v>157</v>
      </c>
      <c r="B148" s="11">
        <v>6734262</v>
      </c>
      <c r="C148" s="30"/>
      <c r="D148" s="11">
        <f t="shared" ref="D148:D150" si="20">+B148+C148</f>
        <v>6734262</v>
      </c>
      <c r="E148" s="11"/>
      <c r="F148" s="11"/>
      <c r="G148" s="11"/>
      <c r="H148" s="11"/>
      <c r="I148" s="11"/>
      <c r="J148" s="11">
        <f t="shared" ref="J148:J150" si="21">SUM(E148:I148)</f>
        <v>0</v>
      </c>
      <c r="K148" s="12">
        <f t="shared" ref="K148:K150" si="22">+D148-J148</f>
        <v>6734262</v>
      </c>
      <c r="L148" s="1"/>
      <c r="M148" s="1"/>
      <c r="N148" s="1"/>
      <c r="AE148" s="1"/>
    </row>
    <row r="149" spans="1:31" x14ac:dyDescent="0.2">
      <c r="A149" s="39" t="s">
        <v>158</v>
      </c>
      <c r="B149" s="11">
        <v>1000000000</v>
      </c>
      <c r="C149" s="30"/>
      <c r="D149" s="11">
        <f t="shared" si="20"/>
        <v>1000000000</v>
      </c>
      <c r="E149" s="11"/>
      <c r="F149" s="11">
        <v>166666666</v>
      </c>
      <c r="G149" s="11">
        <v>83333333</v>
      </c>
      <c r="H149" s="11"/>
      <c r="I149" s="11">
        <v>166666666</v>
      </c>
      <c r="J149" s="11">
        <f t="shared" si="21"/>
        <v>416666665</v>
      </c>
      <c r="K149" s="12">
        <f t="shared" si="22"/>
        <v>583333335</v>
      </c>
      <c r="L149" s="1"/>
      <c r="M149" s="1"/>
      <c r="N149" s="1"/>
      <c r="AE149" s="1"/>
    </row>
    <row r="150" spans="1:31" ht="13.5" thickBot="1" x14ac:dyDescent="0.25">
      <c r="A150" s="39" t="s">
        <v>159</v>
      </c>
      <c r="B150" s="11">
        <v>1000000000</v>
      </c>
      <c r="C150" s="30"/>
      <c r="D150" s="11">
        <f t="shared" si="20"/>
        <v>1000000000</v>
      </c>
      <c r="E150" s="11"/>
      <c r="F150" s="11">
        <v>166666666</v>
      </c>
      <c r="G150" s="11">
        <v>83333333</v>
      </c>
      <c r="H150" s="11"/>
      <c r="I150" s="11">
        <v>166666666</v>
      </c>
      <c r="J150" s="11">
        <f t="shared" si="21"/>
        <v>416666665</v>
      </c>
      <c r="K150" s="12">
        <f t="shared" si="22"/>
        <v>583333335</v>
      </c>
      <c r="L150" s="1"/>
      <c r="M150" s="1"/>
      <c r="N150" s="1"/>
      <c r="AE150" s="1"/>
    </row>
    <row r="151" spans="1:31" ht="14.25" thickTop="1" thickBot="1" x14ac:dyDescent="0.25">
      <c r="A151" s="40" t="s">
        <v>160</v>
      </c>
      <c r="B151" s="36">
        <f t="shared" ref="B151:K151" si="23">SUM(B152:B183)</f>
        <v>671436189</v>
      </c>
      <c r="C151" s="36">
        <f t="shared" si="23"/>
        <v>325502231.06999999</v>
      </c>
      <c r="D151" s="36">
        <f t="shared" si="23"/>
        <v>996938420.06999993</v>
      </c>
      <c r="E151" s="36">
        <f t="shared" si="23"/>
        <v>0</v>
      </c>
      <c r="F151" s="36">
        <f t="shared" si="23"/>
        <v>0</v>
      </c>
      <c r="G151" s="36">
        <f t="shared" si="23"/>
        <v>10930023.950000001</v>
      </c>
      <c r="H151" s="36">
        <f t="shared" si="23"/>
        <v>14697688.290000001</v>
      </c>
      <c r="I151" s="36">
        <f t="shared" si="23"/>
        <v>-2693207.24</v>
      </c>
      <c r="J151" s="36">
        <f t="shared" si="23"/>
        <v>22934505</v>
      </c>
      <c r="K151" s="38">
        <f t="shared" si="23"/>
        <v>974003915.06999993</v>
      </c>
      <c r="L151" s="1"/>
      <c r="M151" s="1"/>
      <c r="N151" s="1"/>
      <c r="Y151" s="1"/>
    </row>
    <row r="152" spans="1:31" x14ac:dyDescent="0.2">
      <c r="A152" s="41" t="s">
        <v>161</v>
      </c>
      <c r="B152" s="9">
        <v>8517170</v>
      </c>
      <c r="C152" s="10"/>
      <c r="D152" s="11">
        <f t="shared" ref="D152:D183" si="24">+B152+C152</f>
        <v>8517170</v>
      </c>
      <c r="E152" s="42"/>
      <c r="F152" s="42"/>
      <c r="G152" s="42"/>
      <c r="H152" s="9">
        <v>1490603.47</v>
      </c>
      <c r="I152" s="9">
        <v>-565084.97</v>
      </c>
      <c r="J152" s="11">
        <f t="shared" ref="J152:J183" si="25">SUM(E152:I152)</f>
        <v>925518.5</v>
      </c>
      <c r="K152" s="12">
        <f t="shared" ref="K152:K183" si="26">+D152-J152</f>
        <v>7591651.5</v>
      </c>
      <c r="L152" s="1"/>
      <c r="M152" s="1"/>
      <c r="N152" s="1"/>
      <c r="Y152" s="1"/>
    </row>
    <row r="153" spans="1:31" x14ac:dyDescent="0.2">
      <c r="A153" s="43" t="s">
        <v>162</v>
      </c>
      <c r="B153" s="9">
        <v>5574725</v>
      </c>
      <c r="C153" s="10"/>
      <c r="D153" s="11">
        <f t="shared" si="24"/>
        <v>5574725</v>
      </c>
      <c r="E153" s="42"/>
      <c r="F153" s="42"/>
      <c r="G153" s="9">
        <v>4047268.6</v>
      </c>
      <c r="H153" s="9">
        <v>672360.11</v>
      </c>
      <c r="I153" s="9">
        <v>-449607.55</v>
      </c>
      <c r="J153" s="11">
        <f t="shared" si="25"/>
        <v>4270021.16</v>
      </c>
      <c r="K153" s="12">
        <f t="shared" si="26"/>
        <v>1304703.8399999999</v>
      </c>
      <c r="L153" s="1"/>
      <c r="M153" s="1"/>
      <c r="N153" s="1"/>
      <c r="Y153" s="1"/>
    </row>
    <row r="154" spans="1:31" x14ac:dyDescent="0.2">
      <c r="A154" s="19" t="s">
        <v>163</v>
      </c>
      <c r="B154" s="9">
        <v>4300000</v>
      </c>
      <c r="C154" s="44"/>
      <c r="D154" s="11">
        <f t="shared" si="24"/>
        <v>4300000</v>
      </c>
      <c r="E154" s="42"/>
      <c r="F154" s="42"/>
      <c r="G154" s="42"/>
      <c r="H154" s="9">
        <v>179419</v>
      </c>
      <c r="I154" s="9">
        <v>17464</v>
      </c>
      <c r="J154" s="11">
        <f t="shared" si="25"/>
        <v>196883</v>
      </c>
      <c r="K154" s="12">
        <f t="shared" si="26"/>
        <v>4103117</v>
      </c>
      <c r="L154" s="1"/>
      <c r="M154" s="1"/>
      <c r="N154" s="1"/>
      <c r="Y154" s="1"/>
    </row>
    <row r="155" spans="1:31" x14ac:dyDescent="0.2">
      <c r="A155" s="19" t="s">
        <v>164</v>
      </c>
      <c r="B155" s="9">
        <v>1165000</v>
      </c>
      <c r="C155" s="44"/>
      <c r="D155" s="11">
        <f t="shared" si="24"/>
        <v>1165000</v>
      </c>
      <c r="E155" s="42"/>
      <c r="F155" s="42"/>
      <c r="G155" s="42"/>
      <c r="H155" s="9">
        <v>28277.96</v>
      </c>
      <c r="I155" s="9"/>
      <c r="J155" s="11">
        <f t="shared" si="25"/>
        <v>28277.96</v>
      </c>
      <c r="K155" s="12">
        <f t="shared" si="26"/>
        <v>1136722.04</v>
      </c>
      <c r="L155" s="1"/>
      <c r="M155" s="1"/>
      <c r="N155" s="1"/>
      <c r="Y155" s="1"/>
    </row>
    <row r="156" spans="1:31" x14ac:dyDescent="0.2">
      <c r="A156" s="19" t="s">
        <v>165</v>
      </c>
      <c r="B156" s="9">
        <v>720000</v>
      </c>
      <c r="C156" s="44"/>
      <c r="D156" s="11">
        <f t="shared" si="24"/>
        <v>720000</v>
      </c>
      <c r="E156" s="42"/>
      <c r="F156" s="42"/>
      <c r="G156" s="9">
        <v>95267.63</v>
      </c>
      <c r="H156" s="9">
        <v>164547.46</v>
      </c>
      <c r="I156" s="9"/>
      <c r="J156" s="11">
        <f t="shared" si="25"/>
        <v>259815.09</v>
      </c>
      <c r="K156" s="12">
        <f t="shared" si="26"/>
        <v>460184.91000000003</v>
      </c>
      <c r="L156" s="1"/>
      <c r="M156" s="1"/>
      <c r="N156" s="1"/>
      <c r="Y156" s="1"/>
    </row>
    <row r="157" spans="1:31" x14ac:dyDescent="0.2">
      <c r="A157" s="19" t="s">
        <v>166</v>
      </c>
      <c r="B157" s="9">
        <v>200000</v>
      </c>
      <c r="C157" s="44">
        <v>433500</v>
      </c>
      <c r="D157" s="11">
        <f t="shared" si="24"/>
        <v>633500</v>
      </c>
      <c r="E157" s="42"/>
      <c r="F157" s="42"/>
      <c r="G157" s="9"/>
      <c r="H157" s="9"/>
      <c r="I157" s="9"/>
      <c r="J157" s="11">
        <f t="shared" si="25"/>
        <v>0</v>
      </c>
      <c r="K157" s="12">
        <f t="shared" si="26"/>
        <v>633500</v>
      </c>
      <c r="L157" s="1"/>
      <c r="M157" s="1"/>
      <c r="N157" s="1"/>
      <c r="Y157" s="1"/>
    </row>
    <row r="158" spans="1:31" x14ac:dyDescent="0.2">
      <c r="A158" s="19" t="s">
        <v>167</v>
      </c>
      <c r="B158" s="9">
        <v>500000</v>
      </c>
      <c r="C158" s="44">
        <v>400000</v>
      </c>
      <c r="D158" s="11">
        <f t="shared" si="24"/>
        <v>900000</v>
      </c>
      <c r="E158" s="42"/>
      <c r="F158" s="42"/>
      <c r="G158" s="9"/>
      <c r="H158" s="9"/>
      <c r="I158" s="9"/>
      <c r="J158" s="11">
        <f t="shared" si="25"/>
        <v>0</v>
      </c>
      <c r="K158" s="12">
        <f t="shared" si="26"/>
        <v>900000</v>
      </c>
      <c r="L158" s="1"/>
      <c r="M158" s="1"/>
      <c r="N158" s="1"/>
      <c r="Y158" s="1"/>
    </row>
    <row r="159" spans="1:31" x14ac:dyDescent="0.2">
      <c r="A159" s="19" t="s">
        <v>168</v>
      </c>
      <c r="B159" s="9">
        <v>100000</v>
      </c>
      <c r="C159" s="44"/>
      <c r="D159" s="11">
        <f t="shared" si="24"/>
        <v>100000</v>
      </c>
      <c r="E159" s="42"/>
      <c r="F159" s="42"/>
      <c r="G159" s="9"/>
      <c r="H159" s="9"/>
      <c r="I159" s="9"/>
      <c r="J159" s="11">
        <f t="shared" si="25"/>
        <v>0</v>
      </c>
      <c r="K159" s="12">
        <f t="shared" si="26"/>
        <v>100000</v>
      </c>
      <c r="L159" s="1"/>
      <c r="M159" s="1"/>
      <c r="N159" s="1"/>
      <c r="Y159" s="1"/>
    </row>
    <row r="160" spans="1:31" x14ac:dyDescent="0.2">
      <c r="A160" s="19" t="s">
        <v>169</v>
      </c>
      <c r="B160" s="9">
        <v>31584101</v>
      </c>
      <c r="C160" s="45">
        <v>20161500</v>
      </c>
      <c r="D160" s="11">
        <f t="shared" si="24"/>
        <v>51745601</v>
      </c>
      <c r="E160" s="42"/>
      <c r="F160" s="42"/>
      <c r="G160" s="9">
        <v>5667185</v>
      </c>
      <c r="H160" s="9"/>
      <c r="I160" s="9"/>
      <c r="J160" s="11">
        <f t="shared" si="25"/>
        <v>5667185</v>
      </c>
      <c r="K160" s="12">
        <f t="shared" si="26"/>
        <v>46078416</v>
      </c>
      <c r="L160" s="1"/>
      <c r="M160" s="1"/>
      <c r="N160" s="1"/>
      <c r="Y160" s="1"/>
    </row>
    <row r="161" spans="1:25" x14ac:dyDescent="0.2">
      <c r="A161" s="19" t="s">
        <v>170</v>
      </c>
      <c r="B161" s="9">
        <v>580000</v>
      </c>
      <c r="C161" s="45">
        <v>52000</v>
      </c>
      <c r="D161" s="11">
        <f t="shared" si="24"/>
        <v>632000</v>
      </c>
      <c r="E161" s="42"/>
      <c r="F161" s="42"/>
      <c r="G161" s="9"/>
      <c r="H161" s="9">
        <v>41339.769999999997</v>
      </c>
      <c r="I161" s="9"/>
      <c r="J161" s="11">
        <f t="shared" si="25"/>
        <v>41339.769999999997</v>
      </c>
      <c r="K161" s="12">
        <f t="shared" si="26"/>
        <v>590660.23</v>
      </c>
      <c r="L161" s="1"/>
      <c r="M161" s="1"/>
      <c r="N161" s="1"/>
      <c r="Y161" s="1"/>
    </row>
    <row r="162" spans="1:25" x14ac:dyDescent="0.2">
      <c r="A162" s="19" t="s">
        <v>171</v>
      </c>
      <c r="B162" s="9">
        <v>200000</v>
      </c>
      <c r="C162" s="45"/>
      <c r="D162" s="11">
        <f t="shared" si="24"/>
        <v>200000</v>
      </c>
      <c r="E162" s="42"/>
      <c r="F162" s="42"/>
      <c r="G162" s="9"/>
      <c r="H162" s="9"/>
      <c r="I162" s="9"/>
      <c r="J162" s="11">
        <f t="shared" si="25"/>
        <v>0</v>
      </c>
      <c r="K162" s="12">
        <f t="shared" si="26"/>
        <v>200000</v>
      </c>
      <c r="L162" s="1"/>
      <c r="M162" s="1"/>
      <c r="N162" s="1"/>
      <c r="Y162" s="1"/>
    </row>
    <row r="163" spans="1:25" x14ac:dyDescent="0.2">
      <c r="A163" s="19" t="s">
        <v>172</v>
      </c>
      <c r="B163" s="9">
        <v>3665899</v>
      </c>
      <c r="C163" s="45">
        <v>10565424.939999999</v>
      </c>
      <c r="D163" s="11">
        <f t="shared" si="24"/>
        <v>14231323.939999999</v>
      </c>
      <c r="E163" s="42"/>
      <c r="F163" s="42"/>
      <c r="G163" s="9">
        <v>415425</v>
      </c>
      <c r="H163" s="9"/>
      <c r="I163" s="9"/>
      <c r="J163" s="11">
        <f t="shared" si="25"/>
        <v>415425</v>
      </c>
      <c r="K163" s="12">
        <f t="shared" si="26"/>
        <v>13815898.939999999</v>
      </c>
      <c r="L163" s="1"/>
      <c r="M163" s="1"/>
      <c r="N163" s="1"/>
      <c r="Y163" s="1"/>
    </row>
    <row r="164" spans="1:25" x14ac:dyDescent="0.2">
      <c r="A164" s="19" t="s">
        <v>173</v>
      </c>
      <c r="B164" s="9">
        <v>24344466</v>
      </c>
      <c r="C164" s="45">
        <v>-7344466</v>
      </c>
      <c r="D164" s="11">
        <f t="shared" si="24"/>
        <v>17000000</v>
      </c>
      <c r="E164" s="42"/>
      <c r="F164" s="42"/>
      <c r="G164" s="42"/>
      <c r="H164" s="9">
        <v>1064910</v>
      </c>
      <c r="I164" s="9">
        <v>-1064910</v>
      </c>
      <c r="J164" s="11">
        <f t="shared" si="25"/>
        <v>0</v>
      </c>
      <c r="K164" s="12">
        <f t="shared" si="26"/>
        <v>17000000</v>
      </c>
      <c r="L164" s="1"/>
      <c r="M164" s="1"/>
      <c r="N164" s="1"/>
      <c r="Y164" s="1"/>
    </row>
    <row r="165" spans="1:25" x14ac:dyDescent="0.2">
      <c r="A165" s="19" t="s">
        <v>174</v>
      </c>
      <c r="B165" s="9">
        <v>57303651</v>
      </c>
      <c r="C165" s="45">
        <v>-34309276</v>
      </c>
      <c r="D165" s="11">
        <f t="shared" si="24"/>
        <v>22994375</v>
      </c>
      <c r="E165" s="42"/>
      <c r="F165" s="42"/>
      <c r="G165" s="42"/>
      <c r="H165" s="42"/>
      <c r="I165" s="42"/>
      <c r="J165" s="11">
        <f t="shared" si="25"/>
        <v>0</v>
      </c>
      <c r="K165" s="12">
        <f t="shared" si="26"/>
        <v>22994375</v>
      </c>
      <c r="L165" s="1"/>
      <c r="M165" s="1"/>
      <c r="N165" s="1"/>
      <c r="Y165" s="1"/>
    </row>
    <row r="166" spans="1:25" x14ac:dyDescent="0.2">
      <c r="A166" s="19" t="s">
        <v>175</v>
      </c>
      <c r="B166" s="9">
        <v>500000</v>
      </c>
      <c r="C166" s="45"/>
      <c r="D166" s="11">
        <f t="shared" si="24"/>
        <v>500000</v>
      </c>
      <c r="E166" s="42"/>
      <c r="F166" s="42"/>
      <c r="G166" s="42"/>
      <c r="H166" s="42"/>
      <c r="I166" s="42"/>
      <c r="J166" s="11">
        <f t="shared" si="25"/>
        <v>0</v>
      </c>
      <c r="K166" s="12">
        <f t="shared" si="26"/>
        <v>500000</v>
      </c>
      <c r="L166" s="1"/>
      <c r="M166" s="1"/>
      <c r="N166" s="1"/>
      <c r="Y166" s="1"/>
    </row>
    <row r="167" spans="1:25" x14ac:dyDescent="0.2">
      <c r="A167" s="19" t="s">
        <v>176</v>
      </c>
      <c r="B167" s="9">
        <v>500000</v>
      </c>
      <c r="C167" s="45"/>
      <c r="D167" s="11">
        <f t="shared" si="24"/>
        <v>500000</v>
      </c>
      <c r="E167" s="9"/>
      <c r="F167" s="9"/>
      <c r="G167" s="9"/>
      <c r="H167" s="9"/>
      <c r="I167" s="9"/>
      <c r="J167" s="11">
        <f t="shared" si="25"/>
        <v>0</v>
      </c>
      <c r="K167" s="12">
        <f t="shared" si="26"/>
        <v>500000</v>
      </c>
      <c r="L167" s="1"/>
      <c r="M167" s="1"/>
      <c r="N167" s="1"/>
      <c r="Y167" s="1"/>
    </row>
    <row r="168" spans="1:25" x14ac:dyDescent="0.2">
      <c r="A168" s="19" t="s">
        <v>177</v>
      </c>
      <c r="B168" s="9">
        <v>3169623</v>
      </c>
      <c r="C168" s="45"/>
      <c r="D168" s="11">
        <f t="shared" si="24"/>
        <v>3169623</v>
      </c>
      <c r="E168" s="11"/>
      <c r="F168" s="11"/>
      <c r="G168" s="11">
        <v>54107.72</v>
      </c>
      <c r="H168" s="11"/>
      <c r="I168" s="11"/>
      <c r="J168" s="11">
        <f t="shared" si="25"/>
        <v>54107.72</v>
      </c>
      <c r="K168" s="12">
        <f t="shared" si="26"/>
        <v>3115515.28</v>
      </c>
      <c r="L168" s="1"/>
      <c r="M168" s="1"/>
      <c r="N168" s="1"/>
      <c r="Y168" s="1"/>
    </row>
    <row r="169" spans="1:25" x14ac:dyDescent="0.2">
      <c r="A169" s="19" t="s">
        <v>178</v>
      </c>
      <c r="B169" s="9">
        <v>3000000</v>
      </c>
      <c r="C169" s="45">
        <v>65000</v>
      </c>
      <c r="D169" s="11">
        <f t="shared" si="24"/>
        <v>3065000</v>
      </c>
      <c r="E169" s="11"/>
      <c r="F169" s="11"/>
      <c r="G169" s="11">
        <v>650770</v>
      </c>
      <c r="H169" s="11">
        <v>1737472.12</v>
      </c>
      <c r="I169" s="11">
        <v>-631068.72</v>
      </c>
      <c r="J169" s="11">
        <f t="shared" si="25"/>
        <v>1757173.4000000001</v>
      </c>
      <c r="K169" s="12">
        <f t="shared" si="26"/>
        <v>1307826.5999999999</v>
      </c>
      <c r="L169" s="1"/>
      <c r="M169" s="1"/>
      <c r="N169" s="1"/>
      <c r="Y169" s="1"/>
    </row>
    <row r="170" spans="1:25" x14ac:dyDescent="0.2">
      <c r="A170" s="19" t="s">
        <v>179</v>
      </c>
      <c r="B170" s="9">
        <v>100000</v>
      </c>
      <c r="C170" s="45">
        <v>32400</v>
      </c>
      <c r="D170" s="11">
        <f t="shared" si="24"/>
        <v>132400</v>
      </c>
      <c r="E170" s="11"/>
      <c r="F170" s="11"/>
      <c r="G170" s="11"/>
      <c r="H170" s="11"/>
      <c r="I170" s="11"/>
      <c r="J170" s="11">
        <f t="shared" si="25"/>
        <v>0</v>
      </c>
      <c r="K170" s="12">
        <f t="shared" si="26"/>
        <v>132400</v>
      </c>
      <c r="L170" s="1"/>
      <c r="M170" s="1"/>
      <c r="N170" s="1"/>
      <c r="Y170" s="1"/>
    </row>
    <row r="171" spans="1:25" x14ac:dyDescent="0.2">
      <c r="A171" s="19" t="s">
        <v>180</v>
      </c>
      <c r="B171" s="9">
        <v>280000</v>
      </c>
      <c r="C171" s="45"/>
      <c r="D171" s="11">
        <f t="shared" si="24"/>
        <v>280000</v>
      </c>
      <c r="E171" s="11"/>
      <c r="F171" s="11"/>
      <c r="G171" s="11"/>
      <c r="H171" s="11"/>
      <c r="I171" s="11"/>
      <c r="J171" s="11">
        <f t="shared" si="25"/>
        <v>0</v>
      </c>
      <c r="K171" s="12">
        <f t="shared" si="26"/>
        <v>280000</v>
      </c>
      <c r="L171" s="1"/>
      <c r="M171" s="1"/>
      <c r="N171" s="1"/>
      <c r="Y171" s="1"/>
    </row>
    <row r="172" spans="1:25" x14ac:dyDescent="0.2">
      <c r="A172" s="19" t="s">
        <v>181</v>
      </c>
      <c r="B172" s="9">
        <v>3315000</v>
      </c>
      <c r="C172" s="46">
        <v>5400000</v>
      </c>
      <c r="D172" s="11">
        <f t="shared" si="24"/>
        <v>8715000</v>
      </c>
      <c r="E172" s="11"/>
      <c r="F172" s="11"/>
      <c r="G172" s="11"/>
      <c r="H172" s="11"/>
      <c r="I172" s="11"/>
      <c r="J172" s="11">
        <f t="shared" si="25"/>
        <v>0</v>
      </c>
      <c r="K172" s="12">
        <f t="shared" si="26"/>
        <v>8715000</v>
      </c>
      <c r="L172" s="1"/>
      <c r="M172" s="1"/>
      <c r="N172" s="1"/>
      <c r="Y172" s="1"/>
    </row>
    <row r="173" spans="1:25" x14ac:dyDescent="0.2">
      <c r="A173" s="19" t="s">
        <v>182</v>
      </c>
      <c r="B173" s="9">
        <v>6185314</v>
      </c>
      <c r="C173" s="47"/>
      <c r="D173" s="11">
        <f t="shared" si="24"/>
        <v>6185314</v>
      </c>
      <c r="E173" s="9"/>
      <c r="F173" s="9"/>
      <c r="G173" s="9"/>
      <c r="H173" s="9"/>
      <c r="I173" s="9"/>
      <c r="J173" s="11">
        <f t="shared" si="25"/>
        <v>0</v>
      </c>
      <c r="K173" s="12">
        <f t="shared" si="26"/>
        <v>6185314</v>
      </c>
    </row>
    <row r="174" spans="1:25" x14ac:dyDescent="0.2">
      <c r="A174" s="19" t="s">
        <v>183</v>
      </c>
      <c r="B174" s="9">
        <v>200000</v>
      </c>
      <c r="C174" s="47"/>
      <c r="D174" s="11">
        <f t="shared" si="24"/>
        <v>200000</v>
      </c>
      <c r="E174" s="9"/>
      <c r="F174" s="9"/>
      <c r="G174" s="9"/>
      <c r="H174" s="9"/>
      <c r="I174" s="9"/>
      <c r="J174" s="11">
        <f t="shared" si="25"/>
        <v>0</v>
      </c>
      <c r="K174" s="12">
        <f t="shared" si="26"/>
        <v>200000</v>
      </c>
    </row>
    <row r="175" spans="1:25" x14ac:dyDescent="0.2">
      <c r="A175" s="19" t="s">
        <v>184</v>
      </c>
      <c r="B175" s="9">
        <v>245500</v>
      </c>
      <c r="C175" s="47"/>
      <c r="D175" s="11">
        <f t="shared" si="24"/>
        <v>245500</v>
      </c>
      <c r="E175" s="9"/>
      <c r="F175" s="9"/>
      <c r="G175" s="9"/>
      <c r="H175" s="9"/>
      <c r="I175" s="9"/>
      <c r="J175" s="11">
        <f t="shared" si="25"/>
        <v>0</v>
      </c>
      <c r="K175" s="12">
        <f t="shared" si="26"/>
        <v>245500</v>
      </c>
    </row>
    <row r="176" spans="1:25" x14ac:dyDescent="0.2">
      <c r="A176" s="19" t="s">
        <v>185</v>
      </c>
      <c r="B176" s="9">
        <v>215377</v>
      </c>
      <c r="C176" s="47"/>
      <c r="D176" s="11">
        <f t="shared" si="24"/>
        <v>215377</v>
      </c>
      <c r="E176" s="9"/>
      <c r="F176" s="9"/>
      <c r="G176" s="9"/>
      <c r="H176" s="9"/>
      <c r="I176" s="9"/>
      <c r="J176" s="11">
        <f t="shared" si="25"/>
        <v>0</v>
      </c>
      <c r="K176" s="12">
        <f t="shared" si="26"/>
        <v>215377</v>
      </c>
      <c r="L176" s="48"/>
    </row>
    <row r="177" spans="1:12" x14ac:dyDescent="0.2">
      <c r="A177" s="19" t="s">
        <v>186</v>
      </c>
      <c r="B177" s="9">
        <v>3000000</v>
      </c>
      <c r="C177" s="49"/>
      <c r="D177" s="11">
        <f t="shared" si="24"/>
        <v>3000000</v>
      </c>
      <c r="E177" s="9"/>
      <c r="F177" s="9"/>
      <c r="G177" s="9"/>
      <c r="H177" s="9"/>
      <c r="I177" s="9"/>
      <c r="J177" s="11">
        <f t="shared" si="25"/>
        <v>0</v>
      </c>
      <c r="K177" s="12">
        <f t="shared" si="26"/>
        <v>3000000</v>
      </c>
      <c r="L177" s="48"/>
    </row>
    <row r="178" spans="1:12" x14ac:dyDescent="0.2">
      <c r="A178" s="19" t="s">
        <v>187</v>
      </c>
      <c r="B178" s="9">
        <v>6000000</v>
      </c>
      <c r="C178" s="47">
        <v>42036194</v>
      </c>
      <c r="D178" s="11">
        <f t="shared" si="24"/>
        <v>48036194</v>
      </c>
      <c r="E178" s="9"/>
      <c r="F178" s="9"/>
      <c r="G178" s="9"/>
      <c r="H178" s="9"/>
      <c r="I178" s="9"/>
      <c r="J178" s="11">
        <f t="shared" si="25"/>
        <v>0</v>
      </c>
      <c r="K178" s="12">
        <f t="shared" si="26"/>
        <v>48036194</v>
      </c>
    </row>
    <row r="179" spans="1:12" x14ac:dyDescent="0.2">
      <c r="A179" s="19" t="s">
        <v>188</v>
      </c>
      <c r="B179" s="9"/>
      <c r="C179" s="47">
        <v>2411923</v>
      </c>
      <c r="D179" s="11">
        <f t="shared" si="24"/>
        <v>2411923</v>
      </c>
      <c r="E179" s="9"/>
      <c r="F179" s="9"/>
      <c r="G179" s="9"/>
      <c r="H179" s="9"/>
      <c r="I179" s="9"/>
      <c r="J179" s="11">
        <f t="shared" si="25"/>
        <v>0</v>
      </c>
      <c r="K179" s="12">
        <f t="shared" si="26"/>
        <v>2411923</v>
      </c>
    </row>
    <row r="180" spans="1:12" x14ac:dyDescent="0.2">
      <c r="A180" s="19" t="s">
        <v>189</v>
      </c>
      <c r="B180" s="9">
        <v>1650000</v>
      </c>
      <c r="C180" s="47"/>
      <c r="D180" s="11">
        <f t="shared" si="24"/>
        <v>1650000</v>
      </c>
      <c r="E180" s="9"/>
      <c r="F180" s="9"/>
      <c r="G180" s="9"/>
      <c r="H180" s="9"/>
      <c r="I180" s="9"/>
      <c r="J180" s="11">
        <f t="shared" si="25"/>
        <v>0</v>
      </c>
      <c r="K180" s="12">
        <f t="shared" si="26"/>
        <v>1650000</v>
      </c>
    </row>
    <row r="181" spans="1:12" x14ac:dyDescent="0.2">
      <c r="A181" s="19" t="s">
        <v>190</v>
      </c>
      <c r="B181" s="9">
        <v>840000</v>
      </c>
      <c r="C181" s="47"/>
      <c r="D181" s="11">
        <f t="shared" si="24"/>
        <v>840000</v>
      </c>
      <c r="E181" s="9"/>
      <c r="F181" s="9"/>
      <c r="G181" s="9"/>
      <c r="H181" s="9"/>
      <c r="I181" s="9"/>
      <c r="J181" s="11">
        <f t="shared" si="25"/>
        <v>0</v>
      </c>
      <c r="K181" s="12">
        <f t="shared" si="26"/>
        <v>840000</v>
      </c>
    </row>
    <row r="182" spans="1:12" x14ac:dyDescent="0.2">
      <c r="A182" s="19" t="s">
        <v>191</v>
      </c>
      <c r="B182" s="9">
        <v>364581087</v>
      </c>
      <c r="C182" s="47">
        <v>285598031.13</v>
      </c>
      <c r="D182" s="11">
        <f t="shared" si="24"/>
        <v>650179118.13</v>
      </c>
      <c r="E182" s="9"/>
      <c r="F182" s="9"/>
      <c r="G182" s="9"/>
      <c r="H182" s="9">
        <v>9318758.4000000004</v>
      </c>
      <c r="I182" s="9"/>
      <c r="J182" s="11">
        <f t="shared" si="25"/>
        <v>9318758.4000000004</v>
      </c>
      <c r="K182" s="12">
        <f t="shared" si="26"/>
        <v>640860359.73000002</v>
      </c>
    </row>
    <row r="183" spans="1:12" ht="13.5" thickBot="1" x14ac:dyDescent="0.25">
      <c r="A183" s="19" t="s">
        <v>192</v>
      </c>
      <c r="B183" s="9">
        <v>138899276</v>
      </c>
      <c r="C183" s="50"/>
      <c r="D183" s="11">
        <f t="shared" si="24"/>
        <v>138899276</v>
      </c>
      <c r="E183" s="9"/>
      <c r="F183" s="9"/>
      <c r="G183" s="9"/>
      <c r="H183" s="9"/>
      <c r="I183" s="9"/>
      <c r="J183" s="11">
        <f t="shared" si="25"/>
        <v>0</v>
      </c>
      <c r="K183" s="12">
        <f t="shared" si="26"/>
        <v>138899276</v>
      </c>
    </row>
    <row r="184" spans="1:12" ht="13.5" thickBot="1" x14ac:dyDescent="0.25">
      <c r="A184" s="51" t="s">
        <v>193</v>
      </c>
      <c r="B184" s="52">
        <f>SUM(B185:B189)</f>
        <v>1202782427</v>
      </c>
      <c r="C184" s="5">
        <f>SUM(C185:C189)</f>
        <v>-328158954.68000001</v>
      </c>
      <c r="D184" s="53">
        <f>SUM(D185:D189)</f>
        <v>874623472.31999993</v>
      </c>
      <c r="E184" s="52">
        <f t="shared" ref="E184" si="27">SUM(E185:E186)</f>
        <v>32432102</v>
      </c>
      <c r="F184" s="53">
        <f t="shared" ref="F184:K184" si="28">SUM(F185:F189)</f>
        <v>34383460</v>
      </c>
      <c r="G184" s="53">
        <f t="shared" si="28"/>
        <v>32432102</v>
      </c>
      <c r="H184" s="53">
        <f t="shared" si="28"/>
        <v>41986988</v>
      </c>
      <c r="I184" s="53">
        <f t="shared" si="28"/>
        <v>34383458</v>
      </c>
      <c r="J184" s="53">
        <f t="shared" si="28"/>
        <v>175618110</v>
      </c>
      <c r="K184" s="54">
        <f t="shared" si="28"/>
        <v>699005362.31999993</v>
      </c>
    </row>
    <row r="185" spans="1:12" ht="14.25" x14ac:dyDescent="0.2">
      <c r="A185" s="55" t="s">
        <v>194</v>
      </c>
      <c r="B185" s="56">
        <v>282782427</v>
      </c>
      <c r="C185" s="30">
        <v>4480727.32</v>
      </c>
      <c r="D185" s="11">
        <f>+B185+C185</f>
        <v>287263154.31999999</v>
      </c>
      <c r="E185" s="57">
        <v>22432102</v>
      </c>
      <c r="F185" s="11">
        <v>22432102</v>
      </c>
      <c r="G185" s="11">
        <v>22432102</v>
      </c>
      <c r="H185" s="11">
        <v>22432102</v>
      </c>
      <c r="I185" s="11">
        <v>22432102</v>
      </c>
      <c r="J185" s="11">
        <f t="shared" ref="J185:J189" si="29">SUM(E185:I185)</f>
        <v>112160510</v>
      </c>
      <c r="K185" s="12">
        <f>+D185-J185</f>
        <v>175102644.31999999</v>
      </c>
    </row>
    <row r="186" spans="1:12" ht="14.25" x14ac:dyDescent="0.2">
      <c r="A186" s="58" t="s">
        <v>195</v>
      </c>
      <c r="B186" s="59">
        <v>120000000</v>
      </c>
      <c r="C186" s="50"/>
      <c r="D186" s="11">
        <f>+B186+C186</f>
        <v>120000000</v>
      </c>
      <c r="E186" s="11">
        <v>10000000</v>
      </c>
      <c r="F186" s="11">
        <v>10000000</v>
      </c>
      <c r="G186" s="11">
        <v>10000000</v>
      </c>
      <c r="H186" s="11">
        <v>10000000</v>
      </c>
      <c r="I186" s="11">
        <v>10000000</v>
      </c>
      <c r="J186" s="11">
        <f t="shared" si="29"/>
        <v>50000000</v>
      </c>
      <c r="K186" s="12">
        <f>+D186-J186</f>
        <v>70000000</v>
      </c>
    </row>
    <row r="187" spans="1:12" ht="14.25" x14ac:dyDescent="0.2">
      <c r="A187" s="58" t="s">
        <v>196</v>
      </c>
      <c r="B187" s="59"/>
      <c r="C187" s="50">
        <v>7603528</v>
      </c>
      <c r="D187" s="11">
        <f>+B187+C187</f>
        <v>7603528</v>
      </c>
      <c r="E187" s="11"/>
      <c r="F187" s="11"/>
      <c r="G187" s="11"/>
      <c r="H187" s="11">
        <v>7603528</v>
      </c>
      <c r="I187" s="11"/>
      <c r="J187" s="11">
        <f t="shared" si="29"/>
        <v>7603528</v>
      </c>
      <c r="K187" s="12"/>
    </row>
    <row r="188" spans="1:12" ht="14.25" x14ac:dyDescent="0.2">
      <c r="A188" s="58" t="s">
        <v>197</v>
      </c>
      <c r="B188" s="59"/>
      <c r="C188" s="50">
        <v>9756790</v>
      </c>
      <c r="D188" s="11">
        <f>+B188+C188</f>
        <v>9756790</v>
      </c>
      <c r="E188" s="11"/>
      <c r="F188" s="11">
        <v>1951358</v>
      </c>
      <c r="G188" s="11"/>
      <c r="H188" s="11">
        <v>1951358</v>
      </c>
      <c r="I188" s="11">
        <v>1951356</v>
      </c>
      <c r="J188" s="11">
        <f t="shared" si="29"/>
        <v>5854072</v>
      </c>
      <c r="K188" s="12">
        <f>+D188-J188</f>
        <v>3902718</v>
      </c>
    </row>
    <row r="189" spans="1:12" ht="15" thickBot="1" x14ac:dyDescent="0.25">
      <c r="A189" s="58" t="s">
        <v>198</v>
      </c>
      <c r="B189" s="59">
        <v>800000000</v>
      </c>
      <c r="C189" s="60">
        <v>-350000000</v>
      </c>
      <c r="D189" s="11">
        <f>+B189+C189</f>
        <v>450000000</v>
      </c>
      <c r="E189" s="11"/>
      <c r="F189" s="11"/>
      <c r="G189" s="11"/>
      <c r="H189" s="11"/>
      <c r="I189" s="11"/>
      <c r="J189" s="11">
        <f t="shared" si="29"/>
        <v>0</v>
      </c>
      <c r="K189" s="12">
        <f>+D189-J189</f>
        <v>450000000</v>
      </c>
    </row>
    <row r="190" spans="1:12" ht="13.5" thickBot="1" x14ac:dyDescent="0.25">
      <c r="A190" s="2" t="s">
        <v>199</v>
      </c>
      <c r="B190" s="61">
        <f t="shared" ref="B190:K190" si="30">+B191+B194+B198</f>
        <v>546569501</v>
      </c>
      <c r="C190" s="61">
        <f t="shared" si="30"/>
        <v>0</v>
      </c>
      <c r="D190" s="61">
        <f t="shared" si="30"/>
        <v>546569501</v>
      </c>
      <c r="E190" s="61">
        <f t="shared" si="30"/>
        <v>0</v>
      </c>
      <c r="F190" s="61">
        <f t="shared" si="30"/>
        <v>0</v>
      </c>
      <c r="G190" s="61">
        <f t="shared" si="30"/>
        <v>0</v>
      </c>
      <c r="H190" s="61">
        <f t="shared" si="30"/>
        <v>2371063.7799999998</v>
      </c>
      <c r="I190" s="61">
        <f t="shared" si="30"/>
        <v>2797592.22</v>
      </c>
      <c r="J190" s="62">
        <f t="shared" si="30"/>
        <v>5168656</v>
      </c>
      <c r="K190" s="63">
        <f t="shared" si="30"/>
        <v>541400845</v>
      </c>
    </row>
    <row r="191" spans="1:12" ht="26.25" thickBot="1" x14ac:dyDescent="0.25">
      <c r="A191" s="64" t="s">
        <v>200</v>
      </c>
      <c r="B191" s="65">
        <f t="shared" ref="B191:K191" si="31">+B192+B193</f>
        <v>82325480</v>
      </c>
      <c r="C191" s="66">
        <f t="shared" si="31"/>
        <v>0</v>
      </c>
      <c r="D191" s="65">
        <f t="shared" si="31"/>
        <v>82325480</v>
      </c>
      <c r="E191" s="66">
        <f t="shared" si="31"/>
        <v>0</v>
      </c>
      <c r="F191" s="66">
        <f t="shared" si="31"/>
        <v>0</v>
      </c>
      <c r="G191" s="67"/>
      <c r="H191" s="66">
        <f t="shared" si="31"/>
        <v>2371063.7799999998</v>
      </c>
      <c r="I191" s="66">
        <f t="shared" si="31"/>
        <v>0</v>
      </c>
      <c r="J191" s="67">
        <f t="shared" si="31"/>
        <v>2371063.7799999998</v>
      </c>
      <c r="K191" s="68">
        <f t="shared" si="31"/>
        <v>79954416.219999999</v>
      </c>
    </row>
    <row r="192" spans="1:12" ht="13.5" thickBot="1" x14ac:dyDescent="0.25">
      <c r="A192" s="2" t="s">
        <v>201</v>
      </c>
      <c r="B192" s="69">
        <v>54000000</v>
      </c>
      <c r="C192" s="70"/>
      <c r="D192" s="71">
        <f>+B192+C192</f>
        <v>54000000</v>
      </c>
      <c r="E192" s="70"/>
      <c r="F192" s="70"/>
      <c r="G192" s="70"/>
      <c r="H192" s="70">
        <v>2371063.7799999998</v>
      </c>
      <c r="I192" s="70"/>
      <c r="J192" s="71">
        <f t="shared" ref="J192" si="32">SUM(E192:H192)</f>
        <v>2371063.7799999998</v>
      </c>
      <c r="K192" s="72">
        <f>+D192-J192</f>
        <v>51628936.219999999</v>
      </c>
    </row>
    <row r="193" spans="1:11" ht="13.5" thickBot="1" x14ac:dyDescent="0.25">
      <c r="A193" s="2" t="s">
        <v>202</v>
      </c>
      <c r="B193" s="73">
        <v>28325480</v>
      </c>
      <c r="C193" s="74"/>
      <c r="D193" s="11">
        <f>+B193+C193</f>
        <v>28325480</v>
      </c>
      <c r="E193" s="74"/>
      <c r="F193" s="74"/>
      <c r="G193" s="74"/>
      <c r="H193" s="74"/>
      <c r="I193" s="74"/>
      <c r="J193" s="11">
        <f>SUM(E193:I193)</f>
        <v>0</v>
      </c>
      <c r="K193" s="12">
        <f>+D193-J193</f>
        <v>28325480</v>
      </c>
    </row>
    <row r="194" spans="1:11" ht="26.25" thickBot="1" x14ac:dyDescent="0.25">
      <c r="A194" s="64" t="s">
        <v>203</v>
      </c>
      <c r="B194" s="65">
        <f>+B195++B196+B197</f>
        <v>408215960</v>
      </c>
      <c r="C194" s="66">
        <f>+C195+C196+C197</f>
        <v>0</v>
      </c>
      <c r="D194" s="65">
        <f>+D195+D196+D197</f>
        <v>408215960</v>
      </c>
      <c r="E194" s="66">
        <f t="shared" ref="E194:J194" si="33">+E195+E197</f>
        <v>0</v>
      </c>
      <c r="F194" s="66">
        <f t="shared" si="33"/>
        <v>0</v>
      </c>
      <c r="G194" s="66">
        <f t="shared" si="33"/>
        <v>0</v>
      </c>
      <c r="H194" s="66">
        <f t="shared" si="33"/>
        <v>0</v>
      </c>
      <c r="I194" s="66">
        <f t="shared" si="33"/>
        <v>2797592.22</v>
      </c>
      <c r="J194" s="67">
        <f t="shared" si="33"/>
        <v>2797592.22</v>
      </c>
      <c r="K194" s="68">
        <f>+K195+K196+K197</f>
        <v>405418367.77999997</v>
      </c>
    </row>
    <row r="195" spans="1:11" ht="13.5" thickBot="1" x14ac:dyDescent="0.25">
      <c r="A195" s="75" t="s">
        <v>204</v>
      </c>
      <c r="B195" s="76">
        <v>48000000</v>
      </c>
      <c r="C195" s="70"/>
      <c r="D195" s="71">
        <f>+B195+C195</f>
        <v>48000000</v>
      </c>
      <c r="E195" s="70"/>
      <c r="F195" s="70"/>
      <c r="G195" s="70"/>
      <c r="H195" s="70"/>
      <c r="I195" s="70">
        <v>2797592.22</v>
      </c>
      <c r="J195" s="71">
        <f t="shared" ref="J195:J197" si="34">SUM(E195:I195)</f>
        <v>2797592.22</v>
      </c>
      <c r="K195" s="72">
        <f>+D195-J195</f>
        <v>45202407.780000001</v>
      </c>
    </row>
    <row r="196" spans="1:11" ht="13.5" thickBot="1" x14ac:dyDescent="0.25">
      <c r="A196" s="77" t="s">
        <v>205</v>
      </c>
      <c r="B196" s="78">
        <v>235222149</v>
      </c>
      <c r="C196" s="79"/>
      <c r="D196" s="71">
        <f>+B196+C196</f>
        <v>235222149</v>
      </c>
      <c r="E196" s="79"/>
      <c r="F196" s="79"/>
      <c r="G196" s="79"/>
      <c r="H196" s="79"/>
      <c r="I196" s="79"/>
      <c r="J196" s="71">
        <f t="shared" si="34"/>
        <v>0</v>
      </c>
      <c r="K196" s="72">
        <f>+D196-J196</f>
        <v>235222149</v>
      </c>
    </row>
    <row r="197" spans="1:11" ht="13.5" thickBot="1" x14ac:dyDescent="0.25">
      <c r="A197" s="77" t="s">
        <v>206</v>
      </c>
      <c r="B197" s="79">
        <v>124993811</v>
      </c>
      <c r="C197" s="79"/>
      <c r="D197" s="80">
        <f>+B197+C197</f>
        <v>124993811</v>
      </c>
      <c r="E197" s="79"/>
      <c r="F197" s="74"/>
      <c r="G197" s="74"/>
      <c r="H197" s="74"/>
      <c r="I197" s="74"/>
      <c r="J197" s="11">
        <f t="shared" si="34"/>
        <v>0</v>
      </c>
      <c r="K197" s="12">
        <f>+D197-J197</f>
        <v>124993811</v>
      </c>
    </row>
    <row r="198" spans="1:11" ht="26.25" thickBot="1" x14ac:dyDescent="0.25">
      <c r="A198" s="81" t="s">
        <v>207</v>
      </c>
      <c r="B198" s="65">
        <f t="shared" ref="B198:K198" si="35">+B199+B200</f>
        <v>56028061</v>
      </c>
      <c r="C198" s="66">
        <f t="shared" si="35"/>
        <v>0</v>
      </c>
      <c r="D198" s="65">
        <f t="shared" si="35"/>
        <v>56028061</v>
      </c>
      <c r="E198" s="66">
        <f t="shared" si="35"/>
        <v>0</v>
      </c>
      <c r="F198" s="66">
        <f t="shared" si="35"/>
        <v>0</v>
      </c>
      <c r="G198" s="66">
        <f t="shared" si="35"/>
        <v>0</v>
      </c>
      <c r="H198" s="66">
        <f t="shared" si="35"/>
        <v>0</v>
      </c>
      <c r="I198" s="66">
        <f t="shared" si="35"/>
        <v>0</v>
      </c>
      <c r="J198" s="67">
        <f t="shared" si="35"/>
        <v>0</v>
      </c>
      <c r="K198" s="68">
        <f t="shared" si="35"/>
        <v>56028061</v>
      </c>
    </row>
    <row r="199" spans="1:11" ht="13.5" thickBot="1" x14ac:dyDescent="0.25">
      <c r="A199" s="82" t="s">
        <v>208</v>
      </c>
      <c r="B199" s="83">
        <v>0</v>
      </c>
      <c r="C199" s="84"/>
      <c r="D199" s="71">
        <f>+B199+C199</f>
        <v>0</v>
      </c>
      <c r="E199" s="85"/>
      <c r="F199" s="85"/>
      <c r="G199" s="85"/>
      <c r="H199" s="85"/>
      <c r="I199" s="85"/>
      <c r="J199" s="71">
        <f t="shared" ref="J199:J200" si="36">SUM(E199:I199)</f>
        <v>0</v>
      </c>
      <c r="K199" s="72">
        <f>+D199-J199</f>
        <v>0</v>
      </c>
    </row>
    <row r="200" spans="1:11" ht="13.5" thickBot="1" x14ac:dyDescent="0.25">
      <c r="A200" s="86" t="s">
        <v>209</v>
      </c>
      <c r="B200" s="87">
        <v>56028061</v>
      </c>
      <c r="C200" s="88"/>
      <c r="D200" s="80">
        <f>+B200+C200</f>
        <v>56028061</v>
      </c>
      <c r="E200" s="89"/>
      <c r="F200" s="89"/>
      <c r="G200" s="90"/>
      <c r="H200" s="90"/>
      <c r="I200" s="90"/>
      <c r="J200" s="11">
        <f t="shared" si="36"/>
        <v>0</v>
      </c>
      <c r="K200" s="91">
        <f>+D200-J200</f>
        <v>56028061</v>
      </c>
    </row>
    <row r="201" spans="1:11" ht="13.5" thickBot="1" x14ac:dyDescent="0.25">
      <c r="A201" s="92" t="s">
        <v>210</v>
      </c>
      <c r="B201" s="66">
        <f t="shared" ref="B201:K201" si="37">+B202</f>
        <v>45067464</v>
      </c>
      <c r="C201" s="66">
        <f t="shared" si="37"/>
        <v>0</v>
      </c>
      <c r="D201" s="66">
        <f t="shared" si="37"/>
        <v>45067464</v>
      </c>
      <c r="E201" s="66">
        <f t="shared" si="37"/>
        <v>0</v>
      </c>
      <c r="F201" s="66">
        <f t="shared" si="37"/>
        <v>0</v>
      </c>
      <c r="G201" s="66">
        <f t="shared" si="37"/>
        <v>0</v>
      </c>
      <c r="H201" s="66">
        <f t="shared" si="37"/>
        <v>0</v>
      </c>
      <c r="I201" s="66">
        <f t="shared" si="37"/>
        <v>0</v>
      </c>
      <c r="J201" s="67">
        <f t="shared" si="37"/>
        <v>0</v>
      </c>
      <c r="K201" s="68">
        <f t="shared" si="37"/>
        <v>45067464</v>
      </c>
    </row>
    <row r="202" spans="1:11" ht="13.5" thickBot="1" x14ac:dyDescent="0.25">
      <c r="A202" s="93" t="s">
        <v>211</v>
      </c>
      <c r="B202" s="94">
        <v>45067464</v>
      </c>
      <c r="C202" s="95"/>
      <c r="D202" s="71">
        <f>+B202+C202</f>
        <v>45067464</v>
      </c>
      <c r="E202" s="95"/>
      <c r="F202" s="95"/>
      <c r="G202" s="96"/>
      <c r="H202" s="96"/>
      <c r="I202" s="96"/>
      <c r="J202" s="11">
        <f>SUM(E202:I202)</f>
        <v>0</v>
      </c>
      <c r="K202" s="12">
        <f>+D202-J202</f>
        <v>45067464</v>
      </c>
    </row>
    <row r="203" spans="1:11" ht="13.5" thickBot="1" x14ac:dyDescent="0.25">
      <c r="A203" s="97" t="s">
        <v>212</v>
      </c>
      <c r="B203" s="65">
        <f>+B204+B205+B206+B207+B208+B209</f>
        <v>818215881</v>
      </c>
      <c r="C203" s="65">
        <f>+C204+C205+C206+C207+C208+C209</f>
        <v>0</v>
      </c>
      <c r="D203" s="53">
        <f>SUM(D204:D209)</f>
        <v>818215881</v>
      </c>
      <c r="E203" s="66">
        <f t="shared" ref="E203:J203" si="38">E204+E206</f>
        <v>0</v>
      </c>
      <c r="F203" s="66">
        <f t="shared" si="38"/>
        <v>0</v>
      </c>
      <c r="G203" s="66">
        <f t="shared" si="38"/>
        <v>17147981.5</v>
      </c>
      <c r="H203" s="66">
        <f t="shared" si="38"/>
        <v>0</v>
      </c>
      <c r="I203" s="66">
        <f t="shared" si="38"/>
        <v>3052011</v>
      </c>
      <c r="J203" s="67">
        <f t="shared" si="38"/>
        <v>20199992.5</v>
      </c>
      <c r="K203" s="68">
        <f>+K204+K205+K206+K207+K208+K209</f>
        <v>798015888.5</v>
      </c>
    </row>
    <row r="204" spans="1:11" ht="13.5" thickBot="1" x14ac:dyDescent="0.25">
      <c r="A204" s="98" t="s">
        <v>213</v>
      </c>
      <c r="B204" s="99">
        <v>200000000</v>
      </c>
      <c r="C204" s="100"/>
      <c r="D204" s="71">
        <f>+B204+C204</f>
        <v>200000000</v>
      </c>
      <c r="E204" s="101"/>
      <c r="F204" s="102"/>
      <c r="G204" s="84">
        <v>17147981.5</v>
      </c>
      <c r="H204" s="84"/>
      <c r="I204" s="84">
        <v>3052011</v>
      </c>
      <c r="J204" s="71">
        <f t="shared" ref="J204:J209" si="39">SUM(E204:I204)</f>
        <v>20199992.5</v>
      </c>
      <c r="K204" s="72">
        <f>+D204-J204</f>
        <v>179800007.5</v>
      </c>
    </row>
    <row r="205" spans="1:11" x14ac:dyDescent="0.2">
      <c r="A205" s="103" t="s">
        <v>214</v>
      </c>
      <c r="B205" s="104">
        <v>200000000</v>
      </c>
      <c r="C205" s="104"/>
      <c r="D205" s="105">
        <f t="shared" ref="D205:D209" si="40">+B205+C205</f>
        <v>200000000</v>
      </c>
      <c r="E205" s="106"/>
      <c r="F205" s="106"/>
      <c r="G205" s="106"/>
      <c r="H205" s="106"/>
      <c r="I205" s="107"/>
      <c r="J205" s="108">
        <f t="shared" si="39"/>
        <v>0</v>
      </c>
      <c r="K205" s="109">
        <f t="shared" ref="K205:K209" si="41">+D205-J205</f>
        <v>200000000</v>
      </c>
    </row>
    <row r="206" spans="1:11" ht="25.5" x14ac:dyDescent="0.2">
      <c r="A206" s="110" t="s">
        <v>215</v>
      </c>
      <c r="B206" s="111">
        <v>290663445</v>
      </c>
      <c r="C206" s="112"/>
      <c r="D206" s="113">
        <f t="shared" si="40"/>
        <v>290663445</v>
      </c>
      <c r="E206" s="112"/>
      <c r="F206" s="112"/>
      <c r="G206" s="112"/>
      <c r="H206" s="112"/>
      <c r="I206" s="114"/>
      <c r="J206" s="113">
        <f t="shared" si="39"/>
        <v>0</v>
      </c>
      <c r="K206" s="115">
        <f t="shared" si="41"/>
        <v>290663445</v>
      </c>
    </row>
    <row r="207" spans="1:11" ht="25.5" x14ac:dyDescent="0.2">
      <c r="A207" s="110" t="s">
        <v>216</v>
      </c>
      <c r="B207" s="111">
        <v>18223119</v>
      </c>
      <c r="C207" s="112"/>
      <c r="D207" s="113">
        <f t="shared" si="40"/>
        <v>18223119</v>
      </c>
      <c r="E207" s="112"/>
      <c r="F207" s="112"/>
      <c r="G207" s="106"/>
      <c r="H207" s="106"/>
      <c r="I207" s="107"/>
      <c r="J207" s="113">
        <f t="shared" si="39"/>
        <v>0</v>
      </c>
      <c r="K207" s="115">
        <f t="shared" si="41"/>
        <v>18223119</v>
      </c>
    </row>
    <row r="208" spans="1:11" ht="25.5" x14ac:dyDescent="0.2">
      <c r="A208" s="110" t="s">
        <v>217</v>
      </c>
      <c r="B208" s="111">
        <v>101829317</v>
      </c>
      <c r="C208" s="112"/>
      <c r="D208" s="113">
        <f t="shared" si="40"/>
        <v>101829317</v>
      </c>
      <c r="E208" s="112"/>
      <c r="F208" s="112"/>
      <c r="G208" s="112"/>
      <c r="H208" s="112"/>
      <c r="I208" s="114"/>
      <c r="J208" s="113">
        <f t="shared" si="39"/>
        <v>0</v>
      </c>
      <c r="K208" s="115">
        <f t="shared" si="41"/>
        <v>101829317</v>
      </c>
    </row>
    <row r="209" spans="1:11" ht="13.5" thickBot="1" x14ac:dyDescent="0.25">
      <c r="A209" s="116" t="s">
        <v>218</v>
      </c>
      <c r="B209" s="117">
        <v>7500000</v>
      </c>
      <c r="C209" s="118"/>
      <c r="D209" s="80">
        <f t="shared" si="40"/>
        <v>7500000</v>
      </c>
      <c r="E209" s="89"/>
      <c r="F209" s="89"/>
      <c r="G209" s="89"/>
      <c r="H209" s="89"/>
      <c r="I209" s="119"/>
      <c r="J209" s="120">
        <f t="shared" si="39"/>
        <v>0</v>
      </c>
      <c r="K209" s="91">
        <f t="shared" si="41"/>
        <v>7500000</v>
      </c>
    </row>
    <row r="210" spans="1:11" x14ac:dyDescent="0.2">
      <c r="B210" s="121"/>
    </row>
    <row r="211" spans="1:11" x14ac:dyDescent="0.2">
      <c r="B211" s="121"/>
    </row>
    <row r="212" spans="1:11" x14ac:dyDescent="0.2">
      <c r="B212" s="121"/>
    </row>
    <row r="238" spans="1:1" x14ac:dyDescent="0.2">
      <c r="A238" s="1"/>
    </row>
    <row r="241" spans="2:11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2:11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2:11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5" spans="2:11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2:11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2:11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9" spans="2:11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1" spans="2:11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2:11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2:11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2:11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2:11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2:11" x14ac:dyDescent="0.2">
      <c r="B256" s="1"/>
    </row>
    <row r="257" spans="2:11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2:11" x14ac:dyDescent="0.2">
      <c r="B258" s="1"/>
    </row>
    <row r="259" spans="2:11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2:11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2:11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2:11" x14ac:dyDescent="0.2">
      <c r="B262" s="1"/>
    </row>
    <row r="263" spans="2:11" x14ac:dyDescent="0.2">
      <c r="B263" s="1"/>
    </row>
    <row r="264" spans="2:11" x14ac:dyDescent="0.2">
      <c r="B264" s="1"/>
      <c r="K264" s="1"/>
    </row>
    <row r="265" spans="2:11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2:11" x14ac:dyDescent="0.2">
      <c r="B266" s="1"/>
      <c r="C266" s="1"/>
      <c r="D266" s="1"/>
      <c r="E266" s="1"/>
      <c r="F266" s="1"/>
      <c r="G266" s="1"/>
      <c r="H266" s="1"/>
      <c r="I266" s="1"/>
      <c r="J266" s="1"/>
    </row>
    <row r="267" spans="2:11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2:11" x14ac:dyDescent="0.2">
      <c r="B268" s="1"/>
      <c r="K268" s="1"/>
    </row>
    <row r="270" spans="2:11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2:11" x14ac:dyDescent="0.2">
      <c r="B271" s="1"/>
      <c r="K271" s="1"/>
    </row>
    <row r="272" spans="2:11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2:11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2:11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2:11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2:11" x14ac:dyDescent="0.2">
      <c r="B276" s="1"/>
      <c r="K276" s="1"/>
    </row>
    <row r="277" spans="2:11" x14ac:dyDescent="0.2">
      <c r="B277" s="1"/>
      <c r="K277" s="1"/>
    </row>
    <row r="278" spans="2:11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2:11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2:11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2:11" x14ac:dyDescent="0.2">
      <c r="B281" s="1"/>
      <c r="K281" s="1"/>
    </row>
    <row r="282" spans="2:11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2:11" x14ac:dyDescent="0.2">
      <c r="B283" s="1"/>
    </row>
    <row r="284" spans="2:11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2:11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2:11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2:11" x14ac:dyDescent="0.2">
      <c r="B287" s="1"/>
    </row>
    <row r="288" spans="2:11" x14ac:dyDescent="0.2">
      <c r="B288" s="1"/>
    </row>
    <row r="289" spans="2:11" x14ac:dyDescent="0.2">
      <c r="B289" s="1"/>
    </row>
    <row r="290" spans="2:11" x14ac:dyDescent="0.2">
      <c r="B290" s="1"/>
    </row>
    <row r="291" spans="2:11" x14ac:dyDescent="0.2">
      <c r="B291" s="1"/>
      <c r="K291" s="1"/>
    </row>
    <row r="292" spans="2:11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2:11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2:11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2:11" x14ac:dyDescent="0.2">
      <c r="B295" s="1"/>
    </row>
    <row r="296" spans="2:11" x14ac:dyDescent="0.2">
      <c r="B296" s="1"/>
    </row>
    <row r="297" spans="2:11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2:11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2:11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2:11" x14ac:dyDescent="0.2">
      <c r="B300" s="1"/>
    </row>
    <row r="301" spans="2:11" x14ac:dyDescent="0.2">
      <c r="B301" s="1"/>
    </row>
    <row r="302" spans="2:11" x14ac:dyDescent="0.2">
      <c r="B302" s="1"/>
    </row>
    <row r="303" spans="2:11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2:11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2:11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2:11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2:11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2:11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2:11" x14ac:dyDescent="0.2">
      <c r="B309" s="1"/>
    </row>
    <row r="310" spans="2:11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2:11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2:11" x14ac:dyDescent="0.2">
      <c r="B312" s="1"/>
    </row>
    <row r="313" spans="2:11" x14ac:dyDescent="0.2">
      <c r="B313" s="1"/>
      <c r="C313" s="1"/>
      <c r="D313" s="1"/>
      <c r="E313" s="1"/>
      <c r="F313" s="1"/>
      <c r="G313" s="1"/>
      <c r="H313" s="1"/>
      <c r="I313" s="1"/>
      <c r="J313" s="1"/>
    </row>
    <row r="314" spans="2:11" x14ac:dyDescent="0.2">
      <c r="B314" s="1"/>
      <c r="C314" s="1"/>
      <c r="D314" s="1"/>
      <c r="E314" s="1"/>
      <c r="F314" s="1"/>
      <c r="G314" s="1"/>
      <c r="H314" s="1"/>
      <c r="I314" s="1"/>
      <c r="J314" s="1"/>
    </row>
    <row r="315" spans="2:11" x14ac:dyDescent="0.2">
      <c r="C315" s="1"/>
      <c r="D315" s="1"/>
      <c r="E315" s="1"/>
      <c r="F315" s="1"/>
      <c r="G315" s="1"/>
      <c r="H315" s="1"/>
      <c r="I315" s="1"/>
      <c r="J315" s="1"/>
    </row>
    <row r="316" spans="2:11" x14ac:dyDescent="0.2">
      <c r="B316" s="1"/>
    </row>
    <row r="317" spans="2:11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2:11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2:11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1" spans="2:11" x14ac:dyDescent="0.2">
      <c r="B321" s="1"/>
      <c r="K321" s="1"/>
    </row>
    <row r="322" spans="2:11" x14ac:dyDescent="0.2">
      <c r="B322" s="1"/>
    </row>
    <row r="323" spans="2:11" x14ac:dyDescent="0.2">
      <c r="B323" s="1"/>
    </row>
    <row r="324" spans="2:11" x14ac:dyDescent="0.2">
      <c r="B324" s="1"/>
    </row>
    <row r="326" spans="2:11" x14ac:dyDescent="0.2">
      <c r="B326" s="1"/>
    </row>
    <row r="327" spans="2:11" x14ac:dyDescent="0.2">
      <c r="B327" s="1"/>
    </row>
    <row r="328" spans="2:11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2:11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2:11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2:11" x14ac:dyDescent="0.2">
      <c r="B331" s="1"/>
    </row>
    <row r="332" spans="2:11" x14ac:dyDescent="0.2">
      <c r="B332" s="1"/>
    </row>
    <row r="333" spans="2:11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2:11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2:11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</row>
  </sheetData>
  <mergeCells count="4">
    <mergeCell ref="A1:K1"/>
    <mergeCell ref="A2:K2"/>
    <mergeCell ref="A4:K4"/>
    <mergeCell ref="A5:K5"/>
  </mergeCells>
  <pageMargins left="1.1023622047244095" right="0.11811023622047245" top="0.39370078740157483" bottom="0.31496062992125984" header="0.15748031496062992" footer="0.39370078740157483"/>
  <pageSetup paperSize="5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 2018 </vt:lpstr>
      <vt:lpstr>'MAYO 2018 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Alcantara</dc:creator>
  <cp:lastModifiedBy>Wadia Chantal</cp:lastModifiedBy>
  <cp:lastPrinted>2018-06-08T16:23:29Z</cp:lastPrinted>
  <dcterms:created xsi:type="dcterms:W3CDTF">2018-06-06T18:14:24Z</dcterms:created>
  <dcterms:modified xsi:type="dcterms:W3CDTF">2018-06-08T16:23:48Z</dcterms:modified>
</cp:coreProperties>
</file>