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MAYO)" sheetId="1" r:id="rId1"/>
  </sheets>
  <definedNames>
    <definedName name="_xlnm.Print_Titles" localSheetId="0">'PROG CONSOLIDADO  (MAYO)'!$4:$6</definedName>
  </definedNames>
  <calcPr fullCalcOnLoad="1"/>
</workbook>
</file>

<file path=xl/sharedStrings.xml><?xml version="1.0" encoding="utf-8"?>
<sst xmlns="http://schemas.openxmlformats.org/spreadsheetml/2006/main" count="181" uniqueCount="170">
  <si>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</si>
  <si>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</si>
  <si>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</si>
  <si>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</si>
  <si>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</si>
  <si>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</si>
  <si>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</si>
  <si>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</si>
  <si>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</si>
  <si>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</si>
  <si>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</si>
  <si>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</si>
  <si>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</si>
  <si>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</si>
  <si>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</si>
  <si>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</si>
  <si>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</si>
  <si>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</si>
  <si>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</si>
  <si>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</si>
  <si>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</si>
  <si>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</si>
  <si>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</si>
  <si>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</si>
  <si>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</si>
  <si>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</si>
  <si>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</si>
  <si>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</si>
  <si>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</si>
  <si>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</si>
  <si>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</si>
  <si>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</si>
  <si>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</si>
  <si>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</si>
  <si>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</si>
  <si>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</si>
  <si>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</si>
  <si>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2.2.1.2.01Serv. De telefónico larg. Distancia</t>
  </si>
  <si>
    <t>2.2.1.3.01-Teléfono local</t>
  </si>
  <si>
    <t>2.2.1.5.01-Servicios de internet y televisión por cable.</t>
  </si>
  <si>
    <t>2.2.1.6.01 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</si>
  <si>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</si>
  <si>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</si>
  <si>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</si>
  <si>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</si>
  <si>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</si>
  <si>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</si>
  <si>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</si>
  <si>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</si>
  <si>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</si>
  <si>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</si>
  <si>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</si>
  <si>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</si>
  <si>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</si>
  <si>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</si>
  <si>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</si>
  <si>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</si>
  <si>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</si>
  <si>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</si>
  <si>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</si>
  <si>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</si>
  <si>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</si>
  <si>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</si>
  <si>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</si>
  <si>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</si>
  <si>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</si>
  <si>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</si>
  <si>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</si>
  <si>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</si>
  <si>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</si>
  <si>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</si>
  <si>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</si>
  <si>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</si>
  <si>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</si>
  <si>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</si>
  <si>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</si>
  <si>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</si>
  <si>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</si>
  <si>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</si>
  <si>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</si>
  <si>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</si>
  <si>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</si>
  <si>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</si>
  <si>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</si>
  <si>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</si>
  <si>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</si>
  <si>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</si>
  <si>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</si>
  <si>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2.3.6.4.07-Otros minerales</t>
  </si>
  <si>
    <t>2.3.7.1.01-Gasolina</t>
  </si>
  <si>
    <t>2.3.7.1.05-Aceites y grasas</t>
  </si>
  <si>
    <t>2.3.7.2.02-Gasoil</t>
  </si>
  <si>
    <t>2.3.7.1.03-keroseno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</si>
  <si>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</si>
  <si>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</si>
  <si>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</si>
  <si>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</si>
  <si>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</si>
  <si>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</si>
  <si>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</si>
  <si>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</si>
  <si>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</si>
  <si>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</si>
  <si>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</si>
  <si>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</si>
  <si>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</si>
  <si>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1"/>
        <rFont val="Arial"/>
        <family val="2"/>
      </rPr>
      <t>(ISA)</t>
    </r>
  </si>
  <si>
    <t>2.4.2.2.02-Transferencias corrientes a Instituc. Públicas desc.o Autónomas</t>
  </si>
  <si>
    <t xml:space="preserve">2.4.7.2.01-Transferencias Corrientes a Organismos </t>
  </si>
  <si>
    <t>2.4.9.1.01-Transferencias corrientes a empresas públicas no financieras</t>
  </si>
  <si>
    <t>2.4.5..2.01-Transferencias corrientes a instituc. públicas financieras</t>
  </si>
  <si>
    <r>
      <t xml:space="preserve">2.4.9.1.01-Transferencias corrientes a otras instituciones públicas </t>
    </r>
    <r>
      <rPr>
        <b/>
        <i/>
        <sz val="11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</si>
  <si>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</si>
  <si>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</si>
  <si>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</si>
  <si>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</si>
  <si>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</si>
  <si>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 Tranf. De Capital a Inst. Públicas Desc. O Autónomas (IDIAF)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</si>
  <si>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</si>
  <si>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</si>
  <si>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</si>
  <si>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</si>
  <si>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</si>
  <si>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</si>
  <si>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</si>
  <si>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</si>
  <si>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2.6.1.4.03-Otros objetos de valor</t>
  </si>
  <si>
    <t>2.6.1.5.01-Electrodomésticos</t>
  </si>
  <si>
    <t>2.6.1.9.01-Otros mobiliarios y equipos no identificados precedentemente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</si>
  <si>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</si>
  <si>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</si>
  <si>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</si>
  <si>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</si>
  <si>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</si>
  <si>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</si>
  <si>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equipos de construcción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</si>
  <si>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</si>
  <si>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</si>
  <si>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</si>
  <si>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2.6.7.4.01-Edificios no residenciales</t>
  </si>
  <si>
    <t>2.6.8.3.01-Programa de informática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</si>
  <si>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</si>
  <si>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</si>
  <si>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</si>
  <si>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</si>
  <si>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</si>
  <si>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</si>
  <si>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</si>
  <si>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</si>
  <si>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</si>
  <si>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</si>
  <si>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</si>
  <si>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</si>
  <si>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</si>
  <si>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</si>
  <si>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</si>
  <si>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</si>
  <si>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</si>
  <si>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</si>
  <si>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</si>
  <si>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</si>
  <si>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</si>
  <si>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</si>
  <si>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</si>
  <si>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</si>
  <si>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</si>
  <si>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</si>
  <si>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</si>
  <si>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 xml:space="preserve">  </t>
  </si>
  <si>
    <t>EJECUCIÓN PRESUPUESTARIA CORRESPONDIENTE AL MES DE MAYO 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</si>
</sst>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0" borderId="15" xfId="46" applyNumberFormat="1" applyFont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49" fontId="22" fillId="0" borderId="17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horizontal="left"/>
    </xf>
    <xf numFmtId="3" fontId="22" fillId="0" borderId="18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0" fontId="22" fillId="0" borderId="14" xfId="0" applyFont="1" applyBorder="1" applyAlignment="1">
      <alignment/>
    </xf>
    <xf numFmtId="0" fontId="19" fillId="0" borderId="20" xfId="0" applyFont="1" applyBorder="1" applyAlignment="1">
      <alignment/>
    </xf>
    <xf numFmtId="4" fontId="19" fillId="0" borderId="21" xfId="46" applyNumberFormat="1" applyFont="1" applyBorder="1" applyAlignment="1">
      <alignment/>
    </xf>
    <xf numFmtId="39" fontId="19" fillId="0" borderId="21" xfId="46" applyNumberFormat="1" applyFont="1" applyBorder="1" applyAlignment="1" applyProtection="1">
      <alignment/>
      <protection/>
    </xf>
    <xf numFmtId="4" fontId="19" fillId="0" borderId="22" xfId="46" applyNumberFormat="1" applyFont="1" applyBorder="1" applyAlignment="1">
      <alignment/>
    </xf>
    <xf numFmtId="3" fontId="19" fillId="0" borderId="23" xfId="0" applyNumberFormat="1" applyFont="1" applyBorder="1" applyAlignment="1" applyProtection="1">
      <alignment horizontal="left"/>
      <protection/>
    </xf>
    <xf numFmtId="4" fontId="19" fillId="0" borderId="24" xfId="46" applyNumberFormat="1" applyFont="1" applyBorder="1" applyAlignment="1" applyProtection="1">
      <alignment/>
      <protection/>
    </xf>
    <xf numFmtId="39" fontId="19" fillId="0" borderId="24" xfId="46" applyNumberFormat="1" applyFont="1" applyBorder="1" applyAlignment="1" applyProtection="1">
      <alignment/>
      <protection/>
    </xf>
    <xf numFmtId="4" fontId="19" fillId="0" borderId="2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2" fillId="0" borderId="26" xfId="0" applyFont="1" applyBorder="1" applyAlignment="1">
      <alignment/>
    </xf>
    <xf numFmtId="4" fontId="19" fillId="0" borderId="15" xfId="46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4" fontId="21" fillId="0" borderId="0" xfId="0" applyNumberFormat="1" applyFont="1" applyBorder="1" applyAlignment="1">
      <alignment/>
    </xf>
    <xf numFmtId="0" fontId="19" fillId="0" borderId="27" xfId="0" applyFont="1" applyFill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7" xfId="0" applyFont="1" applyFill="1" applyBorder="1" applyAlignment="1">
      <alignment/>
    </xf>
    <xf numFmtId="4" fontId="21" fillId="0" borderId="28" xfId="46" applyNumberFormat="1" applyFont="1" applyFill="1" applyBorder="1" applyAlignment="1">
      <alignment/>
    </xf>
    <xf numFmtId="4" fontId="21" fillId="0" borderId="28" xfId="46" applyNumberFormat="1" applyFont="1" applyBorder="1" applyAlignment="1" applyProtection="1">
      <alignment/>
      <protection/>
    </xf>
    <xf numFmtId="4" fontId="21" fillId="0" borderId="15" xfId="0" applyNumberFormat="1" applyFont="1" applyBorder="1" applyAlignment="1">
      <alignment/>
    </xf>
    <xf numFmtId="43" fontId="19" fillId="0" borderId="11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3" fillId="0" borderId="13" xfId="46" applyFont="1" applyBorder="1" applyAlignment="1" applyProtection="1">
      <alignment/>
      <protection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5" xfId="0" applyNumberFormat="1" applyFont="1" applyBorder="1" applyAlignment="1" applyProtection="1">
      <alignment/>
      <protection/>
    </xf>
    <xf numFmtId="0" fontId="21" fillId="0" borderId="29" xfId="0" applyFont="1" applyBorder="1" applyAlignment="1" applyProtection="1">
      <alignment horizontal="left"/>
      <protection/>
    </xf>
    <xf numFmtId="43" fontId="21" fillId="0" borderId="30" xfId="46" applyFont="1" applyBorder="1" applyAlignment="1" applyProtection="1">
      <alignment/>
      <protection/>
    </xf>
    <xf numFmtId="4" fontId="21" fillId="0" borderId="30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4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21" fillId="0" borderId="29" xfId="0" applyFont="1" applyFill="1" applyBorder="1" applyAlignment="1" applyProtection="1">
      <alignment horizontal="left"/>
      <protection/>
    </xf>
    <xf numFmtId="0" fontId="25" fillId="0" borderId="29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4" fontId="24" fillId="0" borderId="28" xfId="0" applyNumberFormat="1" applyFont="1" applyBorder="1" applyAlignment="1">
      <alignment/>
    </xf>
    <xf numFmtId="43" fontId="24" fillId="0" borderId="28" xfId="46" applyFont="1" applyBorder="1" applyAlignment="1">
      <alignment/>
    </xf>
    <xf numFmtId="4" fontId="24" fillId="0" borderId="18" xfId="46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21" fillId="0" borderId="30" xfId="0" applyNumberFormat="1" applyFont="1" applyBorder="1" applyAlignment="1">
      <alignment/>
    </xf>
    <xf numFmtId="43" fontId="21" fillId="0" borderId="30" xfId="46" applyFont="1" applyBorder="1" applyAlignment="1">
      <alignment/>
    </xf>
    <xf numFmtId="0" fontId="0" fillId="0" borderId="30" xfId="0" applyBorder="1" applyAlignment="1">
      <alignment/>
    </xf>
    <xf numFmtId="4" fontId="21" fillId="0" borderId="11" xfId="46" applyNumberFormat="1" applyFont="1" applyBorder="1" applyAlignment="1" applyProtection="1">
      <alignment/>
      <protection/>
    </xf>
    <xf numFmtId="4" fontId="21" fillId="0" borderId="13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2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32" xfId="46" applyFont="1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43" fontId="21" fillId="0" borderId="11" xfId="46" applyFont="1" applyBorder="1" applyAlignment="1">
      <alignment/>
    </xf>
    <xf numFmtId="4" fontId="21" fillId="0" borderId="33" xfId="46" applyNumberFormat="1" applyFont="1" applyBorder="1" applyAlignment="1" applyProtection="1">
      <alignment/>
      <protection/>
    </xf>
    <xf numFmtId="0" fontId="21" fillId="0" borderId="34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6" fillId="24" borderId="31" xfId="0" applyFont="1" applyFill="1" applyBorder="1" applyAlignment="1" applyProtection="1">
      <alignment horizontal="left"/>
      <protection/>
    </xf>
    <xf numFmtId="37" fontId="26" fillId="24" borderId="28" xfId="0" applyNumberFormat="1" applyFont="1" applyFill="1" applyBorder="1" applyAlignment="1" applyProtection="1">
      <alignment horizontal="center"/>
      <protection/>
    </xf>
    <xf numFmtId="37" fontId="26" fillId="24" borderId="36" xfId="0" applyNumberFormat="1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left"/>
      <protection/>
    </xf>
    <xf numFmtId="37" fontId="26" fillId="24" borderId="15" xfId="0" applyNumberFormat="1" applyFont="1" applyFill="1" applyBorder="1" applyAlignment="1" applyProtection="1">
      <alignment horizontal="center"/>
      <protection/>
    </xf>
    <xf numFmtId="37" fontId="26" fillId="24" borderId="16" xfId="0" applyNumberFormat="1" applyFont="1" applyFill="1" applyBorder="1" applyAlignment="1" applyProtection="1">
      <alignment horizontal="center"/>
      <protection/>
    </xf>
    <xf numFmtId="0" fontId="26" fillId="24" borderId="37" xfId="0" applyFont="1" applyFill="1" applyBorder="1" applyAlignment="1" applyProtection="1">
      <alignment horizontal="left"/>
      <protection/>
    </xf>
    <xf numFmtId="37" fontId="26" fillId="24" borderId="38" xfId="0" applyNumberFormat="1" applyFont="1" applyFill="1" applyBorder="1" applyAlignment="1" applyProtection="1">
      <alignment horizontal="center"/>
      <protection/>
    </xf>
    <xf numFmtId="37" fontId="26" fillId="24" borderId="30" xfId="0" applyNumberFormat="1" applyFont="1" applyFill="1" applyBorder="1" applyAlignment="1" applyProtection="1">
      <alignment horizontal="center"/>
      <protection/>
    </xf>
    <xf numFmtId="37" fontId="26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9.140625" style="0" bestFit="1" customWidth="1"/>
    <col min="2" max="2" width="17.140625" style="0" customWidth="1"/>
    <col min="3" max="3" width="17.8515625" style="0" customWidth="1"/>
    <col min="4" max="4" width="17.140625" style="0" bestFit="1" customWidth="1"/>
    <col min="5" max="9" width="15.7109375" style="0" customWidth="1"/>
    <col min="10" max="10" width="17.8515625" style="0" customWidth="1"/>
    <col min="11" max="11" width="16.421875" style="0" customWidth="1"/>
    <col min="12" max="12" width="14.421875" style="0" customWidth="1"/>
    <col min="13" max="13" width="15.57421875" style="0" customWidth="1"/>
    <col min="14" max="14" width="14.421875" style="0" customWidth="1"/>
    <col min="15" max="15" width="15.57421875" style="0" customWidth="1"/>
    <col min="16" max="16" width="1.8515625" style="0" customWidth="1"/>
    <col min="17" max="17" width="15.57421875" style="0" customWidth="1"/>
    <col min="18" max="18" width="1.8515625" style="0" customWidth="1"/>
    <col min="19" max="19" width="19.00390625" style="0" customWidth="1"/>
    <col min="20" max="20" width="1.8515625" style="0" customWidth="1"/>
    <col min="21" max="27" width="15.57421875" style="0" customWidth="1"/>
  </cols>
  <sheetData>
    <row r="1" spans="1:10" ht="16.5">
      <c r="A1" s="101" t="s">
        <v>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6.5">
      <c r="A2" s="101" t="s">
        <v>169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6" ht="17.25" thickBo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P3" s="1"/>
    </row>
    <row r="4" spans="1:32" ht="12.75">
      <c r="A4" s="103" t="s">
        <v>0</v>
      </c>
      <c r="B4" s="104" t="s">
        <v>3</v>
      </c>
      <c r="C4" s="104" t="s">
        <v>3</v>
      </c>
      <c r="D4" s="104"/>
      <c r="E4" s="104"/>
      <c r="F4" s="104"/>
      <c r="G4" s="104"/>
      <c r="H4" s="104"/>
      <c r="I4" s="104"/>
      <c r="J4" s="104"/>
      <c r="K4" s="105" t="s">
        <v>4</v>
      </c>
      <c r="L4" s="1"/>
      <c r="M4" s="1"/>
      <c r="R4" s="1"/>
      <c r="T4" s="1"/>
      <c r="V4" s="1"/>
      <c r="X4" s="1"/>
      <c r="Z4" s="1"/>
      <c r="AB4" s="1"/>
      <c r="AD4" s="1"/>
      <c r="AF4" s="1"/>
    </row>
    <row r="5" spans="1:20" ht="12.75">
      <c r="A5" s="106" t="s">
        <v>5</v>
      </c>
      <c r="B5" s="107" t="s">
        <v>6</v>
      </c>
      <c r="C5" s="107" t="s">
        <v>7</v>
      </c>
      <c r="D5" s="107" t="s">
        <v>4</v>
      </c>
      <c r="E5" s="107" t="s">
        <v>8</v>
      </c>
      <c r="F5" s="107" t="s">
        <v>9</v>
      </c>
      <c r="G5" s="107" t="s">
        <v>10</v>
      </c>
      <c r="H5" s="107" t="s">
        <v>11</v>
      </c>
      <c r="I5" s="107" t="s">
        <v>12</v>
      </c>
      <c r="J5" s="107" t="s">
        <v>13</v>
      </c>
      <c r="K5" s="108" t="s">
        <v>14</v>
      </c>
      <c r="L5" s="1"/>
      <c r="M5" s="1"/>
      <c r="R5" s="1"/>
      <c r="T5" s="1"/>
    </row>
    <row r="6" spans="1:20" ht="13.5" thickBot="1">
      <c r="A6" s="109"/>
      <c r="B6" s="110" t="s">
        <v>15</v>
      </c>
      <c r="C6" s="111" t="s">
        <v>3</v>
      </c>
      <c r="D6" s="110" t="s">
        <v>6</v>
      </c>
      <c r="E6" s="110"/>
      <c r="F6" s="110"/>
      <c r="G6" s="110"/>
      <c r="H6" s="110"/>
      <c r="I6" s="110"/>
      <c r="J6" s="110" t="s">
        <v>16</v>
      </c>
      <c r="K6" s="112" t="s">
        <v>17</v>
      </c>
      <c r="L6" s="1"/>
      <c r="M6" s="1"/>
      <c r="R6" s="1"/>
      <c r="T6" s="1"/>
    </row>
    <row r="7" spans="1:25" ht="13.5" thickBot="1">
      <c r="A7" s="2" t="s">
        <v>18</v>
      </c>
      <c r="B7" s="3">
        <f aca="true" t="shared" si="0" ref="B7:K7">+B8+B104+B135+B138+B161</f>
        <v>9814054223</v>
      </c>
      <c r="C7" s="3">
        <f t="shared" si="0"/>
        <v>-14555381.889999986</v>
      </c>
      <c r="D7" s="3">
        <f t="shared" si="0"/>
        <v>9799498841.11</v>
      </c>
      <c r="E7" s="3">
        <f t="shared" si="0"/>
        <v>536055230.23</v>
      </c>
      <c r="F7" s="3">
        <f t="shared" si="0"/>
        <v>607964986.92</v>
      </c>
      <c r="G7" s="3">
        <f t="shared" si="0"/>
        <v>1299946053.3</v>
      </c>
      <c r="H7" s="3">
        <f t="shared" si="0"/>
        <v>540165468.3499999</v>
      </c>
      <c r="I7" s="3">
        <f t="shared" si="0"/>
        <v>895825872.5799999</v>
      </c>
      <c r="J7" s="3">
        <f t="shared" si="0"/>
        <v>3879957611.38</v>
      </c>
      <c r="K7" s="4">
        <f t="shared" si="0"/>
        <v>5919541229.73</v>
      </c>
      <c r="L7" s="1"/>
      <c r="M7" s="1"/>
      <c r="N7" s="1"/>
      <c r="Y7" s="1"/>
    </row>
    <row r="8" spans="1:15" ht="13.5" thickBot="1">
      <c r="A8" s="2" t="s">
        <v>19</v>
      </c>
      <c r="B8" s="3">
        <f aca="true" t="shared" si="1" ref="B8:K8">+B9+B25+B56+B93</f>
        <v>6681584296</v>
      </c>
      <c r="C8" s="5">
        <f t="shared" si="1"/>
        <v>-272255511.89</v>
      </c>
      <c r="D8" s="5">
        <f t="shared" si="1"/>
        <v>6409328784.110001</v>
      </c>
      <c r="E8" s="3">
        <f t="shared" si="1"/>
        <v>457895969.01</v>
      </c>
      <c r="F8" s="3">
        <f t="shared" si="1"/>
        <v>567779953.76</v>
      </c>
      <c r="G8" s="3">
        <f t="shared" si="1"/>
        <v>645999225.4</v>
      </c>
      <c r="H8" s="3">
        <f t="shared" si="1"/>
        <v>420265700.03999996</v>
      </c>
      <c r="I8" s="3">
        <f t="shared" si="1"/>
        <v>568409926.34</v>
      </c>
      <c r="J8" s="3">
        <f t="shared" si="1"/>
        <v>2660350774.55</v>
      </c>
      <c r="K8" s="6">
        <f t="shared" si="1"/>
        <v>3748978009.56</v>
      </c>
      <c r="O8" s="1"/>
    </row>
    <row r="9" spans="1:11" ht="15" thickBot="1">
      <c r="A9" s="7" t="s">
        <v>20</v>
      </c>
      <c r="B9" s="3">
        <f>SUM(B10:B23)</f>
        <v>2029998485</v>
      </c>
      <c r="C9" s="5">
        <f aca="true" t="shared" si="2" ref="C9:K9">SUM(C10:C24)</f>
        <v>-64555381.889999986</v>
      </c>
      <c r="D9" s="3">
        <f t="shared" si="2"/>
        <v>1965443103.11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158557131.32</v>
      </c>
      <c r="H9" s="3">
        <f t="shared" si="2"/>
        <v>149123673.68</v>
      </c>
      <c r="I9" s="3">
        <f t="shared" si="2"/>
        <v>139775669.81</v>
      </c>
      <c r="J9" s="3">
        <f t="shared" si="2"/>
        <v>743042618.1300001</v>
      </c>
      <c r="K9" s="6">
        <f t="shared" si="2"/>
        <v>1222400484.98</v>
      </c>
    </row>
    <row r="10" spans="1:25" ht="12.75">
      <c r="A10" s="8" t="s">
        <v>21</v>
      </c>
      <c r="B10" s="9">
        <v>1442645503</v>
      </c>
      <c r="C10" s="10">
        <v>-101463407.71</v>
      </c>
      <c r="D10" s="11">
        <f aca="true" t="shared" si="3" ref="D10:D24">+B10+C10</f>
        <v>1341182095.29</v>
      </c>
      <c r="E10" s="11">
        <v>97961677</v>
      </c>
      <c r="F10" s="11">
        <v>118844955.2</v>
      </c>
      <c r="G10" s="11">
        <v>109762381.18</v>
      </c>
      <c r="H10" s="11">
        <v>109322272.99</v>
      </c>
      <c r="I10" s="11">
        <v>110386191.45</v>
      </c>
      <c r="J10" s="11">
        <f aca="true" t="shared" si="4" ref="J10:J24">SUM(E10:I10)</f>
        <v>546277477.82</v>
      </c>
      <c r="K10" s="12">
        <f aca="true" t="shared" si="5" ref="K10:K24">+D10-J10</f>
        <v>794904617.4699999</v>
      </c>
      <c r="L10" s="1"/>
      <c r="M10" s="1"/>
      <c r="N10" s="1"/>
      <c r="Y10" s="1"/>
    </row>
    <row r="11" spans="1:25" ht="12.75">
      <c r="A11" s="8" t="s">
        <v>22</v>
      </c>
      <c r="B11" s="9">
        <v>6360000</v>
      </c>
      <c r="C11" s="10"/>
      <c r="D11" s="11">
        <f t="shared" si="3"/>
        <v>6360000</v>
      </c>
      <c r="E11" s="11">
        <v>249000</v>
      </c>
      <c r="F11" s="11">
        <v>574000</v>
      </c>
      <c r="G11" s="11">
        <v>717000</v>
      </c>
      <c r="H11" s="11">
        <v>566000</v>
      </c>
      <c r="I11" s="11">
        <v>233000</v>
      </c>
      <c r="J11" s="11">
        <f t="shared" si="4"/>
        <v>2339000</v>
      </c>
      <c r="K11" s="12">
        <f t="shared" si="5"/>
        <v>4021000</v>
      </c>
      <c r="L11" s="1"/>
      <c r="M11" s="1"/>
      <c r="N11" s="1"/>
      <c r="Y11" s="1"/>
    </row>
    <row r="12" spans="1:25" ht="12.75">
      <c r="A12" s="8" t="s">
        <v>23</v>
      </c>
      <c r="B12" s="9"/>
      <c r="C12" s="10">
        <v>129090238</v>
      </c>
      <c r="D12" s="11">
        <f t="shared" si="3"/>
        <v>129090238</v>
      </c>
      <c r="E12" s="11">
        <v>11786607.49</v>
      </c>
      <c r="F12" s="11">
        <v>13731382.64</v>
      </c>
      <c r="G12" s="11">
        <v>12765999.39</v>
      </c>
      <c r="H12" s="11">
        <v>12786000</v>
      </c>
      <c r="I12" s="11">
        <v>2586000</v>
      </c>
      <c r="J12" s="11">
        <f t="shared" si="4"/>
        <v>53655989.52</v>
      </c>
      <c r="K12" s="12">
        <f t="shared" si="5"/>
        <v>75434248.47999999</v>
      </c>
      <c r="L12" s="1"/>
      <c r="M12" s="1"/>
      <c r="N12" s="1"/>
      <c r="Y12" s="1"/>
    </row>
    <row r="13" spans="1:25" ht="12.75">
      <c r="A13" s="8" t="s">
        <v>24</v>
      </c>
      <c r="B13" s="9">
        <v>96982523</v>
      </c>
      <c r="C13" s="10">
        <v>3941492.57</v>
      </c>
      <c r="D13" s="11">
        <f t="shared" si="3"/>
        <v>100924015.57</v>
      </c>
      <c r="E13" s="11">
        <v>6989643.13</v>
      </c>
      <c r="F13" s="11">
        <v>7746778.42</v>
      </c>
      <c r="G13" s="11">
        <v>7444058</v>
      </c>
      <c r="H13" s="11">
        <v>7448923.7</v>
      </c>
      <c r="I13" s="11">
        <v>7448923.7</v>
      </c>
      <c r="J13" s="11">
        <f t="shared" si="4"/>
        <v>37078326.95</v>
      </c>
      <c r="K13" s="12">
        <f t="shared" si="5"/>
        <v>63845688.61999999</v>
      </c>
      <c r="L13" s="1"/>
      <c r="M13" s="1"/>
      <c r="N13" s="1"/>
      <c r="Y13" s="1"/>
    </row>
    <row r="14" spans="1:25" ht="12.75">
      <c r="A14" s="8" t="s">
        <v>25</v>
      </c>
      <c r="B14" s="9">
        <v>110884018</v>
      </c>
      <c r="C14" s="10">
        <v>11629227.22</v>
      </c>
      <c r="D14" s="11">
        <f t="shared" si="3"/>
        <v>122513245.22</v>
      </c>
      <c r="E14" s="11"/>
      <c r="F14" s="11"/>
      <c r="G14" s="11"/>
      <c r="H14" s="11"/>
      <c r="I14" s="11"/>
      <c r="J14" s="11">
        <f t="shared" si="4"/>
        <v>0</v>
      </c>
      <c r="K14" s="12">
        <f t="shared" si="5"/>
        <v>122513245.22</v>
      </c>
      <c r="L14" s="1"/>
      <c r="M14" s="1"/>
      <c r="N14" s="1"/>
      <c r="Y14" s="1"/>
    </row>
    <row r="15" spans="1:25" ht="12.75">
      <c r="A15" s="8" t="s">
        <v>26</v>
      </c>
      <c r="B15" s="9">
        <v>3500000</v>
      </c>
      <c r="C15" s="10"/>
      <c r="D15" s="11">
        <f t="shared" si="3"/>
        <v>3500000</v>
      </c>
      <c r="E15" s="11"/>
      <c r="F15" s="11"/>
      <c r="G15" s="11"/>
      <c r="H15" s="11"/>
      <c r="I15" s="11"/>
      <c r="J15" s="11">
        <f t="shared" si="4"/>
        <v>0</v>
      </c>
      <c r="K15" s="12">
        <f t="shared" si="5"/>
        <v>3500000</v>
      </c>
      <c r="L15" s="1"/>
      <c r="M15" s="1"/>
      <c r="N15" s="1"/>
      <c r="Y15" s="1"/>
    </row>
    <row r="16" spans="1:25" ht="12.75">
      <c r="A16" s="8" t="s">
        <v>27</v>
      </c>
      <c r="B16" s="9">
        <v>4102224</v>
      </c>
      <c r="C16" s="10"/>
      <c r="D16" s="11">
        <f t="shared" si="3"/>
        <v>4102224</v>
      </c>
      <c r="E16" s="11">
        <v>341501.11</v>
      </c>
      <c r="F16" s="11">
        <v>341524.17</v>
      </c>
      <c r="G16" s="11">
        <v>341526.74</v>
      </c>
      <c r="H16" s="11">
        <v>341519.11</v>
      </c>
      <c r="I16" s="11">
        <v>341349.27</v>
      </c>
      <c r="J16" s="11">
        <f t="shared" si="4"/>
        <v>1707420.4</v>
      </c>
      <c r="K16" s="12">
        <f t="shared" si="5"/>
        <v>2394803.6</v>
      </c>
      <c r="L16" s="1"/>
      <c r="M16" s="1"/>
      <c r="N16" s="1"/>
      <c r="Y16" s="1"/>
    </row>
    <row r="17" spans="1:25" ht="12.75">
      <c r="A17" s="8" t="s">
        <v>28</v>
      </c>
      <c r="B17" s="9">
        <v>11722332</v>
      </c>
      <c r="C17" s="10"/>
      <c r="D17" s="11">
        <f t="shared" si="3"/>
        <v>11722332</v>
      </c>
      <c r="E17" s="11">
        <v>976861.04</v>
      </c>
      <c r="F17" s="11">
        <v>976861.04</v>
      </c>
      <c r="G17" s="11">
        <v>976861.04</v>
      </c>
      <c r="H17" s="11">
        <v>976861.04</v>
      </c>
      <c r="I17" s="11">
        <v>956861.04</v>
      </c>
      <c r="J17" s="11">
        <f t="shared" si="4"/>
        <v>4864305.2</v>
      </c>
      <c r="K17" s="12">
        <f t="shared" si="5"/>
        <v>6858026.8</v>
      </c>
      <c r="L17" s="1"/>
      <c r="M17" s="1"/>
      <c r="N17" s="1"/>
      <c r="Y17" s="1"/>
    </row>
    <row r="18" spans="1:25" ht="12.75">
      <c r="A18" s="8" t="s">
        <v>29</v>
      </c>
      <c r="B18" s="9"/>
      <c r="C18" s="10">
        <v>28500000</v>
      </c>
      <c r="D18" s="11">
        <f t="shared" si="3"/>
        <v>28500000</v>
      </c>
      <c r="E18" s="11"/>
      <c r="F18" s="11"/>
      <c r="G18" s="11">
        <v>8801015.15</v>
      </c>
      <c r="H18" s="11"/>
      <c r="I18" s="11"/>
      <c r="J18" s="11">
        <f t="shared" si="4"/>
        <v>8801015.15</v>
      </c>
      <c r="K18" s="12">
        <f t="shared" si="5"/>
        <v>19698984.85</v>
      </c>
      <c r="L18" s="1"/>
      <c r="M18" s="1"/>
      <c r="N18" s="1"/>
      <c r="Y18" s="1"/>
    </row>
    <row r="19" spans="1:25" ht="12.75">
      <c r="A19" s="8" t="s">
        <v>30</v>
      </c>
      <c r="B19" s="9">
        <v>129090238</v>
      </c>
      <c r="C19" s="10">
        <v>-129090238</v>
      </c>
      <c r="D19" s="11">
        <f t="shared" si="3"/>
        <v>0</v>
      </c>
      <c r="E19" s="11"/>
      <c r="F19" s="11"/>
      <c r="G19" s="11"/>
      <c r="H19" s="11"/>
      <c r="I19" s="11"/>
      <c r="J19" s="11">
        <f t="shared" si="4"/>
        <v>0</v>
      </c>
      <c r="K19" s="12">
        <f t="shared" si="5"/>
        <v>0</v>
      </c>
      <c r="L19" s="1"/>
      <c r="M19" s="1"/>
      <c r="N19" s="1"/>
      <c r="O19" s="13"/>
      <c r="Y19" s="1"/>
    </row>
    <row r="20" spans="1:25" ht="12.75">
      <c r="A20" s="8" t="s">
        <v>31</v>
      </c>
      <c r="B20" s="9">
        <v>28500000</v>
      </c>
      <c r="C20" s="10">
        <v>-28500000</v>
      </c>
      <c r="D20" s="11">
        <f t="shared" si="3"/>
        <v>0</v>
      </c>
      <c r="E20" s="11"/>
      <c r="F20" s="11"/>
      <c r="G20" s="11"/>
      <c r="H20" s="11"/>
      <c r="I20" s="11"/>
      <c r="J20" s="11">
        <f t="shared" si="4"/>
        <v>0</v>
      </c>
      <c r="K20" s="12">
        <f t="shared" si="5"/>
        <v>0</v>
      </c>
      <c r="L20" s="1"/>
      <c r="M20" s="1"/>
      <c r="N20" s="1"/>
      <c r="O20" s="13"/>
      <c r="Y20" s="1"/>
    </row>
    <row r="21" spans="1:25" ht="12.75">
      <c r="A21" s="8" t="s">
        <v>32</v>
      </c>
      <c r="B21" s="9">
        <v>91454794</v>
      </c>
      <c r="C21" s="10">
        <v>9894146.48</v>
      </c>
      <c r="D21" s="11">
        <f t="shared" si="3"/>
        <v>101348940.48</v>
      </c>
      <c r="E21" s="11">
        <v>7351498.52</v>
      </c>
      <c r="F21" s="11">
        <v>8885807.71</v>
      </c>
      <c r="G21" s="11">
        <v>8219427.72</v>
      </c>
      <c r="H21" s="11">
        <v>8188569.04</v>
      </c>
      <c r="I21" s="11">
        <v>8246938.77</v>
      </c>
      <c r="J21" s="11">
        <f t="shared" si="4"/>
        <v>40892241.76</v>
      </c>
      <c r="K21" s="12">
        <f t="shared" si="5"/>
        <v>60456698.720000006</v>
      </c>
      <c r="L21" s="1"/>
      <c r="M21" s="1"/>
      <c r="N21" s="1"/>
      <c r="O21" s="13"/>
      <c r="Y21" s="1"/>
    </row>
    <row r="22" spans="1:25" ht="12.75">
      <c r="A22" s="8" t="s">
        <v>33</v>
      </c>
      <c r="B22" s="9">
        <v>91791752</v>
      </c>
      <c r="C22" s="10">
        <v>3189504.11</v>
      </c>
      <c r="D22" s="11">
        <f t="shared" si="3"/>
        <v>94981256.11</v>
      </c>
      <c r="E22" s="11">
        <v>7449612.73</v>
      </c>
      <c r="F22" s="11">
        <v>8986081.56</v>
      </c>
      <c r="G22" s="11">
        <v>8319725.81</v>
      </c>
      <c r="H22" s="11">
        <v>8288823.68</v>
      </c>
      <c r="I22" s="11">
        <v>8364361.86</v>
      </c>
      <c r="J22" s="11">
        <f t="shared" si="4"/>
        <v>41408605.64</v>
      </c>
      <c r="K22" s="12">
        <f t="shared" si="5"/>
        <v>53572650.47</v>
      </c>
      <c r="L22" s="1"/>
      <c r="M22" s="1"/>
      <c r="N22" s="1"/>
      <c r="O22" s="13"/>
      <c r="Y22" s="1"/>
    </row>
    <row r="23" spans="1:25" ht="12.75">
      <c r="A23" s="8" t="s">
        <v>34</v>
      </c>
      <c r="B23" s="9">
        <v>12965101</v>
      </c>
      <c r="C23" s="10">
        <v>1535057.99</v>
      </c>
      <c r="D23" s="11">
        <f t="shared" si="3"/>
        <v>14500158.99</v>
      </c>
      <c r="E23" s="11">
        <v>1076945.91</v>
      </c>
      <c r="F23" s="11">
        <v>1315405.65</v>
      </c>
      <c r="G23" s="11">
        <v>1209136.29</v>
      </c>
      <c r="H23" s="11">
        <v>1204704.12</v>
      </c>
      <c r="I23" s="11">
        <v>1212043.72</v>
      </c>
      <c r="J23" s="11">
        <f t="shared" si="4"/>
        <v>6018235.6899999995</v>
      </c>
      <c r="K23" s="12">
        <f t="shared" si="5"/>
        <v>8481923.3</v>
      </c>
      <c r="L23" s="1"/>
      <c r="M23" s="1"/>
      <c r="N23" s="1"/>
      <c r="O23" s="13"/>
      <c r="Y23" s="1"/>
    </row>
    <row r="24" spans="1:25" ht="13.5" thickBot="1">
      <c r="A24" s="8" t="s">
        <v>35</v>
      </c>
      <c r="B24" s="9"/>
      <c r="C24" s="10">
        <v>6718597.45</v>
      </c>
      <c r="D24" s="11">
        <f t="shared" si="3"/>
        <v>6718597.45</v>
      </c>
      <c r="E24" s="11"/>
      <c r="F24" s="11"/>
      <c r="G24" s="11"/>
      <c r="H24" s="11"/>
      <c r="I24" s="11"/>
      <c r="J24" s="11">
        <f t="shared" si="4"/>
        <v>0</v>
      </c>
      <c r="K24" s="12">
        <f t="shared" si="5"/>
        <v>6718597.45</v>
      </c>
      <c r="L24" s="1"/>
      <c r="M24" s="1"/>
      <c r="N24" s="1"/>
      <c r="O24" s="13"/>
      <c r="Y24" s="1"/>
    </row>
    <row r="25" spans="1:25" ht="15" thickBot="1">
      <c r="A25" s="14" t="s">
        <v>36</v>
      </c>
      <c r="B25" s="3">
        <f aca="true" t="shared" si="6" ref="B25:K25">SUM(B26:B55)</f>
        <v>376895249</v>
      </c>
      <c r="C25" s="5">
        <f t="shared" si="6"/>
        <v>-1835603.4000000004</v>
      </c>
      <c r="D25" s="3">
        <f t="shared" si="6"/>
        <v>375059645.6</v>
      </c>
      <c r="E25" s="3">
        <f t="shared" si="6"/>
        <v>42460638.25</v>
      </c>
      <c r="F25" s="3">
        <f t="shared" si="6"/>
        <v>41118930.29</v>
      </c>
      <c r="G25" s="3">
        <f t="shared" si="6"/>
        <v>34527062.31</v>
      </c>
      <c r="H25" s="3">
        <f t="shared" si="6"/>
        <v>22988794.98</v>
      </c>
      <c r="I25" s="3">
        <f t="shared" si="6"/>
        <v>28292316.22</v>
      </c>
      <c r="J25" s="3">
        <f t="shared" si="6"/>
        <v>169387742.05</v>
      </c>
      <c r="K25" s="6">
        <f t="shared" si="6"/>
        <v>205671903.55</v>
      </c>
      <c r="L25" s="1"/>
      <c r="M25" s="1"/>
      <c r="N25" s="1"/>
      <c r="O25" s="13"/>
      <c r="Y25" s="1"/>
    </row>
    <row r="26" spans="1:25" ht="12.75">
      <c r="A26" s="8" t="s">
        <v>37</v>
      </c>
      <c r="B26" s="9">
        <v>8000000</v>
      </c>
      <c r="C26" s="11"/>
      <c r="D26" s="11">
        <f aca="true" t="shared" si="7" ref="D26:D55">+B26+C26</f>
        <v>8000000</v>
      </c>
      <c r="E26" s="11">
        <v>142583.82</v>
      </c>
      <c r="F26" s="11">
        <v>1234524.66</v>
      </c>
      <c r="G26" s="11">
        <v>136665.13</v>
      </c>
      <c r="H26" s="11">
        <v>140596.27</v>
      </c>
      <c r="I26" s="11">
        <v>130337.17</v>
      </c>
      <c r="J26" s="11">
        <f aca="true" t="shared" si="8" ref="J26:J55">SUM(E26:I26)</f>
        <v>1784707.0499999998</v>
      </c>
      <c r="K26" s="12">
        <f aca="true" t="shared" si="9" ref="K26:K55">+D26-J26</f>
        <v>6215292.95</v>
      </c>
      <c r="L26" s="1"/>
      <c r="M26" s="1"/>
      <c r="N26" s="1"/>
      <c r="O26" s="13"/>
      <c r="Y26" s="1"/>
    </row>
    <row r="27" spans="1:25" ht="12.75">
      <c r="A27" s="8" t="s">
        <v>38</v>
      </c>
      <c r="B27" s="9">
        <v>14000000</v>
      </c>
      <c r="C27" s="11"/>
      <c r="D27" s="11">
        <f t="shared" si="7"/>
        <v>14000000</v>
      </c>
      <c r="E27" s="11">
        <v>1957416.18</v>
      </c>
      <c r="F27" s="11">
        <v>865475.34</v>
      </c>
      <c r="G27" s="11">
        <v>2186025.25</v>
      </c>
      <c r="H27" s="11">
        <v>1772302.35</v>
      </c>
      <c r="I27" s="11">
        <v>1969662.83</v>
      </c>
      <c r="J27" s="11">
        <f t="shared" si="8"/>
        <v>8750881.95</v>
      </c>
      <c r="K27" s="12">
        <f t="shared" si="9"/>
        <v>5249118.050000001</v>
      </c>
      <c r="L27" s="1"/>
      <c r="M27" s="1"/>
      <c r="N27" s="1"/>
      <c r="O27" s="13"/>
      <c r="Y27" s="1"/>
    </row>
    <row r="28" spans="1:25" ht="12.75">
      <c r="A28" s="8" t="s">
        <v>39</v>
      </c>
      <c r="B28" s="9">
        <v>3200000</v>
      </c>
      <c r="C28" s="11"/>
      <c r="D28" s="11">
        <f t="shared" si="7"/>
        <v>3200000</v>
      </c>
      <c r="E28" s="11"/>
      <c r="F28" s="11"/>
      <c r="G28" s="11">
        <v>58127.02</v>
      </c>
      <c r="H28" s="11">
        <v>14235</v>
      </c>
      <c r="I28" s="11"/>
      <c r="J28" s="11">
        <f t="shared" si="8"/>
        <v>72362.01999999999</v>
      </c>
      <c r="K28" s="12">
        <f t="shared" si="9"/>
        <v>3127637.98</v>
      </c>
      <c r="L28" s="1"/>
      <c r="M28" s="1"/>
      <c r="N28" s="1"/>
      <c r="O28" s="13"/>
      <c r="Y28" s="1"/>
    </row>
    <row r="29" spans="1:25" ht="12.75">
      <c r="A29" s="8" t="s">
        <v>40</v>
      </c>
      <c r="B29" s="9">
        <v>60590622</v>
      </c>
      <c r="C29" s="11"/>
      <c r="D29" s="11">
        <f t="shared" si="7"/>
        <v>60590622</v>
      </c>
      <c r="E29" s="11">
        <v>5029533</v>
      </c>
      <c r="F29" s="11">
        <v>5807964.34</v>
      </c>
      <c r="G29" s="11">
        <v>4187534.56</v>
      </c>
      <c r="H29" s="11">
        <v>4727135.03</v>
      </c>
      <c r="I29" s="11">
        <v>4592207.46</v>
      </c>
      <c r="J29" s="11">
        <f t="shared" si="8"/>
        <v>24344374.39</v>
      </c>
      <c r="K29" s="12">
        <f t="shared" si="9"/>
        <v>36246247.61</v>
      </c>
      <c r="L29" s="1"/>
      <c r="M29" s="1"/>
      <c r="N29" s="1"/>
      <c r="O29" s="13"/>
      <c r="Y29" s="1"/>
    </row>
    <row r="30" spans="1:25" ht="12.75">
      <c r="A30" s="8" t="s">
        <v>41</v>
      </c>
      <c r="B30" s="9">
        <v>13705322</v>
      </c>
      <c r="C30" s="11"/>
      <c r="D30" s="11">
        <f t="shared" si="7"/>
        <v>13705322</v>
      </c>
      <c r="E30" s="11">
        <v>1523430.26</v>
      </c>
      <c r="F30" s="11">
        <v>1491314.31</v>
      </c>
      <c r="G30" s="11">
        <v>1726992</v>
      </c>
      <c r="H30" s="11">
        <v>2258336.33</v>
      </c>
      <c r="I30" s="11">
        <v>1916864.42</v>
      </c>
      <c r="J30" s="11">
        <f t="shared" si="8"/>
        <v>8916937.32</v>
      </c>
      <c r="K30" s="12">
        <f t="shared" si="9"/>
        <v>4788384.68</v>
      </c>
      <c r="L30" s="1"/>
      <c r="M30" s="1"/>
      <c r="N30" s="1"/>
      <c r="O30" s="13"/>
      <c r="Y30" s="1"/>
    </row>
    <row r="31" spans="1:25" ht="12.75">
      <c r="A31" s="8" t="s">
        <v>42</v>
      </c>
      <c r="B31" s="9">
        <v>452724</v>
      </c>
      <c r="C31" s="11"/>
      <c r="D31" s="11">
        <f t="shared" si="7"/>
        <v>452724</v>
      </c>
      <c r="E31" s="11"/>
      <c r="F31" s="11">
        <v>75279</v>
      </c>
      <c r="G31" s="11">
        <v>94062.75</v>
      </c>
      <c r="H31" s="11"/>
      <c r="I31" s="11">
        <v>27300</v>
      </c>
      <c r="J31" s="11">
        <f t="shared" si="8"/>
        <v>196641.75</v>
      </c>
      <c r="K31" s="12">
        <f t="shared" si="9"/>
        <v>256082.25</v>
      </c>
      <c r="L31" s="1"/>
      <c r="M31" s="1"/>
      <c r="N31" s="1"/>
      <c r="O31" s="13"/>
      <c r="Y31" s="1"/>
    </row>
    <row r="32" spans="1:25" ht="12.75">
      <c r="A32" s="8" t="s">
        <v>43</v>
      </c>
      <c r="B32" s="9">
        <v>500000</v>
      </c>
      <c r="C32" s="10"/>
      <c r="D32" s="11">
        <f t="shared" si="7"/>
        <v>500000</v>
      </c>
      <c r="E32" s="11"/>
      <c r="F32" s="11"/>
      <c r="G32" s="11"/>
      <c r="H32" s="11"/>
      <c r="I32" s="11"/>
      <c r="J32" s="11">
        <f t="shared" si="8"/>
        <v>0</v>
      </c>
      <c r="K32" s="12">
        <f t="shared" si="9"/>
        <v>500000</v>
      </c>
      <c r="L32" s="1"/>
      <c r="M32" s="1"/>
      <c r="N32" s="1"/>
      <c r="O32" s="13"/>
      <c r="Y32" s="1"/>
    </row>
    <row r="33" spans="1:25" ht="12.75">
      <c r="A33" s="8" t="s">
        <v>44</v>
      </c>
      <c r="B33" s="9">
        <v>32200763</v>
      </c>
      <c r="C33" s="10">
        <v>-4000000</v>
      </c>
      <c r="D33" s="11">
        <f t="shared" si="7"/>
        <v>28200763</v>
      </c>
      <c r="E33" s="11"/>
      <c r="F33" s="11">
        <v>60000</v>
      </c>
      <c r="G33" s="11">
        <v>3346589.9</v>
      </c>
      <c r="H33" s="11">
        <v>60900</v>
      </c>
      <c r="I33" s="11">
        <v>2406125.04</v>
      </c>
      <c r="J33" s="11">
        <f t="shared" si="8"/>
        <v>5873614.9399999995</v>
      </c>
      <c r="K33" s="12">
        <f t="shared" si="9"/>
        <v>22327148.060000002</v>
      </c>
      <c r="L33" s="1"/>
      <c r="M33" s="1"/>
      <c r="N33" s="1"/>
      <c r="O33" s="13"/>
      <c r="Y33" s="1"/>
    </row>
    <row r="34" spans="1:25" ht="12.75">
      <c r="A34" s="8" t="s">
        <v>45</v>
      </c>
      <c r="B34" s="9">
        <v>6200000</v>
      </c>
      <c r="C34" s="10">
        <v>-2000000</v>
      </c>
      <c r="D34" s="11">
        <f t="shared" si="7"/>
        <v>4200000</v>
      </c>
      <c r="E34" s="11"/>
      <c r="F34" s="11"/>
      <c r="G34" s="11">
        <v>208044.1</v>
      </c>
      <c r="H34" s="11"/>
      <c r="I34" s="11"/>
      <c r="J34" s="11">
        <f t="shared" si="8"/>
        <v>208044.1</v>
      </c>
      <c r="K34" s="12">
        <f t="shared" si="9"/>
        <v>3991955.9</v>
      </c>
      <c r="L34" s="1"/>
      <c r="M34" s="1"/>
      <c r="N34" s="1"/>
      <c r="O34" s="13"/>
      <c r="Y34" s="1"/>
    </row>
    <row r="35" spans="1:25" ht="12.75">
      <c r="A35" s="8" t="s">
        <v>46</v>
      </c>
      <c r="B35" s="9">
        <v>31116481</v>
      </c>
      <c r="C35" s="10">
        <v>-2000000</v>
      </c>
      <c r="D35" s="11">
        <f t="shared" si="7"/>
        <v>29116481</v>
      </c>
      <c r="E35" s="11"/>
      <c r="F35" s="11"/>
      <c r="G35" s="11"/>
      <c r="H35" s="11"/>
      <c r="I35" s="11"/>
      <c r="J35" s="11">
        <f t="shared" si="8"/>
        <v>0</v>
      </c>
      <c r="K35" s="12">
        <f t="shared" si="9"/>
        <v>29116481</v>
      </c>
      <c r="L35" s="1"/>
      <c r="M35" s="1"/>
      <c r="N35" s="1"/>
      <c r="O35" s="13"/>
      <c r="Y35" s="1"/>
    </row>
    <row r="36" spans="1:25" ht="12.75">
      <c r="A36" s="8" t="s">
        <v>47</v>
      </c>
      <c r="B36" s="9"/>
      <c r="C36" s="10">
        <v>55000</v>
      </c>
      <c r="D36" s="11">
        <f t="shared" si="7"/>
        <v>55000</v>
      </c>
      <c r="E36" s="11"/>
      <c r="F36" s="11"/>
      <c r="G36" s="11"/>
      <c r="H36" s="11"/>
      <c r="I36" s="11"/>
      <c r="J36" s="11">
        <f t="shared" si="8"/>
        <v>0</v>
      </c>
      <c r="K36" s="12">
        <f t="shared" si="9"/>
        <v>55000</v>
      </c>
      <c r="L36" s="1"/>
      <c r="M36" s="1"/>
      <c r="N36" s="1"/>
      <c r="O36" s="13"/>
      <c r="Y36" s="1"/>
    </row>
    <row r="37" spans="1:25" ht="12.75">
      <c r="A37" s="8" t="s">
        <v>48</v>
      </c>
      <c r="B37" s="9">
        <v>1785000</v>
      </c>
      <c r="C37" s="10">
        <v>-1785000</v>
      </c>
      <c r="D37" s="11">
        <f t="shared" si="7"/>
        <v>0</v>
      </c>
      <c r="E37" s="11"/>
      <c r="F37" s="11"/>
      <c r="G37" s="11"/>
      <c r="H37" s="11"/>
      <c r="I37" s="11"/>
      <c r="J37" s="11">
        <f t="shared" si="8"/>
        <v>0</v>
      </c>
      <c r="K37" s="12">
        <f t="shared" si="9"/>
        <v>0</v>
      </c>
      <c r="L37" s="1"/>
      <c r="M37" s="1"/>
      <c r="N37" s="1"/>
      <c r="O37" s="13"/>
      <c r="Y37" s="1"/>
    </row>
    <row r="38" spans="1:25" ht="12.75">
      <c r="A38" s="8" t="s">
        <v>49</v>
      </c>
      <c r="B38" s="9">
        <v>900000</v>
      </c>
      <c r="C38" s="10">
        <v>3521696</v>
      </c>
      <c r="D38" s="11">
        <f t="shared" si="7"/>
        <v>4421696</v>
      </c>
      <c r="E38" s="11"/>
      <c r="F38" s="11"/>
      <c r="G38" s="11">
        <v>2854480</v>
      </c>
      <c r="H38" s="11"/>
      <c r="I38" s="11"/>
      <c r="J38" s="11">
        <f t="shared" si="8"/>
        <v>2854480</v>
      </c>
      <c r="K38" s="12">
        <f t="shared" si="9"/>
        <v>1567216</v>
      </c>
      <c r="L38" s="1"/>
      <c r="M38" s="1"/>
      <c r="N38" s="1"/>
      <c r="O38" s="13"/>
      <c r="Y38" s="1"/>
    </row>
    <row r="39" spans="1:25" ht="12.75">
      <c r="A39" s="15" t="s">
        <v>50</v>
      </c>
      <c r="B39" s="9">
        <v>10560</v>
      </c>
      <c r="C39" s="10"/>
      <c r="D39" s="11">
        <f t="shared" si="7"/>
        <v>10560</v>
      </c>
      <c r="E39" s="11">
        <v>704658.34</v>
      </c>
      <c r="F39" s="11">
        <v>686400</v>
      </c>
      <c r="G39" s="11">
        <v>139115.64</v>
      </c>
      <c r="H39" s="11">
        <v>250000</v>
      </c>
      <c r="I39" s="11">
        <v>15400</v>
      </c>
      <c r="J39" s="11">
        <f t="shared" si="8"/>
        <v>1795573.98</v>
      </c>
      <c r="K39" s="12">
        <f t="shared" si="9"/>
        <v>-1785013.98</v>
      </c>
      <c r="L39" s="1"/>
      <c r="M39" s="1"/>
      <c r="N39" s="1"/>
      <c r="O39" s="13"/>
      <c r="Y39" s="1"/>
    </row>
    <row r="40" spans="1:25" ht="12.75">
      <c r="A40" s="8" t="s">
        <v>51</v>
      </c>
      <c r="B40" s="9">
        <v>43488477</v>
      </c>
      <c r="C40" s="10">
        <v>-29000000</v>
      </c>
      <c r="D40" s="11">
        <f t="shared" si="7"/>
        <v>14488477</v>
      </c>
      <c r="E40" s="11"/>
      <c r="F40" s="11">
        <v>9450118</v>
      </c>
      <c r="G40" s="11">
        <v>2421755</v>
      </c>
      <c r="H40" s="11">
        <v>1253160</v>
      </c>
      <c r="I40" s="11"/>
      <c r="J40" s="11">
        <f t="shared" si="8"/>
        <v>13125033</v>
      </c>
      <c r="K40" s="12">
        <f t="shared" si="9"/>
        <v>1363444</v>
      </c>
      <c r="L40" s="1"/>
      <c r="M40" s="1"/>
      <c r="N40" s="1"/>
      <c r="O40" s="13"/>
      <c r="Y40" s="1"/>
    </row>
    <row r="41" spans="1:25" ht="12.75">
      <c r="A41" s="8" t="s">
        <v>52</v>
      </c>
      <c r="B41" s="9">
        <v>31843665</v>
      </c>
      <c r="C41" s="10">
        <v>30000000</v>
      </c>
      <c r="D41" s="11">
        <f t="shared" si="7"/>
        <v>61843665</v>
      </c>
      <c r="E41" s="11">
        <v>32818016.65</v>
      </c>
      <c r="F41" s="11">
        <v>3914533.11</v>
      </c>
      <c r="G41" s="11">
        <v>5067168.55</v>
      </c>
      <c r="H41" s="11">
        <v>3718318</v>
      </c>
      <c r="I41" s="11">
        <v>967000</v>
      </c>
      <c r="J41" s="11">
        <f t="shared" si="8"/>
        <v>46485036.309999995</v>
      </c>
      <c r="K41" s="12">
        <f t="shared" si="9"/>
        <v>15358628.690000005</v>
      </c>
      <c r="L41" s="1"/>
      <c r="M41" s="1"/>
      <c r="N41" s="1"/>
      <c r="O41" s="13"/>
      <c r="Y41" s="1"/>
    </row>
    <row r="42" spans="1:25" ht="12.75">
      <c r="A42" s="16" t="s">
        <v>53</v>
      </c>
      <c r="B42" s="9"/>
      <c r="C42" s="10">
        <v>6000000</v>
      </c>
      <c r="D42" s="11">
        <f t="shared" si="7"/>
        <v>6000000</v>
      </c>
      <c r="E42" s="11"/>
      <c r="F42" s="11"/>
      <c r="G42" s="11"/>
      <c r="H42" s="11">
        <v>2506320</v>
      </c>
      <c r="I42" s="11"/>
      <c r="J42" s="11">
        <f t="shared" si="8"/>
        <v>2506320</v>
      </c>
      <c r="K42" s="12">
        <f t="shared" si="9"/>
        <v>3493680</v>
      </c>
      <c r="L42" s="1"/>
      <c r="M42" s="1"/>
      <c r="N42" s="1"/>
      <c r="O42" s="13"/>
      <c r="Y42" s="1"/>
    </row>
    <row r="43" spans="1:25" ht="12.75">
      <c r="A43" s="16" t="s">
        <v>54</v>
      </c>
      <c r="B43" s="9"/>
      <c r="C43" s="10">
        <v>306800.6</v>
      </c>
      <c r="D43" s="11">
        <f t="shared" si="7"/>
        <v>306800.6</v>
      </c>
      <c r="E43" s="11"/>
      <c r="F43" s="11"/>
      <c r="G43" s="11">
        <v>303850</v>
      </c>
      <c r="H43" s="11"/>
      <c r="I43" s="11"/>
      <c r="J43" s="11">
        <f t="shared" si="8"/>
        <v>303850</v>
      </c>
      <c r="K43" s="12">
        <f t="shared" si="9"/>
        <v>2950.5999999999767</v>
      </c>
      <c r="L43" s="1"/>
      <c r="M43" s="1"/>
      <c r="N43" s="1"/>
      <c r="O43" s="13"/>
      <c r="Y43" s="1"/>
    </row>
    <row r="44" spans="1:25" ht="12.75">
      <c r="A44" s="16" t="s">
        <v>55</v>
      </c>
      <c r="B44" s="9">
        <v>11792907</v>
      </c>
      <c r="C44" s="10"/>
      <c r="D44" s="11">
        <f t="shared" si="7"/>
        <v>11792907</v>
      </c>
      <c r="E44" s="11"/>
      <c r="F44" s="11"/>
      <c r="G44" s="11"/>
      <c r="H44" s="11"/>
      <c r="I44" s="11"/>
      <c r="J44" s="11">
        <f t="shared" si="8"/>
        <v>0</v>
      </c>
      <c r="K44" s="12">
        <f t="shared" si="9"/>
        <v>11792907</v>
      </c>
      <c r="L44" s="1"/>
      <c r="M44" s="1"/>
      <c r="N44" s="1"/>
      <c r="O44" s="13"/>
      <c r="Y44" s="1"/>
    </row>
    <row r="45" spans="1:25" ht="12.75">
      <c r="A45" s="16" t="s">
        <v>56</v>
      </c>
      <c r="B45" s="9">
        <v>3295777</v>
      </c>
      <c r="C45" s="10"/>
      <c r="D45" s="11">
        <f t="shared" si="7"/>
        <v>3295777</v>
      </c>
      <c r="E45" s="11"/>
      <c r="F45" s="11"/>
      <c r="G45" s="11"/>
      <c r="H45" s="11"/>
      <c r="I45" s="11"/>
      <c r="J45" s="11">
        <f t="shared" si="8"/>
        <v>0</v>
      </c>
      <c r="K45" s="12">
        <f t="shared" si="9"/>
        <v>3295777</v>
      </c>
      <c r="L45" s="1"/>
      <c r="M45" s="1"/>
      <c r="N45" s="1"/>
      <c r="O45" s="13"/>
      <c r="Y45" s="1"/>
    </row>
    <row r="46" spans="1:25" ht="12.75">
      <c r="A46" s="17" t="s">
        <v>57</v>
      </c>
      <c r="B46" s="9">
        <v>3420000</v>
      </c>
      <c r="C46" s="10"/>
      <c r="D46" s="11">
        <f t="shared" si="7"/>
        <v>3420000</v>
      </c>
      <c r="E46" s="11">
        <v>285000</v>
      </c>
      <c r="F46" s="11">
        <v>285000</v>
      </c>
      <c r="G46" s="11">
        <v>285000</v>
      </c>
      <c r="H46" s="11">
        <v>2565000</v>
      </c>
      <c r="I46" s="11"/>
      <c r="J46" s="11">
        <f t="shared" si="8"/>
        <v>3420000</v>
      </c>
      <c r="K46" s="12">
        <f t="shared" si="9"/>
        <v>0</v>
      </c>
      <c r="L46" s="1"/>
      <c r="M46" s="1"/>
      <c r="N46" s="1"/>
      <c r="O46" s="13"/>
      <c r="Y46" s="1"/>
    </row>
    <row r="47" spans="1:25" ht="12.75">
      <c r="A47" s="16" t="s">
        <v>58</v>
      </c>
      <c r="B47" s="9">
        <v>84000000</v>
      </c>
      <c r="C47" s="10"/>
      <c r="D47" s="11">
        <f t="shared" si="7"/>
        <v>84000000</v>
      </c>
      <c r="E47" s="11"/>
      <c r="F47" s="11">
        <v>14000000</v>
      </c>
      <c r="G47" s="11">
        <v>7000000</v>
      </c>
      <c r="H47" s="11"/>
      <c r="I47" s="11">
        <v>14000000</v>
      </c>
      <c r="J47" s="11">
        <f t="shared" si="8"/>
        <v>35000000</v>
      </c>
      <c r="K47" s="12">
        <f t="shared" si="9"/>
        <v>49000000</v>
      </c>
      <c r="L47" s="1"/>
      <c r="M47" s="1"/>
      <c r="N47" s="1"/>
      <c r="O47" s="13"/>
      <c r="Y47" s="1"/>
    </row>
    <row r="48" spans="1:25" ht="12.75">
      <c r="A48" s="18" t="s">
        <v>59</v>
      </c>
      <c r="B48" s="9">
        <v>5300002</v>
      </c>
      <c r="C48" s="10">
        <v>-1100000</v>
      </c>
      <c r="D48" s="11">
        <f t="shared" si="7"/>
        <v>4200002</v>
      </c>
      <c r="E48" s="11"/>
      <c r="F48" s="11"/>
      <c r="G48" s="11">
        <v>2991356.73</v>
      </c>
      <c r="H48" s="11"/>
      <c r="I48" s="11">
        <v>1795419.3</v>
      </c>
      <c r="J48" s="11">
        <f t="shared" si="8"/>
        <v>4786776.03</v>
      </c>
      <c r="K48" s="12">
        <f t="shared" si="9"/>
        <v>-586774.0300000003</v>
      </c>
      <c r="L48" s="1"/>
      <c r="M48" s="1"/>
      <c r="N48" s="1"/>
      <c r="O48" s="13"/>
      <c r="Y48" s="1"/>
    </row>
    <row r="49" spans="1:25" ht="14.25">
      <c r="A49" s="19" t="s">
        <v>60</v>
      </c>
      <c r="B49" s="9">
        <v>9027177</v>
      </c>
      <c r="C49" s="10">
        <v>-4176000</v>
      </c>
      <c r="D49" s="11">
        <f t="shared" si="7"/>
        <v>4851177</v>
      </c>
      <c r="E49" s="11"/>
      <c r="F49" s="11">
        <v>528704.9</v>
      </c>
      <c r="G49" s="11">
        <v>-339196.9</v>
      </c>
      <c r="H49" s="11">
        <v>-189508</v>
      </c>
      <c r="I49" s="11"/>
      <c r="J49" s="11">
        <f t="shared" si="8"/>
        <v>0</v>
      </c>
      <c r="K49" s="12">
        <f t="shared" si="9"/>
        <v>4851177</v>
      </c>
      <c r="L49" s="1"/>
      <c r="M49" s="1"/>
      <c r="N49" s="1"/>
      <c r="O49" s="13"/>
      <c r="Y49" s="1"/>
    </row>
    <row r="50" spans="1:25" ht="14.25">
      <c r="A50" s="19" t="s">
        <v>61</v>
      </c>
      <c r="B50" s="9"/>
      <c r="C50" s="11">
        <v>360000</v>
      </c>
      <c r="D50" s="11">
        <f t="shared" si="7"/>
        <v>360000</v>
      </c>
      <c r="E50" s="11"/>
      <c r="F50" s="11"/>
      <c r="G50" s="11">
        <v>279559.75</v>
      </c>
      <c r="H50" s="11"/>
      <c r="I50" s="11"/>
      <c r="J50" s="11">
        <f t="shared" si="8"/>
        <v>279559.75</v>
      </c>
      <c r="K50" s="12">
        <f t="shared" si="9"/>
        <v>80440.25</v>
      </c>
      <c r="L50" s="1"/>
      <c r="M50" s="1"/>
      <c r="N50" s="1"/>
      <c r="O50" s="13"/>
      <c r="Y50" s="1"/>
    </row>
    <row r="51" spans="1:25" ht="14.25">
      <c r="A51" s="19" t="s">
        <v>62</v>
      </c>
      <c r="B51" s="9"/>
      <c r="C51" s="11">
        <v>5950000</v>
      </c>
      <c r="D51" s="11">
        <f t="shared" si="7"/>
        <v>5950000</v>
      </c>
      <c r="E51" s="11"/>
      <c r="F51" s="11">
        <v>2719616.63</v>
      </c>
      <c r="G51" s="11">
        <v>1429932.83</v>
      </c>
      <c r="H51" s="11"/>
      <c r="I51" s="11"/>
      <c r="J51" s="11">
        <f t="shared" si="8"/>
        <v>4149549.46</v>
      </c>
      <c r="K51" s="12">
        <f t="shared" si="9"/>
        <v>1800450.54</v>
      </c>
      <c r="L51" s="1"/>
      <c r="M51" s="1"/>
      <c r="N51" s="1"/>
      <c r="O51" s="13"/>
      <c r="Y51" s="1"/>
    </row>
    <row r="52" spans="1:25" ht="14.25">
      <c r="A52" s="19" t="s">
        <v>63</v>
      </c>
      <c r="B52" s="9"/>
      <c r="C52" s="11">
        <v>2070000</v>
      </c>
      <c r="D52" s="11">
        <f t="shared" si="7"/>
        <v>2070000</v>
      </c>
      <c r="E52" s="11"/>
      <c r="F52" s="11"/>
      <c r="G52" s="11"/>
      <c r="H52" s="11"/>
      <c r="I52" s="11">
        <v>472000</v>
      </c>
      <c r="J52" s="11">
        <f t="shared" si="8"/>
        <v>472000</v>
      </c>
      <c r="K52" s="12">
        <f t="shared" si="9"/>
        <v>1598000</v>
      </c>
      <c r="L52" s="1"/>
      <c r="M52" s="1"/>
      <c r="N52" s="1"/>
      <c r="O52" s="13"/>
      <c r="Y52" s="1"/>
    </row>
    <row r="53" spans="1:25" ht="14.25">
      <c r="A53" s="19" t="s">
        <v>64</v>
      </c>
      <c r="B53" s="9"/>
      <c r="C53" s="11">
        <v>1200000</v>
      </c>
      <c r="D53" s="11">
        <f t="shared" si="7"/>
        <v>1200000</v>
      </c>
      <c r="E53" s="11"/>
      <c r="F53" s="11"/>
      <c r="G53" s="11"/>
      <c r="H53" s="11"/>
      <c r="I53" s="11"/>
      <c r="J53" s="11">
        <f t="shared" si="8"/>
        <v>0</v>
      </c>
      <c r="K53" s="12">
        <f t="shared" si="9"/>
        <v>1200000</v>
      </c>
      <c r="L53" s="1"/>
      <c r="M53" s="1"/>
      <c r="N53" s="1"/>
      <c r="O53" s="13"/>
      <c r="Y53" s="1"/>
    </row>
    <row r="54" spans="1:25" ht="14.25">
      <c r="A54" s="20" t="s">
        <v>65</v>
      </c>
      <c r="B54" s="9">
        <v>915672</v>
      </c>
      <c r="C54" s="10">
        <v>3912000</v>
      </c>
      <c r="D54" s="11">
        <f t="shared" si="7"/>
        <v>4827672</v>
      </c>
      <c r="E54" s="11"/>
      <c r="F54" s="11"/>
      <c r="G54" s="11">
        <v>150000</v>
      </c>
      <c r="H54" s="11">
        <v>3912000</v>
      </c>
      <c r="I54" s="11"/>
      <c r="J54" s="11">
        <f t="shared" si="8"/>
        <v>4062000</v>
      </c>
      <c r="K54" s="12">
        <f t="shared" si="9"/>
        <v>765672</v>
      </c>
      <c r="L54" s="1"/>
      <c r="M54" s="1"/>
      <c r="N54" s="1"/>
      <c r="O54" s="13"/>
      <c r="Y54" s="1"/>
    </row>
    <row r="55" spans="1:25" ht="15" thickBot="1">
      <c r="A55" s="21" t="s">
        <v>66</v>
      </c>
      <c r="B55" s="9">
        <v>11150100</v>
      </c>
      <c r="C55" s="10">
        <v>-11150100</v>
      </c>
      <c r="D55" s="11">
        <f t="shared" si="7"/>
        <v>0</v>
      </c>
      <c r="E55" s="11"/>
      <c r="F55" s="11"/>
      <c r="G55" s="11"/>
      <c r="H55" s="11"/>
      <c r="I55" s="11"/>
      <c r="J55" s="11">
        <f t="shared" si="8"/>
        <v>0</v>
      </c>
      <c r="K55" s="12">
        <f t="shared" si="9"/>
        <v>0</v>
      </c>
      <c r="L55" s="1"/>
      <c r="M55" s="1"/>
      <c r="N55" s="1"/>
      <c r="O55" s="13"/>
      <c r="Y55" s="1"/>
    </row>
    <row r="56" spans="1:25" ht="15" thickBot="1">
      <c r="A56" s="14" t="s">
        <v>67</v>
      </c>
      <c r="B56" s="3">
        <f>SUM(B57:B91)</f>
        <v>386114850</v>
      </c>
      <c r="C56" s="5">
        <f>SUM(C57:C92)</f>
        <v>-75167986.6</v>
      </c>
      <c r="D56" s="3">
        <f>SUM(D57:D92)</f>
        <v>310946863.4</v>
      </c>
      <c r="E56" s="3">
        <f>SUM(E57:E91)</f>
        <v>2196129.73</v>
      </c>
      <c r="F56" s="3">
        <f>SUM(F57:F91)</f>
        <v>36853520.379999995</v>
      </c>
      <c r="G56" s="3">
        <f>SUM(G57:G92)</f>
        <v>115979271.95999998</v>
      </c>
      <c r="H56" s="3">
        <f>SUM(H57:H92)</f>
        <v>1730414.3899999997</v>
      </c>
      <c r="I56" s="3">
        <f>SUM(I57:I92)</f>
        <v>9692446.14</v>
      </c>
      <c r="J56" s="3">
        <f>SUM(J57:J92)</f>
        <v>166451782.59999996</v>
      </c>
      <c r="K56" s="3">
        <f>SUM(K57:K92)</f>
        <v>144495080.8</v>
      </c>
      <c r="L56" s="1"/>
      <c r="M56" s="1"/>
      <c r="N56" s="1"/>
      <c r="O56" s="13"/>
      <c r="Y56" s="1"/>
    </row>
    <row r="57" spans="1:25" ht="14.25">
      <c r="A57" s="22" t="s">
        <v>68</v>
      </c>
      <c r="B57" s="9">
        <v>27420330</v>
      </c>
      <c r="C57" s="10">
        <v>-8192594</v>
      </c>
      <c r="D57" s="11">
        <f aca="true" t="shared" si="10" ref="D57:D92">+B57+C57</f>
        <v>19227736</v>
      </c>
      <c r="E57" s="11">
        <v>508039.56</v>
      </c>
      <c r="F57" s="11">
        <v>901595.52</v>
      </c>
      <c r="G57" s="11">
        <v>2272605.66</v>
      </c>
      <c r="H57" s="11">
        <v>720139.8</v>
      </c>
      <c r="I57" s="11">
        <v>2499542.08</v>
      </c>
      <c r="J57" s="11">
        <f aca="true" t="shared" si="11" ref="J57:J92">SUM(E57:I57)</f>
        <v>6901922.62</v>
      </c>
      <c r="K57" s="12">
        <f aca="true" t="shared" si="12" ref="K57:K92">+D57-J57</f>
        <v>12325813.379999999</v>
      </c>
      <c r="L57" s="1"/>
      <c r="M57" s="1"/>
      <c r="N57" s="1"/>
      <c r="O57" s="13"/>
      <c r="Y57" s="1"/>
    </row>
    <row r="58" spans="1:25" ht="14.25">
      <c r="A58" s="22" t="s">
        <v>69</v>
      </c>
      <c r="B58" s="9">
        <v>22359999</v>
      </c>
      <c r="C58" s="10">
        <v>-10000000</v>
      </c>
      <c r="D58" s="11">
        <f t="shared" si="10"/>
        <v>12359999</v>
      </c>
      <c r="E58" s="11"/>
      <c r="F58" s="11"/>
      <c r="G58" s="11"/>
      <c r="H58" s="11"/>
      <c r="I58" s="11"/>
      <c r="J58" s="11">
        <f t="shared" si="11"/>
        <v>0</v>
      </c>
      <c r="K58" s="12">
        <f t="shared" si="12"/>
        <v>12359999</v>
      </c>
      <c r="L58" s="1"/>
      <c r="M58" s="1"/>
      <c r="N58" s="1"/>
      <c r="O58" s="13"/>
      <c r="Y58" s="1"/>
    </row>
    <row r="59" spans="1:25" ht="14.25">
      <c r="A59" s="22" t="s">
        <v>70</v>
      </c>
      <c r="B59" s="9"/>
      <c r="C59" s="10">
        <v>72958177.28</v>
      </c>
      <c r="D59" s="11">
        <f t="shared" si="10"/>
        <v>72958177.28</v>
      </c>
      <c r="E59" s="11"/>
      <c r="F59" s="11"/>
      <c r="G59" s="11">
        <v>51618783.96</v>
      </c>
      <c r="H59" s="11"/>
      <c r="I59" s="11"/>
      <c r="J59" s="11">
        <f t="shared" si="11"/>
        <v>51618783.96</v>
      </c>
      <c r="K59" s="12">
        <f t="shared" si="12"/>
        <v>21339393.32</v>
      </c>
      <c r="L59" s="1"/>
      <c r="M59" s="1"/>
      <c r="N59" s="1"/>
      <c r="O59" s="13"/>
      <c r="Y59" s="1"/>
    </row>
    <row r="60" spans="1:25" ht="14.25">
      <c r="A60" s="22" t="s">
        <v>71</v>
      </c>
      <c r="B60" s="9">
        <v>94249736</v>
      </c>
      <c r="C60" s="10">
        <v>-74195804.88</v>
      </c>
      <c r="D60" s="11">
        <f t="shared" si="10"/>
        <v>20053931.120000005</v>
      </c>
      <c r="E60" s="11"/>
      <c r="F60" s="11">
        <v>19602431.12</v>
      </c>
      <c r="G60" s="11">
        <v>18854465.1</v>
      </c>
      <c r="H60" s="11"/>
      <c r="I60" s="11"/>
      <c r="J60" s="11">
        <f t="shared" si="11"/>
        <v>38456896.22</v>
      </c>
      <c r="K60" s="12">
        <f t="shared" si="12"/>
        <v>-18402965.099999994</v>
      </c>
      <c r="L60" s="1"/>
      <c r="M60" s="1"/>
      <c r="N60" s="1"/>
      <c r="O60" s="13"/>
      <c r="Y60" s="1"/>
    </row>
    <row r="61" spans="1:25" ht="14.25">
      <c r="A61" s="22" t="s">
        <v>72</v>
      </c>
      <c r="B61" s="9"/>
      <c r="C61" s="10">
        <v>1150000</v>
      </c>
      <c r="D61" s="11">
        <f t="shared" si="10"/>
        <v>1150000</v>
      </c>
      <c r="E61" s="11"/>
      <c r="F61" s="11"/>
      <c r="G61" s="11"/>
      <c r="H61" s="11"/>
      <c r="I61" s="11"/>
      <c r="J61" s="11">
        <f t="shared" si="11"/>
        <v>0</v>
      </c>
      <c r="K61" s="12">
        <f t="shared" si="12"/>
        <v>1150000</v>
      </c>
      <c r="L61" s="1"/>
      <c r="M61" s="1"/>
      <c r="N61" s="1"/>
      <c r="O61" s="13"/>
      <c r="Y61" s="1"/>
    </row>
    <row r="62" spans="1:25" ht="14.25">
      <c r="A62" s="22" t="s">
        <v>73</v>
      </c>
      <c r="B62" s="9"/>
      <c r="C62" s="10">
        <v>50000</v>
      </c>
      <c r="D62" s="11">
        <f t="shared" si="10"/>
        <v>50000</v>
      </c>
      <c r="E62" s="11"/>
      <c r="F62" s="11"/>
      <c r="G62" s="11"/>
      <c r="H62" s="11"/>
      <c r="I62" s="11"/>
      <c r="J62" s="11">
        <f t="shared" si="11"/>
        <v>0</v>
      </c>
      <c r="K62" s="12">
        <f t="shared" si="12"/>
        <v>50000</v>
      </c>
      <c r="L62" s="1"/>
      <c r="M62" s="1"/>
      <c r="N62" s="1"/>
      <c r="O62" s="13"/>
      <c r="Y62" s="1"/>
    </row>
    <row r="63" spans="1:25" ht="14.25">
      <c r="A63" s="22" t="s">
        <v>74</v>
      </c>
      <c r="B63" s="9"/>
      <c r="C63" s="10">
        <v>270000</v>
      </c>
      <c r="D63" s="11">
        <f t="shared" si="10"/>
        <v>270000</v>
      </c>
      <c r="E63" s="11"/>
      <c r="F63" s="11"/>
      <c r="G63" s="11"/>
      <c r="H63" s="11"/>
      <c r="I63" s="11"/>
      <c r="J63" s="11">
        <f t="shared" si="11"/>
        <v>0</v>
      </c>
      <c r="K63" s="12">
        <f t="shared" si="12"/>
        <v>270000</v>
      </c>
      <c r="L63" s="1"/>
      <c r="M63" s="1"/>
      <c r="N63" s="1"/>
      <c r="O63" s="13"/>
      <c r="Y63" s="1"/>
    </row>
    <row r="64" spans="1:25" ht="14.25">
      <c r="A64" s="23" t="s">
        <v>75</v>
      </c>
      <c r="B64" s="9">
        <v>1950000</v>
      </c>
      <c r="C64" s="11"/>
      <c r="D64" s="11">
        <f t="shared" si="10"/>
        <v>1950000</v>
      </c>
      <c r="E64" s="11"/>
      <c r="F64" s="11"/>
      <c r="G64" s="11"/>
      <c r="H64" s="11"/>
      <c r="I64" s="11"/>
      <c r="J64" s="11">
        <f t="shared" si="11"/>
        <v>0</v>
      </c>
      <c r="K64" s="12">
        <f t="shared" si="12"/>
        <v>1950000</v>
      </c>
      <c r="L64" s="1"/>
      <c r="M64" s="1"/>
      <c r="N64" s="1"/>
      <c r="O64" s="13"/>
      <c r="Y64" s="1"/>
    </row>
    <row r="65" spans="1:25" ht="14.25">
      <c r="A65" s="23" t="s">
        <v>76</v>
      </c>
      <c r="B65" s="9">
        <v>3760203</v>
      </c>
      <c r="C65" s="11">
        <v>411000</v>
      </c>
      <c r="D65" s="11">
        <f t="shared" si="10"/>
        <v>4171203</v>
      </c>
      <c r="E65" s="11"/>
      <c r="F65" s="11"/>
      <c r="G65" s="11"/>
      <c r="H65" s="11"/>
      <c r="I65" s="11"/>
      <c r="J65" s="11">
        <f t="shared" si="11"/>
        <v>0</v>
      </c>
      <c r="K65" s="12">
        <f t="shared" si="12"/>
        <v>4171203</v>
      </c>
      <c r="L65" s="1"/>
      <c r="M65" s="1"/>
      <c r="N65" s="1"/>
      <c r="O65" s="13"/>
      <c r="Y65" s="1"/>
    </row>
    <row r="66" spans="1:25" ht="14.25">
      <c r="A66" s="24" t="s">
        <v>77</v>
      </c>
      <c r="B66" s="9">
        <v>4100000</v>
      </c>
      <c r="C66" s="10">
        <v>-4100000</v>
      </c>
      <c r="D66" s="11">
        <f t="shared" si="10"/>
        <v>0</v>
      </c>
      <c r="E66" s="11"/>
      <c r="F66" s="11"/>
      <c r="G66" s="11"/>
      <c r="H66" s="11"/>
      <c r="I66" s="11"/>
      <c r="J66" s="11">
        <f t="shared" si="11"/>
        <v>0</v>
      </c>
      <c r="K66" s="12">
        <f t="shared" si="12"/>
        <v>0</v>
      </c>
      <c r="L66" s="1"/>
      <c r="M66" s="1"/>
      <c r="N66" s="1"/>
      <c r="O66" s="13"/>
      <c r="Y66" s="1"/>
    </row>
    <row r="67" spans="1:25" ht="14.25">
      <c r="A67" s="24" t="s">
        <v>78</v>
      </c>
      <c r="B67" s="9">
        <v>425212</v>
      </c>
      <c r="C67" s="11">
        <v>385000</v>
      </c>
      <c r="D67" s="11">
        <f t="shared" si="10"/>
        <v>810212</v>
      </c>
      <c r="E67" s="11"/>
      <c r="F67" s="11"/>
      <c r="G67" s="11"/>
      <c r="H67" s="11"/>
      <c r="I67" s="11"/>
      <c r="J67" s="11">
        <f t="shared" si="11"/>
        <v>0</v>
      </c>
      <c r="K67" s="12">
        <f t="shared" si="12"/>
        <v>810212</v>
      </c>
      <c r="L67" s="1"/>
      <c r="M67" s="1"/>
      <c r="N67" s="1"/>
      <c r="O67" s="13"/>
      <c r="Y67" s="1"/>
    </row>
    <row r="68" spans="1:25" ht="14.25">
      <c r="A68" s="24" t="s">
        <v>79</v>
      </c>
      <c r="B68" s="9"/>
      <c r="C68" s="11">
        <v>177000</v>
      </c>
      <c r="D68" s="11">
        <f t="shared" si="10"/>
        <v>177000</v>
      </c>
      <c r="E68" s="11"/>
      <c r="F68" s="11"/>
      <c r="G68" s="11"/>
      <c r="H68" s="11"/>
      <c r="I68" s="11"/>
      <c r="J68" s="11">
        <f t="shared" si="11"/>
        <v>0</v>
      </c>
      <c r="K68" s="12">
        <f t="shared" si="12"/>
        <v>177000</v>
      </c>
      <c r="L68" s="1"/>
      <c r="M68" s="1"/>
      <c r="N68" s="1"/>
      <c r="O68" s="13"/>
      <c r="Y68" s="1"/>
    </row>
    <row r="69" spans="1:25" ht="14.25">
      <c r="A69" s="24" t="s">
        <v>80</v>
      </c>
      <c r="B69" s="9">
        <v>12500000</v>
      </c>
      <c r="C69" s="10">
        <v>-5363590</v>
      </c>
      <c r="D69" s="11">
        <f t="shared" si="10"/>
        <v>7136410</v>
      </c>
      <c r="E69" s="11"/>
      <c r="F69" s="11"/>
      <c r="G69" s="11"/>
      <c r="H69" s="11"/>
      <c r="I69" s="11"/>
      <c r="J69" s="11">
        <f t="shared" si="11"/>
        <v>0</v>
      </c>
      <c r="K69" s="12">
        <f t="shared" si="12"/>
        <v>7136410</v>
      </c>
      <c r="L69" s="1"/>
      <c r="M69" s="1"/>
      <c r="N69" s="1"/>
      <c r="O69" s="13"/>
      <c r="Y69" s="1"/>
    </row>
    <row r="70" spans="1:25" ht="14.25">
      <c r="A70" s="24" t="s">
        <v>81</v>
      </c>
      <c r="B70" s="9"/>
      <c r="C70" s="10">
        <v>625000</v>
      </c>
      <c r="D70" s="11">
        <f t="shared" si="10"/>
        <v>625000</v>
      </c>
      <c r="E70" s="11"/>
      <c r="F70" s="11"/>
      <c r="G70" s="11"/>
      <c r="H70" s="11"/>
      <c r="I70" s="11"/>
      <c r="J70" s="11">
        <f t="shared" si="11"/>
        <v>0</v>
      </c>
      <c r="K70" s="12">
        <f t="shared" si="12"/>
        <v>625000</v>
      </c>
      <c r="L70" s="1"/>
      <c r="M70" s="1"/>
      <c r="N70" s="1"/>
      <c r="O70" s="13"/>
      <c r="Y70" s="1"/>
    </row>
    <row r="71" spans="1:25" ht="14.25">
      <c r="A71" s="22" t="s">
        <v>82</v>
      </c>
      <c r="B71" s="9">
        <v>4034190</v>
      </c>
      <c r="C71" s="10">
        <v>2200000</v>
      </c>
      <c r="D71" s="11">
        <f t="shared" si="10"/>
        <v>6234190</v>
      </c>
      <c r="E71" s="11"/>
      <c r="F71" s="11"/>
      <c r="G71" s="11">
        <v>338955</v>
      </c>
      <c r="H71" s="11"/>
      <c r="I71" s="11"/>
      <c r="J71" s="11">
        <f t="shared" si="11"/>
        <v>338955</v>
      </c>
      <c r="K71" s="12">
        <f t="shared" si="12"/>
        <v>5895235</v>
      </c>
      <c r="L71" s="1"/>
      <c r="M71" s="1"/>
      <c r="N71" s="1"/>
      <c r="O71" s="13"/>
      <c r="Y71" s="1"/>
    </row>
    <row r="72" spans="1:25" ht="14.25">
      <c r="A72" s="24" t="s">
        <v>83</v>
      </c>
      <c r="B72" s="9">
        <v>3061000</v>
      </c>
      <c r="C72" s="10">
        <v>-1616000</v>
      </c>
      <c r="D72" s="11">
        <f t="shared" si="10"/>
        <v>1445000</v>
      </c>
      <c r="E72" s="11"/>
      <c r="F72" s="11"/>
      <c r="G72" s="11">
        <v>41050.5</v>
      </c>
      <c r="H72" s="11"/>
      <c r="I72" s="11"/>
      <c r="J72" s="11">
        <f t="shared" si="11"/>
        <v>41050.5</v>
      </c>
      <c r="K72" s="12">
        <f t="shared" si="12"/>
        <v>1403949.5</v>
      </c>
      <c r="L72" s="1"/>
      <c r="M72" s="1"/>
      <c r="N72" s="1"/>
      <c r="O72" s="13"/>
      <c r="Y72" s="1"/>
    </row>
    <row r="73" spans="1:25" ht="14.25">
      <c r="A73" s="24" t="s">
        <v>84</v>
      </c>
      <c r="B73" s="9"/>
      <c r="C73" s="10">
        <v>292000</v>
      </c>
      <c r="D73" s="11">
        <f t="shared" si="10"/>
        <v>292000</v>
      </c>
      <c r="E73" s="11"/>
      <c r="F73" s="11"/>
      <c r="G73" s="11"/>
      <c r="H73" s="11"/>
      <c r="I73" s="11"/>
      <c r="J73" s="11">
        <f t="shared" si="11"/>
        <v>0</v>
      </c>
      <c r="K73" s="12">
        <f t="shared" si="12"/>
        <v>292000</v>
      </c>
      <c r="L73" s="1"/>
      <c r="M73" s="1"/>
      <c r="N73" s="1"/>
      <c r="O73" s="13"/>
      <c r="Y73" s="1"/>
    </row>
    <row r="74" spans="1:25" ht="14.25">
      <c r="A74" s="24" t="s">
        <v>85</v>
      </c>
      <c r="B74" s="9"/>
      <c r="C74" s="11">
        <v>3859000</v>
      </c>
      <c r="D74" s="11">
        <f t="shared" si="10"/>
        <v>3859000</v>
      </c>
      <c r="E74" s="11"/>
      <c r="F74" s="11"/>
      <c r="G74" s="11">
        <v>1643271.99</v>
      </c>
      <c r="H74" s="11"/>
      <c r="I74" s="11">
        <v>542210</v>
      </c>
      <c r="J74" s="11">
        <f t="shared" si="11"/>
        <v>2185481.99</v>
      </c>
      <c r="K74" s="12">
        <f t="shared" si="12"/>
        <v>1673518.0099999998</v>
      </c>
      <c r="L74" s="1"/>
      <c r="M74" s="1"/>
      <c r="N74" s="1"/>
      <c r="O74" s="13"/>
      <c r="Y74" s="1"/>
    </row>
    <row r="75" spans="1:25" ht="14.25">
      <c r="A75" s="24" t="s">
        <v>86</v>
      </c>
      <c r="B75" s="9"/>
      <c r="C75" s="11">
        <v>180000</v>
      </c>
      <c r="D75" s="11">
        <f t="shared" si="10"/>
        <v>180000</v>
      </c>
      <c r="E75" s="11"/>
      <c r="F75" s="11"/>
      <c r="G75" s="11"/>
      <c r="H75" s="11"/>
      <c r="I75" s="11"/>
      <c r="J75" s="11">
        <f t="shared" si="11"/>
        <v>0</v>
      </c>
      <c r="K75" s="12">
        <f t="shared" si="12"/>
        <v>180000</v>
      </c>
      <c r="L75" s="1"/>
      <c r="M75" s="1"/>
      <c r="N75" s="1"/>
      <c r="O75" s="13"/>
      <c r="Y75" s="1"/>
    </row>
    <row r="76" spans="1:25" ht="14.25">
      <c r="A76" s="24" t="s">
        <v>87</v>
      </c>
      <c r="B76" s="9">
        <v>1000000</v>
      </c>
      <c r="C76" s="10">
        <v>-1000000</v>
      </c>
      <c r="D76" s="11">
        <f t="shared" si="10"/>
        <v>0</v>
      </c>
      <c r="E76" s="11"/>
      <c r="F76" s="11"/>
      <c r="G76" s="11"/>
      <c r="H76" s="11"/>
      <c r="I76" s="11"/>
      <c r="J76" s="11">
        <f t="shared" si="11"/>
        <v>0</v>
      </c>
      <c r="K76" s="12">
        <f t="shared" si="12"/>
        <v>0</v>
      </c>
      <c r="L76" s="1"/>
      <c r="M76" s="1"/>
      <c r="N76" s="1"/>
      <c r="O76" s="13"/>
      <c r="Y76" s="1"/>
    </row>
    <row r="77" spans="1:25" ht="14.25">
      <c r="A77" s="24" t="s">
        <v>88</v>
      </c>
      <c r="B77" s="9"/>
      <c r="C77" s="11">
        <v>2760000</v>
      </c>
      <c r="D77" s="11">
        <f t="shared" si="10"/>
        <v>2760000</v>
      </c>
      <c r="E77" s="11"/>
      <c r="F77" s="11"/>
      <c r="G77" s="11">
        <v>2378750</v>
      </c>
      <c r="H77" s="11"/>
      <c r="I77" s="11"/>
      <c r="J77" s="11">
        <f t="shared" si="11"/>
        <v>2378750</v>
      </c>
      <c r="K77" s="12">
        <f t="shared" si="12"/>
        <v>381250</v>
      </c>
      <c r="L77" s="1"/>
      <c r="M77" s="1"/>
      <c r="N77" s="1"/>
      <c r="O77" s="13"/>
      <c r="Y77" s="1"/>
    </row>
    <row r="78" spans="1:25" ht="14.25">
      <c r="A78" s="22" t="s">
        <v>89</v>
      </c>
      <c r="B78" s="9">
        <v>58985931</v>
      </c>
      <c r="C78" s="10">
        <v>-22000000</v>
      </c>
      <c r="D78" s="11">
        <f t="shared" si="10"/>
        <v>36985931</v>
      </c>
      <c r="E78" s="11">
        <v>138899.92</v>
      </c>
      <c r="F78" s="11">
        <v>3897949.9</v>
      </c>
      <c r="G78" s="11">
        <v>6270365.3</v>
      </c>
      <c r="H78" s="11">
        <v>395978.99</v>
      </c>
      <c r="I78" s="11">
        <v>2333275.02</v>
      </c>
      <c r="J78" s="11">
        <f t="shared" si="11"/>
        <v>13036469.129999999</v>
      </c>
      <c r="K78" s="12">
        <f t="shared" si="12"/>
        <v>23949461.87</v>
      </c>
      <c r="L78" s="1"/>
      <c r="M78" s="1"/>
      <c r="N78" s="1"/>
      <c r="O78" s="13"/>
      <c r="Y78" s="1"/>
    </row>
    <row r="79" spans="1:25" ht="14.25">
      <c r="A79" s="22" t="s">
        <v>90</v>
      </c>
      <c r="B79" s="9"/>
      <c r="C79" s="11">
        <v>1300000</v>
      </c>
      <c r="D79" s="11">
        <f t="shared" si="10"/>
        <v>1300000</v>
      </c>
      <c r="E79" s="11"/>
      <c r="F79" s="11"/>
      <c r="G79" s="11">
        <v>915590.11</v>
      </c>
      <c r="H79" s="11"/>
      <c r="I79" s="11"/>
      <c r="J79" s="11">
        <f t="shared" si="11"/>
        <v>915590.11</v>
      </c>
      <c r="K79" s="12">
        <f t="shared" si="12"/>
        <v>384409.89</v>
      </c>
      <c r="L79" s="1"/>
      <c r="M79" s="1"/>
      <c r="N79" s="1"/>
      <c r="O79" s="13"/>
      <c r="Y79" s="1"/>
    </row>
    <row r="80" spans="1:25" ht="14.25">
      <c r="A80" s="22" t="s">
        <v>91</v>
      </c>
      <c r="B80" s="9">
        <v>10000000</v>
      </c>
      <c r="C80" s="10">
        <v>34300000</v>
      </c>
      <c r="D80" s="11">
        <f t="shared" si="10"/>
        <v>44300000</v>
      </c>
      <c r="E80" s="11">
        <v>1549190.25</v>
      </c>
      <c r="F80" s="11">
        <v>6904141.84</v>
      </c>
      <c r="G80" s="11">
        <v>9279140.7</v>
      </c>
      <c r="H80" s="11">
        <v>1304021.01</v>
      </c>
      <c r="I80" s="11">
        <v>4317419.04</v>
      </c>
      <c r="J80" s="11">
        <f t="shared" si="11"/>
        <v>23353912.84</v>
      </c>
      <c r="K80" s="12">
        <f t="shared" si="12"/>
        <v>20946087.16</v>
      </c>
      <c r="L80" s="1"/>
      <c r="M80" s="1"/>
      <c r="N80" s="1"/>
      <c r="O80" s="13"/>
      <c r="Y80" s="1"/>
    </row>
    <row r="81" spans="1:25" ht="14.25">
      <c r="A81" s="22" t="s">
        <v>92</v>
      </c>
      <c r="B81" s="9"/>
      <c r="C81" s="10">
        <v>37000</v>
      </c>
      <c r="D81" s="11">
        <f t="shared" si="10"/>
        <v>37000</v>
      </c>
      <c r="E81" s="11"/>
      <c r="F81" s="11"/>
      <c r="G81" s="11"/>
      <c r="H81" s="11"/>
      <c r="I81" s="11"/>
      <c r="J81" s="11">
        <f t="shared" si="11"/>
        <v>0</v>
      </c>
      <c r="K81" s="12">
        <f t="shared" si="12"/>
        <v>37000</v>
      </c>
      <c r="L81" s="1"/>
      <c r="M81" s="1"/>
      <c r="N81" s="1"/>
      <c r="O81" s="13"/>
      <c r="Y81" s="1"/>
    </row>
    <row r="82" spans="1:25" ht="14.25">
      <c r="A82" s="22" t="s">
        <v>90</v>
      </c>
      <c r="B82" s="9"/>
      <c r="C82" s="10">
        <v>1100000</v>
      </c>
      <c r="D82" s="11">
        <f t="shared" si="10"/>
        <v>1100000</v>
      </c>
      <c r="E82" s="11"/>
      <c r="F82" s="11"/>
      <c r="G82" s="11"/>
      <c r="H82" s="11"/>
      <c r="I82" s="11"/>
      <c r="J82" s="11">
        <f t="shared" si="11"/>
        <v>0</v>
      </c>
      <c r="K82" s="12">
        <f t="shared" si="12"/>
        <v>1100000</v>
      </c>
      <c r="L82" s="1"/>
      <c r="M82" s="1"/>
      <c r="N82" s="1"/>
      <c r="O82" s="13"/>
      <c r="Y82" s="1"/>
    </row>
    <row r="83" spans="1:25" ht="14.25">
      <c r="A83" s="22" t="s">
        <v>93</v>
      </c>
      <c r="B83" s="9">
        <v>37670000</v>
      </c>
      <c r="C83" s="10">
        <v>-34189700</v>
      </c>
      <c r="D83" s="11">
        <f t="shared" si="10"/>
        <v>3480300</v>
      </c>
      <c r="E83" s="11"/>
      <c r="F83" s="11"/>
      <c r="G83" s="11"/>
      <c r="H83" s="11"/>
      <c r="I83" s="11"/>
      <c r="J83" s="11">
        <f t="shared" si="11"/>
        <v>0</v>
      </c>
      <c r="K83" s="12">
        <f t="shared" si="12"/>
        <v>3480300</v>
      </c>
      <c r="L83" s="1"/>
      <c r="M83" s="1"/>
      <c r="N83" s="1"/>
      <c r="O83" s="13"/>
      <c r="Y83" s="1"/>
    </row>
    <row r="84" spans="1:25" ht="14.25">
      <c r="A84" s="24" t="s">
        <v>94</v>
      </c>
      <c r="B84" s="9">
        <v>92567171</v>
      </c>
      <c r="C84" s="10">
        <v>-92567171</v>
      </c>
      <c r="D84" s="11">
        <f t="shared" si="10"/>
        <v>0</v>
      </c>
      <c r="E84" s="11"/>
      <c r="F84" s="11"/>
      <c r="G84" s="11">
        <v>134697</v>
      </c>
      <c r="H84" s="11"/>
      <c r="I84" s="11"/>
      <c r="J84" s="11">
        <f t="shared" si="11"/>
        <v>134697</v>
      </c>
      <c r="K84" s="12">
        <f t="shared" si="12"/>
        <v>-134697</v>
      </c>
      <c r="L84" s="1"/>
      <c r="M84" s="1"/>
      <c r="N84" s="1"/>
      <c r="O84" s="13"/>
      <c r="Y84" s="1"/>
    </row>
    <row r="85" spans="1:25" ht="14.25">
      <c r="A85" s="25" t="s">
        <v>95</v>
      </c>
      <c r="B85" s="9"/>
      <c r="C85" s="11">
        <v>482525</v>
      </c>
      <c r="D85" s="11">
        <f t="shared" si="10"/>
        <v>482525</v>
      </c>
      <c r="E85" s="11"/>
      <c r="F85" s="11"/>
      <c r="G85" s="11">
        <v>518911.7</v>
      </c>
      <c r="H85" s="11">
        <v>-36387.66</v>
      </c>
      <c r="I85" s="11"/>
      <c r="J85" s="11">
        <f t="shared" si="11"/>
        <v>482524.04000000004</v>
      </c>
      <c r="K85" s="12">
        <f t="shared" si="12"/>
        <v>0.9599999999627471</v>
      </c>
      <c r="L85" s="1"/>
      <c r="M85" s="1"/>
      <c r="N85" s="1"/>
      <c r="O85" s="13"/>
      <c r="Y85" s="1"/>
    </row>
    <row r="86" spans="1:25" ht="14.25">
      <c r="A86" s="25" t="s">
        <v>96</v>
      </c>
      <c r="B86" s="9"/>
      <c r="C86" s="11">
        <v>12567171</v>
      </c>
      <c r="D86" s="11">
        <f t="shared" si="10"/>
        <v>12567171</v>
      </c>
      <c r="E86" s="11"/>
      <c r="F86" s="11">
        <v>5431172</v>
      </c>
      <c r="G86" s="11">
        <v>1033889.75</v>
      </c>
      <c r="H86" s="11">
        <v>-653337.75</v>
      </c>
      <c r="I86" s="11"/>
      <c r="J86" s="11">
        <f t="shared" si="11"/>
        <v>5811724</v>
      </c>
      <c r="K86" s="12">
        <f t="shared" si="12"/>
        <v>6755447</v>
      </c>
      <c r="L86" s="1"/>
      <c r="M86" s="1"/>
      <c r="N86" s="1"/>
      <c r="O86" s="13"/>
      <c r="Y86" s="1"/>
    </row>
    <row r="87" spans="1:25" ht="14.25">
      <c r="A87" s="25" t="s">
        <v>97</v>
      </c>
      <c r="B87" s="9"/>
      <c r="C87" s="11">
        <v>47718000</v>
      </c>
      <c r="D87" s="11">
        <f t="shared" si="10"/>
        <v>47718000</v>
      </c>
      <c r="E87" s="11"/>
      <c r="F87" s="11">
        <v>116230</v>
      </c>
      <c r="G87" s="11">
        <v>16881527.8</v>
      </c>
      <c r="H87" s="11"/>
      <c r="I87" s="11"/>
      <c r="J87" s="11">
        <f t="shared" si="11"/>
        <v>16997757.8</v>
      </c>
      <c r="K87" s="12">
        <f t="shared" si="12"/>
        <v>30720242.2</v>
      </c>
      <c r="L87" s="1"/>
      <c r="M87" s="1"/>
      <c r="N87" s="1"/>
      <c r="O87" s="13"/>
      <c r="Y87" s="1"/>
    </row>
    <row r="88" spans="1:25" ht="14.25">
      <c r="A88" s="25" t="s">
        <v>98</v>
      </c>
      <c r="B88" s="9">
        <v>2000000</v>
      </c>
      <c r="C88" s="11">
        <v>405000</v>
      </c>
      <c r="D88" s="11">
        <f t="shared" si="10"/>
        <v>2405000</v>
      </c>
      <c r="E88" s="11"/>
      <c r="F88" s="11"/>
      <c r="G88" s="11">
        <v>406581.52</v>
      </c>
      <c r="H88" s="11"/>
      <c r="I88" s="11"/>
      <c r="J88" s="11">
        <f t="shared" si="11"/>
        <v>406581.52</v>
      </c>
      <c r="K88" s="12">
        <f t="shared" si="12"/>
        <v>1998418.48</v>
      </c>
      <c r="L88" s="1"/>
      <c r="M88" s="1"/>
      <c r="N88" s="1"/>
      <c r="O88" s="13"/>
      <c r="Y88" s="1"/>
    </row>
    <row r="89" spans="1:25" ht="14.25">
      <c r="A89" s="25" t="s">
        <v>99</v>
      </c>
      <c r="B89" s="9">
        <v>5600000</v>
      </c>
      <c r="C89" s="10">
        <v>-3000000</v>
      </c>
      <c r="D89" s="11">
        <f t="shared" si="10"/>
        <v>2600000</v>
      </c>
      <c r="E89" s="11"/>
      <c r="F89" s="11"/>
      <c r="G89" s="11">
        <v>1470190.73</v>
      </c>
      <c r="H89" s="11"/>
      <c r="I89" s="11"/>
      <c r="J89" s="11">
        <f t="shared" si="11"/>
        <v>1470190.73</v>
      </c>
      <c r="K89" s="12">
        <f t="shared" si="12"/>
        <v>1129809.27</v>
      </c>
      <c r="L89" s="1"/>
      <c r="M89" s="1"/>
      <c r="N89" s="1"/>
      <c r="O89" s="13"/>
      <c r="Y89" s="1"/>
    </row>
    <row r="90" spans="1:25" ht="14.25">
      <c r="A90" s="25" t="s">
        <v>100</v>
      </c>
      <c r="B90" s="9">
        <v>2000000</v>
      </c>
      <c r="C90" s="11">
        <v>-1170000</v>
      </c>
      <c r="D90" s="11">
        <f t="shared" si="10"/>
        <v>830000</v>
      </c>
      <c r="E90" s="11"/>
      <c r="F90" s="11"/>
      <c r="G90" s="11"/>
      <c r="H90" s="11"/>
      <c r="I90" s="11"/>
      <c r="J90" s="11">
        <f t="shared" si="11"/>
        <v>0</v>
      </c>
      <c r="K90" s="12">
        <f t="shared" si="12"/>
        <v>830000</v>
      </c>
      <c r="L90" s="1"/>
      <c r="M90" s="1"/>
      <c r="N90" s="1"/>
      <c r="O90" s="13"/>
      <c r="Y90" s="1"/>
    </row>
    <row r="91" spans="1:25" ht="14.25">
      <c r="A91" s="26" t="s">
        <v>101</v>
      </c>
      <c r="B91" s="9">
        <v>2431078</v>
      </c>
      <c r="C91" s="10">
        <v>-1500000</v>
      </c>
      <c r="D91" s="11">
        <f t="shared" si="10"/>
        <v>931078</v>
      </c>
      <c r="E91" s="11"/>
      <c r="F91" s="11"/>
      <c r="G91" s="11">
        <v>1185252.32</v>
      </c>
      <c r="H91" s="11"/>
      <c r="I91" s="11"/>
      <c r="J91" s="11">
        <f t="shared" si="11"/>
        <v>1185252.32</v>
      </c>
      <c r="K91" s="12">
        <f t="shared" si="12"/>
        <v>-254174.32000000007</v>
      </c>
      <c r="L91" s="1"/>
      <c r="M91" s="1"/>
      <c r="N91" s="1"/>
      <c r="O91" s="13"/>
      <c r="Y91" s="1"/>
    </row>
    <row r="92" spans="1:25" ht="15" thickBot="1">
      <c r="A92" s="26" t="s">
        <v>102</v>
      </c>
      <c r="B92" s="9"/>
      <c r="C92" s="11">
        <v>500000</v>
      </c>
      <c r="D92" s="11">
        <f t="shared" si="10"/>
        <v>500000</v>
      </c>
      <c r="E92" s="11"/>
      <c r="F92" s="11"/>
      <c r="G92" s="11">
        <v>735242.82</v>
      </c>
      <c r="H92" s="11"/>
      <c r="I92" s="11"/>
      <c r="J92" s="11">
        <f t="shared" si="11"/>
        <v>735242.82</v>
      </c>
      <c r="K92" s="12">
        <f t="shared" si="12"/>
        <v>-235242.81999999995</v>
      </c>
      <c r="L92" s="1"/>
      <c r="M92" s="1"/>
      <c r="N92" s="1"/>
      <c r="O92" s="13"/>
      <c r="Y92" s="1"/>
    </row>
    <row r="93" spans="1:25" ht="14.25" thickBot="1" thickTop="1">
      <c r="A93" s="27" t="s">
        <v>103</v>
      </c>
      <c r="B93" s="3">
        <f aca="true" t="shared" si="13" ref="B93:K93">SUM(B94:B103)</f>
        <v>3888575712</v>
      </c>
      <c r="C93" s="5">
        <f t="shared" si="13"/>
        <v>-130696540</v>
      </c>
      <c r="D93" s="3">
        <f t="shared" si="13"/>
        <v>3757879172</v>
      </c>
      <c r="E93" s="3">
        <f t="shared" si="13"/>
        <v>279055854.1</v>
      </c>
      <c r="F93" s="3">
        <f t="shared" si="13"/>
        <v>328404706.7</v>
      </c>
      <c r="G93" s="3">
        <f t="shared" si="13"/>
        <v>336935759.81</v>
      </c>
      <c r="H93" s="3">
        <f t="shared" si="13"/>
        <v>246422816.99</v>
      </c>
      <c r="I93" s="3">
        <f t="shared" si="13"/>
        <v>390649494.17</v>
      </c>
      <c r="J93" s="3">
        <f t="shared" si="13"/>
        <v>1581468631.77</v>
      </c>
      <c r="K93" s="6">
        <f t="shared" si="13"/>
        <v>2176410540.23</v>
      </c>
      <c r="L93" s="1"/>
      <c r="M93" s="1"/>
      <c r="N93" s="1"/>
      <c r="Y93" s="1"/>
    </row>
    <row r="94" spans="1:25" ht="15" thickTop="1">
      <c r="A94" s="28" t="s">
        <v>104</v>
      </c>
      <c r="B94" s="11">
        <v>20187120</v>
      </c>
      <c r="C94" s="11">
        <v>-3125145</v>
      </c>
      <c r="D94" s="11">
        <f aca="true" t="shared" si="14" ref="D94:D103">+B94+C94</f>
        <v>17061975</v>
      </c>
      <c r="E94" s="11">
        <v>100000</v>
      </c>
      <c r="F94" s="11">
        <v>3244766</v>
      </c>
      <c r="G94" s="11">
        <v>1672383</v>
      </c>
      <c r="H94" s="11">
        <v>1672383</v>
      </c>
      <c r="I94" s="11">
        <v>1672383</v>
      </c>
      <c r="J94" s="11">
        <f aca="true" t="shared" si="15" ref="J94:J103">SUM(E94:I94)</f>
        <v>8361915</v>
      </c>
      <c r="K94" s="12">
        <f aca="true" t="shared" si="16" ref="K94:K103">+D94-J94</f>
        <v>8700060</v>
      </c>
      <c r="L94" s="1"/>
      <c r="M94" s="1"/>
      <c r="N94" s="1"/>
      <c r="Y94" s="1"/>
    </row>
    <row r="95" spans="1:25" ht="14.25">
      <c r="A95" s="28" t="s">
        <v>105</v>
      </c>
      <c r="B95" s="11">
        <v>61859075</v>
      </c>
      <c r="C95" s="11"/>
      <c r="D95" s="11">
        <f t="shared" si="14"/>
        <v>61859075</v>
      </c>
      <c r="E95" s="11">
        <v>5119922.91</v>
      </c>
      <c r="F95" s="11">
        <v>5139922.91</v>
      </c>
      <c r="G95" s="11">
        <v>5129922.91</v>
      </c>
      <c r="H95" s="11">
        <v>5129922.9</v>
      </c>
      <c r="I95" s="11">
        <v>5154922.9</v>
      </c>
      <c r="J95" s="11">
        <f t="shared" si="15"/>
        <v>25674614.53</v>
      </c>
      <c r="K95" s="12">
        <f t="shared" si="16"/>
        <v>36184460.47</v>
      </c>
      <c r="L95" s="1"/>
      <c r="M95" s="1"/>
      <c r="N95" s="1"/>
      <c r="Y95" s="1"/>
    </row>
    <row r="96" spans="1:25" ht="14.25">
      <c r="A96" s="29" t="s">
        <v>106</v>
      </c>
      <c r="B96" s="11">
        <v>36000000</v>
      </c>
      <c r="C96" s="11"/>
      <c r="D96" s="11">
        <f t="shared" si="14"/>
        <v>36000000</v>
      </c>
      <c r="E96" s="11">
        <v>3000000</v>
      </c>
      <c r="F96" s="11">
        <v>3000000</v>
      </c>
      <c r="G96" s="11">
        <v>3000000</v>
      </c>
      <c r="H96" s="11">
        <v>3000000</v>
      </c>
      <c r="I96" s="11">
        <v>3000000</v>
      </c>
      <c r="J96" s="11">
        <f t="shared" si="15"/>
        <v>15000000</v>
      </c>
      <c r="K96" s="12">
        <f t="shared" si="16"/>
        <v>21000000</v>
      </c>
      <c r="L96" s="1"/>
      <c r="M96" s="1"/>
      <c r="N96" s="1"/>
      <c r="Y96" s="1"/>
    </row>
    <row r="97" spans="1:25" ht="14.25">
      <c r="A97" s="28" t="s">
        <v>107</v>
      </c>
      <c r="B97" s="11">
        <v>1831814574</v>
      </c>
      <c r="C97" s="10"/>
      <c r="D97" s="11">
        <f t="shared" si="14"/>
        <v>1831814574</v>
      </c>
      <c r="E97" s="11">
        <v>117047517.78</v>
      </c>
      <c r="F97" s="11">
        <v>163231604.38</v>
      </c>
      <c r="G97" s="11">
        <v>173345040.49</v>
      </c>
      <c r="H97" s="11">
        <v>82832097.68</v>
      </c>
      <c r="I97" s="11">
        <v>224433774.86</v>
      </c>
      <c r="J97" s="11">
        <f t="shared" si="15"/>
        <v>760890035.19</v>
      </c>
      <c r="K97" s="12">
        <f t="shared" si="16"/>
        <v>1070924538.81</v>
      </c>
      <c r="L97" s="1"/>
      <c r="M97" s="1"/>
      <c r="N97" s="1"/>
      <c r="Y97" s="1"/>
    </row>
    <row r="98" spans="1:25" ht="14.25">
      <c r="A98" s="28" t="s">
        <v>108</v>
      </c>
      <c r="B98" s="11">
        <v>25546724</v>
      </c>
      <c r="C98" s="10"/>
      <c r="D98" s="11">
        <f t="shared" si="14"/>
        <v>25546724</v>
      </c>
      <c r="E98" s="11"/>
      <c r="F98" s="11"/>
      <c r="G98" s="11"/>
      <c r="H98" s="11"/>
      <c r="I98" s="11"/>
      <c r="J98" s="11">
        <f t="shared" si="15"/>
        <v>0</v>
      </c>
      <c r="K98" s="12">
        <f t="shared" si="16"/>
        <v>25546724</v>
      </c>
      <c r="L98" s="1"/>
      <c r="M98" s="1"/>
      <c r="N98" s="1"/>
      <c r="Y98" s="1"/>
    </row>
    <row r="99" spans="1:25" ht="14.25">
      <c r="A99" s="28" t="s">
        <v>109</v>
      </c>
      <c r="B99" s="11">
        <v>112383321</v>
      </c>
      <c r="C99" s="10"/>
      <c r="D99" s="11">
        <f t="shared" si="14"/>
        <v>112383321</v>
      </c>
      <c r="E99" s="11">
        <v>8355851.41</v>
      </c>
      <c r="F99" s="11">
        <v>8355851.41</v>
      </c>
      <c r="G99" s="11">
        <v>8355851.41</v>
      </c>
      <c r="H99" s="11">
        <v>8355851.41</v>
      </c>
      <c r="I99" s="11">
        <v>8955851.41</v>
      </c>
      <c r="J99" s="11">
        <f t="shared" si="15"/>
        <v>42379257.05</v>
      </c>
      <c r="K99" s="12">
        <f t="shared" si="16"/>
        <v>70004063.95</v>
      </c>
      <c r="L99" s="1"/>
      <c r="M99" s="1"/>
      <c r="N99" s="1"/>
      <c r="Y99" s="1"/>
    </row>
    <row r="100" spans="1:25" ht="14.25">
      <c r="A100" s="28" t="s">
        <v>109</v>
      </c>
      <c r="B100" s="11">
        <v>586976728</v>
      </c>
      <c r="C100" s="11">
        <v>393332938</v>
      </c>
      <c r="D100" s="11">
        <f t="shared" si="14"/>
        <v>980309666</v>
      </c>
      <c r="E100" s="11">
        <v>84877756</v>
      </c>
      <c r="F100" s="11">
        <v>84877756</v>
      </c>
      <c r="G100" s="11">
        <v>84877756</v>
      </c>
      <c r="H100" s="11">
        <v>84877756</v>
      </c>
      <c r="I100" s="11">
        <v>86877756</v>
      </c>
      <c r="J100" s="11">
        <f t="shared" si="15"/>
        <v>426388780</v>
      </c>
      <c r="K100" s="12">
        <f t="shared" si="16"/>
        <v>553920886</v>
      </c>
      <c r="L100" s="1"/>
      <c r="M100" s="1"/>
      <c r="N100" s="1"/>
      <c r="Y100" s="1"/>
    </row>
    <row r="101" spans="1:25" ht="14.25">
      <c r="A101" s="28" t="s">
        <v>110</v>
      </c>
      <c r="B101" s="11">
        <v>183956253</v>
      </c>
      <c r="C101" s="11"/>
      <c r="D101" s="11">
        <f t="shared" si="14"/>
        <v>183956253</v>
      </c>
      <c r="E101" s="11">
        <v>14150481</v>
      </c>
      <c r="F101" s="11">
        <v>14150481</v>
      </c>
      <c r="G101" s="11">
        <v>14150481</v>
      </c>
      <c r="H101" s="11">
        <v>14150481</v>
      </c>
      <c r="I101" s="11">
        <v>14150481</v>
      </c>
      <c r="J101" s="11">
        <f t="shared" si="15"/>
        <v>70752405</v>
      </c>
      <c r="K101" s="12">
        <f t="shared" si="16"/>
        <v>113203848</v>
      </c>
      <c r="L101" s="1"/>
      <c r="M101" s="1"/>
      <c r="N101" s="1"/>
      <c r="Y101" s="1"/>
    </row>
    <row r="102" spans="1:25" ht="14.25">
      <c r="A102" s="30" t="s">
        <v>111</v>
      </c>
      <c r="B102" s="11">
        <v>878851917</v>
      </c>
      <c r="C102" s="10">
        <v>-520904333</v>
      </c>
      <c r="D102" s="11">
        <f t="shared" si="14"/>
        <v>357947584</v>
      </c>
      <c r="E102" s="11">
        <v>33904325</v>
      </c>
      <c r="F102" s="11">
        <v>33904325</v>
      </c>
      <c r="G102" s="11">
        <v>33904325</v>
      </c>
      <c r="H102" s="11">
        <v>33904325</v>
      </c>
      <c r="I102" s="11">
        <v>33904325</v>
      </c>
      <c r="J102" s="11">
        <f t="shared" si="15"/>
        <v>169521625</v>
      </c>
      <c r="K102" s="12">
        <f t="shared" si="16"/>
        <v>188425959</v>
      </c>
      <c r="L102" s="1"/>
      <c r="M102" s="1"/>
      <c r="N102" s="1"/>
      <c r="Y102" s="1"/>
    </row>
    <row r="103" spans="1:25" ht="15" thickBot="1">
      <c r="A103" s="30" t="s">
        <v>112</v>
      </c>
      <c r="B103" s="11">
        <v>151000000</v>
      </c>
      <c r="C103" s="10"/>
      <c r="D103" s="11">
        <f t="shared" si="14"/>
        <v>151000000</v>
      </c>
      <c r="E103" s="11">
        <v>12500000</v>
      </c>
      <c r="F103" s="11">
        <v>12500000</v>
      </c>
      <c r="G103" s="11">
        <v>12500000</v>
      </c>
      <c r="H103" s="11">
        <v>12500000</v>
      </c>
      <c r="I103" s="11">
        <v>12500000</v>
      </c>
      <c r="J103" s="11">
        <f t="shared" si="15"/>
        <v>62500000</v>
      </c>
      <c r="K103" s="12">
        <f t="shared" si="16"/>
        <v>88500000</v>
      </c>
      <c r="L103" s="1"/>
      <c r="M103" s="1"/>
      <c r="N103" s="1"/>
      <c r="Y103" s="1"/>
    </row>
    <row r="104" spans="1:31" ht="14.25" thickBot="1" thickTop="1">
      <c r="A104" s="31" t="s">
        <v>113</v>
      </c>
      <c r="B104" s="32">
        <f aca="true" t="shared" si="17" ref="B104:K104">+B105+B114</f>
        <v>2445665213</v>
      </c>
      <c r="C104" s="33">
        <f t="shared" si="17"/>
        <v>257700130</v>
      </c>
      <c r="D104" s="32">
        <f t="shared" si="17"/>
        <v>2703365343</v>
      </c>
      <c r="E104" s="32">
        <f t="shared" si="17"/>
        <v>46188143.22</v>
      </c>
      <c r="F104" s="32">
        <f t="shared" si="17"/>
        <v>7720669.16</v>
      </c>
      <c r="G104" s="32">
        <f t="shared" si="17"/>
        <v>621729086.9</v>
      </c>
      <c r="H104" s="32">
        <f t="shared" si="17"/>
        <v>87682027.31</v>
      </c>
      <c r="I104" s="32">
        <f t="shared" si="17"/>
        <v>295198205.23999995</v>
      </c>
      <c r="J104" s="32">
        <f t="shared" si="17"/>
        <v>1058518131.83</v>
      </c>
      <c r="K104" s="34">
        <f t="shared" si="17"/>
        <v>1644847211.17</v>
      </c>
      <c r="L104" s="1"/>
      <c r="M104" s="1"/>
      <c r="N104" s="1"/>
      <c r="AE104" s="1"/>
    </row>
    <row r="105" spans="1:31" ht="14.25" thickBot="1" thickTop="1">
      <c r="A105" s="35" t="s">
        <v>114</v>
      </c>
      <c r="B105" s="36">
        <f aca="true" t="shared" si="18" ref="B105:K105">SUM(B106:B113)</f>
        <v>2175408170</v>
      </c>
      <c r="C105" s="37">
        <f t="shared" si="18"/>
        <v>185000000</v>
      </c>
      <c r="D105" s="36">
        <f t="shared" si="18"/>
        <v>2360408170</v>
      </c>
      <c r="E105" s="36">
        <f t="shared" si="18"/>
        <v>0</v>
      </c>
      <c r="F105" s="36">
        <f t="shared" si="18"/>
        <v>4615752.22</v>
      </c>
      <c r="G105" s="36">
        <f t="shared" si="18"/>
        <v>518724635.01</v>
      </c>
      <c r="H105" s="36">
        <f t="shared" si="18"/>
        <v>85722814.67</v>
      </c>
      <c r="I105" s="36">
        <f t="shared" si="18"/>
        <v>275416665.66999996</v>
      </c>
      <c r="J105" s="36">
        <f t="shared" si="18"/>
        <v>884479867.57</v>
      </c>
      <c r="K105" s="38">
        <f t="shared" si="18"/>
        <v>1475928302.43</v>
      </c>
      <c r="L105" s="1"/>
      <c r="M105" s="1"/>
      <c r="N105" s="1"/>
      <c r="AE105" s="1"/>
    </row>
    <row r="106" spans="1:31" ht="14.25">
      <c r="A106" s="29" t="s">
        <v>115</v>
      </c>
      <c r="B106" s="11">
        <v>5000000</v>
      </c>
      <c r="C106" s="10">
        <v>15000000</v>
      </c>
      <c r="D106" s="11">
        <f aca="true" t="shared" si="19" ref="D106:D113">+B106+C106</f>
        <v>20000000</v>
      </c>
      <c r="E106" s="11"/>
      <c r="F106" s="11">
        <v>416666.67</v>
      </c>
      <c r="G106" s="11">
        <v>833333.01</v>
      </c>
      <c r="H106" s="11">
        <v>416666.67</v>
      </c>
      <c r="I106" s="11">
        <v>10416666.67</v>
      </c>
      <c r="J106" s="11">
        <f aca="true" t="shared" si="20" ref="J106:J113">SUM(E106:I106)</f>
        <v>12083333.02</v>
      </c>
      <c r="K106" s="12">
        <f aca="true" t="shared" si="21" ref="K106:K113">+D106-J106</f>
        <v>7916666.98</v>
      </c>
      <c r="L106" s="1"/>
      <c r="M106" s="1"/>
      <c r="N106" s="1"/>
      <c r="AE106" s="1"/>
    </row>
    <row r="107" spans="1:31" ht="14.25">
      <c r="A107" s="39" t="s">
        <v>116</v>
      </c>
      <c r="B107" s="11">
        <v>140000000</v>
      </c>
      <c r="C107" s="10">
        <v>170000000</v>
      </c>
      <c r="D107" s="11">
        <f t="shared" si="19"/>
        <v>310000000</v>
      </c>
      <c r="E107" s="11"/>
      <c r="F107" s="11">
        <v>4199085.55</v>
      </c>
      <c r="G107" s="11">
        <v>10000000</v>
      </c>
      <c r="H107" s="11"/>
      <c r="I107" s="11">
        <v>181666666</v>
      </c>
      <c r="J107" s="11">
        <f t="shared" si="20"/>
        <v>195865751.55</v>
      </c>
      <c r="K107" s="12">
        <f t="shared" si="21"/>
        <v>114134248.44999999</v>
      </c>
      <c r="L107" s="1"/>
      <c r="M107" s="1"/>
      <c r="N107" s="1"/>
      <c r="AE107" s="1"/>
    </row>
    <row r="108" spans="1:31" ht="14.25">
      <c r="A108" s="39" t="s">
        <v>117</v>
      </c>
      <c r="B108" s="11">
        <v>6734262</v>
      </c>
      <c r="C108" s="10"/>
      <c r="D108" s="11">
        <f t="shared" si="19"/>
        <v>6734262</v>
      </c>
      <c r="E108" s="11"/>
      <c r="F108" s="11"/>
      <c r="G108" s="11"/>
      <c r="H108" s="11"/>
      <c r="I108" s="11"/>
      <c r="J108" s="11">
        <f t="shared" si="20"/>
        <v>0</v>
      </c>
      <c r="K108" s="12">
        <f t="shared" si="21"/>
        <v>6734262</v>
      </c>
      <c r="L108" s="1"/>
      <c r="M108" s="1"/>
      <c r="N108" s="1"/>
      <c r="AE108" s="1"/>
    </row>
    <row r="109" spans="1:31" ht="14.25">
      <c r="A109" s="39" t="s">
        <v>118</v>
      </c>
      <c r="B109" s="11">
        <v>23673908</v>
      </c>
      <c r="C109" s="10"/>
      <c r="D109" s="11">
        <f t="shared" si="19"/>
        <v>23673908</v>
      </c>
      <c r="E109" s="11"/>
      <c r="F109" s="11"/>
      <c r="G109" s="11">
        <v>7891303</v>
      </c>
      <c r="H109" s="11">
        <v>1972815</v>
      </c>
      <c r="I109" s="11"/>
      <c r="J109" s="11">
        <f t="shared" si="20"/>
        <v>9864118</v>
      </c>
      <c r="K109" s="12">
        <f t="shared" si="21"/>
        <v>13809790</v>
      </c>
      <c r="L109" s="1"/>
      <c r="M109" s="1"/>
      <c r="N109" s="1"/>
      <c r="AE109" s="1"/>
    </row>
    <row r="110" spans="1:31" ht="14.25">
      <c r="A110" s="39" t="s">
        <v>119</v>
      </c>
      <c r="B110" s="11"/>
      <c r="C110" s="10">
        <v>1000000000</v>
      </c>
      <c r="D110" s="11">
        <f t="shared" si="19"/>
        <v>1000000000</v>
      </c>
      <c r="E110" s="11"/>
      <c r="F110" s="11"/>
      <c r="G110" s="11">
        <v>249999999</v>
      </c>
      <c r="H110" s="11">
        <v>83333333</v>
      </c>
      <c r="I110" s="11"/>
      <c r="J110" s="11">
        <f t="shared" si="20"/>
        <v>333333332</v>
      </c>
      <c r="K110" s="12">
        <f t="shared" si="21"/>
        <v>666666668</v>
      </c>
      <c r="L110" s="1"/>
      <c r="M110" s="1"/>
      <c r="N110" s="1"/>
      <c r="AE110" s="1"/>
    </row>
    <row r="111" spans="1:31" ht="14.25">
      <c r="A111" s="39" t="s">
        <v>120</v>
      </c>
      <c r="B111" s="11"/>
      <c r="C111" s="10">
        <v>1000000000</v>
      </c>
      <c r="D111" s="11">
        <f t="shared" si="19"/>
        <v>1000000000</v>
      </c>
      <c r="E111" s="11"/>
      <c r="F111" s="11"/>
      <c r="G111" s="11">
        <v>250000000</v>
      </c>
      <c r="H111" s="11"/>
      <c r="I111" s="11">
        <v>83333333</v>
      </c>
      <c r="J111" s="11">
        <f t="shared" si="20"/>
        <v>333333333</v>
      </c>
      <c r="K111" s="12">
        <f t="shared" si="21"/>
        <v>666666667</v>
      </c>
      <c r="L111" s="1"/>
      <c r="M111" s="1"/>
      <c r="N111" s="1"/>
      <c r="AE111" s="1"/>
    </row>
    <row r="112" spans="1:31" ht="14.25">
      <c r="A112" s="39" t="s">
        <v>121</v>
      </c>
      <c r="B112" s="11">
        <v>1000000000</v>
      </c>
      <c r="C112" s="10">
        <v>-1000000000</v>
      </c>
      <c r="D112" s="11">
        <f t="shared" si="19"/>
        <v>0</v>
      </c>
      <c r="E112" s="11"/>
      <c r="F112" s="11"/>
      <c r="G112" s="11"/>
      <c r="H112" s="11"/>
      <c r="I112" s="11"/>
      <c r="J112" s="11">
        <f t="shared" si="20"/>
        <v>0</v>
      </c>
      <c r="K112" s="12">
        <f t="shared" si="21"/>
        <v>0</v>
      </c>
      <c r="L112" s="1"/>
      <c r="M112" s="1"/>
      <c r="N112" s="1"/>
      <c r="AE112" s="1"/>
    </row>
    <row r="113" spans="1:31" ht="15" thickBot="1">
      <c r="A113" s="39" t="s">
        <v>122</v>
      </c>
      <c r="B113" s="11">
        <v>1000000000</v>
      </c>
      <c r="C113" s="10">
        <v>-1000000000</v>
      </c>
      <c r="D113" s="11">
        <f t="shared" si="19"/>
        <v>0</v>
      </c>
      <c r="E113" s="40"/>
      <c r="F113" s="11"/>
      <c r="G113" s="11"/>
      <c r="H113" s="11"/>
      <c r="I113" s="11"/>
      <c r="J113" s="11">
        <f t="shared" si="20"/>
        <v>0</v>
      </c>
      <c r="K113" s="12">
        <f t="shared" si="21"/>
        <v>0</v>
      </c>
      <c r="L113" s="1"/>
      <c r="M113" s="1"/>
      <c r="N113" s="1"/>
      <c r="AE113" s="1"/>
    </row>
    <row r="114" spans="1:25" ht="14.25" thickBot="1" thickTop="1">
      <c r="A114" s="41" t="s">
        <v>123</v>
      </c>
      <c r="B114" s="36">
        <f aca="true" t="shared" si="22" ref="B114:K114">SUM(B115:B134)</f>
        <v>270257043</v>
      </c>
      <c r="C114" s="36">
        <f t="shared" si="22"/>
        <v>72700130</v>
      </c>
      <c r="D114" s="36">
        <f t="shared" si="22"/>
        <v>342957173</v>
      </c>
      <c r="E114" s="36">
        <f t="shared" si="22"/>
        <v>46188143.22</v>
      </c>
      <c r="F114" s="36">
        <f t="shared" si="22"/>
        <v>3104916.94</v>
      </c>
      <c r="G114" s="36">
        <f t="shared" si="22"/>
        <v>103004451.89</v>
      </c>
      <c r="H114" s="36">
        <f t="shared" si="22"/>
        <v>1959212.64</v>
      </c>
      <c r="I114" s="36">
        <f t="shared" si="22"/>
        <v>19781539.57</v>
      </c>
      <c r="J114" s="36">
        <f t="shared" si="22"/>
        <v>174038264.26</v>
      </c>
      <c r="K114" s="38">
        <f t="shared" si="22"/>
        <v>168918908.74</v>
      </c>
      <c r="L114" s="1"/>
      <c r="M114" s="1"/>
      <c r="N114" s="1"/>
      <c r="Y114" s="1"/>
    </row>
    <row r="115" spans="1:25" ht="14.25">
      <c r="A115" s="42" t="s">
        <v>124</v>
      </c>
      <c r="B115" s="9">
        <v>17027120</v>
      </c>
      <c r="C115" s="10">
        <v>9870000</v>
      </c>
      <c r="D115" s="11">
        <f aca="true" t="shared" si="23" ref="D115:D134">+B115+C115</f>
        <v>26897120</v>
      </c>
      <c r="E115" s="43"/>
      <c r="F115" s="43"/>
      <c r="G115" s="9">
        <v>8408180.26</v>
      </c>
      <c r="H115" s="9"/>
      <c r="I115" s="9">
        <v>16909480.24</v>
      </c>
      <c r="J115" s="11">
        <f aca="true" t="shared" si="24" ref="J115:J134">SUM(E115:I115)</f>
        <v>25317660.5</v>
      </c>
      <c r="K115" s="12">
        <f aca="true" t="shared" si="25" ref="K115:K134">+D115-J115</f>
        <v>1579459.5</v>
      </c>
      <c r="L115" s="1"/>
      <c r="M115" s="1"/>
      <c r="N115" s="1"/>
      <c r="Y115" s="1"/>
    </row>
    <row r="116" spans="1:25" ht="14.25">
      <c r="A116" s="44" t="s">
        <v>125</v>
      </c>
      <c r="B116" s="9">
        <v>10000000</v>
      </c>
      <c r="C116" s="10"/>
      <c r="D116" s="11">
        <f t="shared" si="23"/>
        <v>10000000</v>
      </c>
      <c r="E116" s="43"/>
      <c r="F116" s="43"/>
      <c r="G116" s="43"/>
      <c r="H116" s="43"/>
      <c r="I116" s="43"/>
      <c r="J116" s="11">
        <f t="shared" si="24"/>
        <v>0</v>
      </c>
      <c r="K116" s="12">
        <f t="shared" si="25"/>
        <v>10000000</v>
      </c>
      <c r="L116" s="1"/>
      <c r="M116" s="1"/>
      <c r="N116" s="1"/>
      <c r="Y116" s="1"/>
    </row>
    <row r="117" spans="1:25" ht="14.25">
      <c r="A117" s="45" t="s">
        <v>126</v>
      </c>
      <c r="B117" s="9">
        <v>215377</v>
      </c>
      <c r="C117" s="46"/>
      <c r="D117" s="11">
        <f t="shared" si="23"/>
        <v>215377</v>
      </c>
      <c r="E117" s="43"/>
      <c r="F117" s="43"/>
      <c r="G117" s="9">
        <v>3074283.59</v>
      </c>
      <c r="H117" s="9"/>
      <c r="I117" s="9"/>
      <c r="J117" s="11">
        <f t="shared" si="24"/>
        <v>3074283.59</v>
      </c>
      <c r="K117" s="12">
        <f t="shared" si="25"/>
        <v>-2858906.59</v>
      </c>
      <c r="L117" s="1"/>
      <c r="M117" s="1"/>
      <c r="N117" s="1"/>
      <c r="Y117" s="1"/>
    </row>
    <row r="118" spans="1:25" ht="14.25">
      <c r="A118" s="45" t="s">
        <v>127</v>
      </c>
      <c r="B118" s="9"/>
      <c r="C118" s="46">
        <v>862000</v>
      </c>
      <c r="D118" s="11">
        <f t="shared" si="23"/>
        <v>862000</v>
      </c>
      <c r="E118" s="43"/>
      <c r="F118" s="43"/>
      <c r="G118" s="9">
        <v>691188.34</v>
      </c>
      <c r="H118" s="9"/>
      <c r="I118" s="9"/>
      <c r="J118" s="11">
        <f t="shared" si="24"/>
        <v>691188.34</v>
      </c>
      <c r="K118" s="12">
        <f t="shared" si="25"/>
        <v>170811.66000000003</v>
      </c>
      <c r="L118" s="1"/>
      <c r="M118" s="1"/>
      <c r="N118" s="1"/>
      <c r="Y118" s="1"/>
    </row>
    <row r="119" spans="1:25" ht="14.25">
      <c r="A119" s="45" t="s">
        <v>128</v>
      </c>
      <c r="B119" s="9"/>
      <c r="C119" s="46">
        <v>1220000</v>
      </c>
      <c r="D119" s="11">
        <f t="shared" si="23"/>
        <v>1220000</v>
      </c>
      <c r="E119" s="43"/>
      <c r="F119" s="43"/>
      <c r="G119" s="9">
        <v>394308.81</v>
      </c>
      <c r="H119" s="9"/>
      <c r="I119" s="9"/>
      <c r="J119" s="11">
        <f t="shared" si="24"/>
        <v>394308.81</v>
      </c>
      <c r="K119" s="12">
        <f t="shared" si="25"/>
        <v>825691.19</v>
      </c>
      <c r="L119" s="1"/>
      <c r="M119" s="1"/>
      <c r="N119" s="1"/>
      <c r="Y119" s="1"/>
    </row>
    <row r="120" spans="1:25" ht="14.25">
      <c r="A120" s="45" t="s">
        <v>129</v>
      </c>
      <c r="B120" s="9"/>
      <c r="C120" s="46">
        <v>82000</v>
      </c>
      <c r="D120" s="11">
        <f t="shared" si="23"/>
        <v>82000</v>
      </c>
      <c r="E120" s="43"/>
      <c r="F120" s="43"/>
      <c r="G120" s="9"/>
      <c r="H120" s="9"/>
      <c r="I120" s="9"/>
      <c r="J120" s="11">
        <f t="shared" si="24"/>
        <v>0</v>
      </c>
      <c r="K120" s="12">
        <f t="shared" si="25"/>
        <v>82000</v>
      </c>
      <c r="L120" s="1"/>
      <c r="M120" s="1"/>
      <c r="N120" s="1"/>
      <c r="Y120" s="1"/>
    </row>
    <row r="121" spans="1:25" ht="14.25">
      <c r="A121" s="45" t="s">
        <v>130</v>
      </c>
      <c r="B121" s="9"/>
      <c r="C121" s="46">
        <v>8586390</v>
      </c>
      <c r="D121" s="11">
        <f t="shared" si="23"/>
        <v>8586390</v>
      </c>
      <c r="E121" s="43"/>
      <c r="F121" s="43"/>
      <c r="G121" s="9">
        <v>7602404.75</v>
      </c>
      <c r="H121" s="9"/>
      <c r="I121" s="9"/>
      <c r="J121" s="11">
        <f t="shared" si="24"/>
        <v>7602404.75</v>
      </c>
      <c r="K121" s="12">
        <f t="shared" si="25"/>
        <v>983985.25</v>
      </c>
      <c r="L121" s="1"/>
      <c r="M121" s="1"/>
      <c r="N121" s="1"/>
      <c r="Y121" s="1"/>
    </row>
    <row r="122" spans="1:25" ht="14.25">
      <c r="A122" s="45" t="s">
        <v>131</v>
      </c>
      <c r="B122" s="9"/>
      <c r="C122" s="46">
        <v>100000</v>
      </c>
      <c r="D122" s="11">
        <f t="shared" si="23"/>
        <v>100000</v>
      </c>
      <c r="E122" s="43"/>
      <c r="F122" s="43"/>
      <c r="G122" s="9"/>
      <c r="H122" s="9"/>
      <c r="I122" s="9"/>
      <c r="J122" s="11">
        <f t="shared" si="24"/>
        <v>0</v>
      </c>
      <c r="K122" s="12">
        <f t="shared" si="25"/>
        <v>100000</v>
      </c>
      <c r="L122" s="1"/>
      <c r="M122" s="1"/>
      <c r="N122" s="1"/>
      <c r="Y122" s="1"/>
    </row>
    <row r="123" spans="1:25" ht="14.25">
      <c r="A123" s="45" t="s">
        <v>132</v>
      </c>
      <c r="B123" s="9"/>
      <c r="C123" s="46">
        <v>271400</v>
      </c>
      <c r="D123" s="11">
        <f t="shared" si="23"/>
        <v>271400</v>
      </c>
      <c r="E123" s="43"/>
      <c r="F123" s="43"/>
      <c r="G123" s="9">
        <v>271400</v>
      </c>
      <c r="H123" s="9"/>
      <c r="I123" s="9"/>
      <c r="J123" s="11">
        <f t="shared" si="24"/>
        <v>271400</v>
      </c>
      <c r="K123" s="12">
        <f t="shared" si="25"/>
        <v>0</v>
      </c>
      <c r="L123" s="1"/>
      <c r="M123" s="1"/>
      <c r="N123" s="1"/>
      <c r="Y123" s="1"/>
    </row>
    <row r="124" spans="1:25" ht="14.25">
      <c r="A124" s="45" t="s">
        <v>133</v>
      </c>
      <c r="B124" s="9">
        <v>22665899</v>
      </c>
      <c r="C124" s="46">
        <v>-19991000</v>
      </c>
      <c r="D124" s="11">
        <f t="shared" si="23"/>
        <v>2674899</v>
      </c>
      <c r="E124" s="43"/>
      <c r="F124" s="43"/>
      <c r="G124" s="43"/>
      <c r="H124" s="43"/>
      <c r="I124" s="43"/>
      <c r="J124" s="11">
        <f t="shared" si="24"/>
        <v>0</v>
      </c>
      <c r="K124" s="12">
        <f t="shared" si="25"/>
        <v>2674899</v>
      </c>
      <c r="L124" s="1"/>
      <c r="M124" s="1"/>
      <c r="N124" s="1"/>
      <c r="Y124" s="1"/>
    </row>
    <row r="125" spans="1:25" ht="14.25">
      <c r="A125" s="45" t="s">
        <v>134</v>
      </c>
      <c r="B125" s="9">
        <v>25592343</v>
      </c>
      <c r="C125" s="46">
        <v>-2080000</v>
      </c>
      <c r="D125" s="11">
        <f t="shared" si="23"/>
        <v>23512343</v>
      </c>
      <c r="E125" s="43"/>
      <c r="F125" s="9">
        <v>2400000</v>
      </c>
      <c r="G125" s="9">
        <v>10118065.53</v>
      </c>
      <c r="H125" s="9"/>
      <c r="I125" s="9"/>
      <c r="J125" s="11">
        <f t="shared" si="24"/>
        <v>12518065.53</v>
      </c>
      <c r="K125" s="12">
        <f t="shared" si="25"/>
        <v>10994277.47</v>
      </c>
      <c r="L125" s="1"/>
      <c r="M125" s="1"/>
      <c r="N125" s="1"/>
      <c r="Y125" s="1"/>
    </row>
    <row r="126" spans="1:25" ht="14.25">
      <c r="A126" s="45" t="s">
        <v>135</v>
      </c>
      <c r="B126" s="9"/>
      <c r="C126" s="46">
        <v>5000000</v>
      </c>
      <c r="D126" s="11">
        <f t="shared" si="23"/>
        <v>5000000</v>
      </c>
      <c r="E126" s="43"/>
      <c r="F126" s="9"/>
      <c r="G126" s="9">
        <v>4871832.12</v>
      </c>
      <c r="H126" s="9"/>
      <c r="I126" s="9"/>
      <c r="J126" s="11">
        <f t="shared" si="24"/>
        <v>4871832.12</v>
      </c>
      <c r="K126" s="12">
        <f t="shared" si="25"/>
        <v>128167.87999999989</v>
      </c>
      <c r="L126" s="1"/>
      <c r="M126" s="1"/>
      <c r="N126" s="1"/>
      <c r="Y126" s="1"/>
    </row>
    <row r="127" spans="1:25" ht="14.25">
      <c r="A127" s="45" t="s">
        <v>136</v>
      </c>
      <c r="B127" s="9">
        <v>115430930</v>
      </c>
      <c r="C127" s="46">
        <v>-108261307</v>
      </c>
      <c r="D127" s="11">
        <f t="shared" si="23"/>
        <v>7169623</v>
      </c>
      <c r="E127" s="11"/>
      <c r="F127" s="11"/>
      <c r="G127" s="11"/>
      <c r="H127" s="11"/>
      <c r="I127" s="11"/>
      <c r="J127" s="11">
        <f t="shared" si="24"/>
        <v>0</v>
      </c>
      <c r="K127" s="12">
        <f t="shared" si="25"/>
        <v>7169623</v>
      </c>
      <c r="L127" s="1"/>
      <c r="M127" s="1"/>
      <c r="N127" s="1"/>
      <c r="Y127" s="1"/>
    </row>
    <row r="128" spans="1:25" ht="14.25">
      <c r="A128" s="45" t="s">
        <v>137</v>
      </c>
      <c r="B128" s="9">
        <v>15000000</v>
      </c>
      <c r="C128" s="46">
        <v>-4000000</v>
      </c>
      <c r="D128" s="11">
        <f t="shared" si="23"/>
        <v>11000000</v>
      </c>
      <c r="E128" s="11"/>
      <c r="F128" s="11"/>
      <c r="G128" s="11"/>
      <c r="H128" s="11"/>
      <c r="I128" s="11"/>
      <c r="J128" s="11">
        <f t="shared" si="24"/>
        <v>0</v>
      </c>
      <c r="K128" s="12">
        <f t="shared" si="25"/>
        <v>11000000</v>
      </c>
      <c r="L128" s="1"/>
      <c r="M128" s="1"/>
      <c r="N128" s="1"/>
      <c r="Y128" s="1"/>
    </row>
    <row r="129" spans="1:25" ht="14.25">
      <c r="A129" s="45" t="s">
        <v>138</v>
      </c>
      <c r="B129" s="9">
        <v>48287908</v>
      </c>
      <c r="C129" s="46">
        <v>-48287908</v>
      </c>
      <c r="D129" s="11">
        <f t="shared" si="23"/>
        <v>0</v>
      </c>
      <c r="E129" s="11"/>
      <c r="F129" s="11"/>
      <c r="G129" s="11"/>
      <c r="H129" s="11"/>
      <c r="I129" s="11"/>
      <c r="J129" s="11">
        <f t="shared" si="24"/>
        <v>0</v>
      </c>
      <c r="K129" s="12">
        <f t="shared" si="25"/>
        <v>0</v>
      </c>
      <c r="L129" s="1"/>
      <c r="M129" s="1"/>
      <c r="N129" s="1"/>
      <c r="Y129" s="1"/>
    </row>
    <row r="130" spans="1:11" ht="14.25">
      <c r="A130" s="45" t="s">
        <v>139</v>
      </c>
      <c r="B130" s="9">
        <v>15750000</v>
      </c>
      <c r="C130" s="47">
        <v>-5000000</v>
      </c>
      <c r="D130" s="11">
        <f t="shared" si="23"/>
        <v>10750000</v>
      </c>
      <c r="E130" s="9"/>
      <c r="F130" s="9">
        <v>704916.94</v>
      </c>
      <c r="G130" s="9"/>
      <c r="H130" s="9"/>
      <c r="I130" s="9"/>
      <c r="J130" s="11">
        <f t="shared" si="24"/>
        <v>704916.94</v>
      </c>
      <c r="K130" s="12">
        <f t="shared" si="25"/>
        <v>10045083.06</v>
      </c>
    </row>
    <row r="131" spans="1:11" ht="14.25">
      <c r="A131" s="45" t="s">
        <v>140</v>
      </c>
      <c r="B131" s="9">
        <v>287466</v>
      </c>
      <c r="C131" s="47">
        <v>24000</v>
      </c>
      <c r="D131" s="11">
        <f t="shared" si="23"/>
        <v>311466</v>
      </c>
      <c r="E131" s="9"/>
      <c r="F131" s="9"/>
      <c r="G131" s="9"/>
      <c r="H131" s="9"/>
      <c r="I131" s="9"/>
      <c r="J131" s="11">
        <f t="shared" si="24"/>
        <v>0</v>
      </c>
      <c r="K131" s="12">
        <f t="shared" si="25"/>
        <v>311466</v>
      </c>
    </row>
    <row r="132" spans="1:11" ht="14.25">
      <c r="A132" s="45" t="s">
        <v>141</v>
      </c>
      <c r="B132" s="9"/>
      <c r="C132" s="47">
        <v>700000</v>
      </c>
      <c r="D132" s="11">
        <f t="shared" si="23"/>
        <v>700000</v>
      </c>
      <c r="E132" s="9"/>
      <c r="F132" s="9"/>
      <c r="G132" s="9"/>
      <c r="H132" s="9"/>
      <c r="I132" s="9"/>
      <c r="J132" s="11">
        <f t="shared" si="24"/>
        <v>0</v>
      </c>
      <c r="K132" s="12">
        <f t="shared" si="25"/>
        <v>700000</v>
      </c>
    </row>
    <row r="133" spans="1:11" ht="14.25">
      <c r="A133" s="45" t="s">
        <v>142</v>
      </c>
      <c r="B133" s="9"/>
      <c r="C133" s="47">
        <v>136876647</v>
      </c>
      <c r="D133" s="11">
        <f t="shared" si="23"/>
        <v>136876647</v>
      </c>
      <c r="E133" s="9">
        <v>46188143.22</v>
      </c>
      <c r="F133" s="9"/>
      <c r="G133" s="9">
        <v>49998056.12</v>
      </c>
      <c r="H133" s="9">
        <v>1959212.64</v>
      </c>
      <c r="I133" s="9">
        <v>2872059.33</v>
      </c>
      <c r="J133" s="11">
        <f t="shared" si="24"/>
        <v>101017471.31</v>
      </c>
      <c r="K133" s="12">
        <f t="shared" si="25"/>
        <v>35859175.69</v>
      </c>
    </row>
    <row r="134" spans="1:11" ht="15" thickBot="1">
      <c r="A134" s="45" t="s">
        <v>143</v>
      </c>
      <c r="B134" s="9"/>
      <c r="C134" s="48">
        <v>96727908</v>
      </c>
      <c r="D134" s="11">
        <f t="shared" si="23"/>
        <v>96727908</v>
      </c>
      <c r="E134" s="9"/>
      <c r="F134" s="9"/>
      <c r="G134" s="9">
        <v>17574732.37</v>
      </c>
      <c r="H134" s="9"/>
      <c r="I134" s="9"/>
      <c r="J134" s="11">
        <f t="shared" si="24"/>
        <v>17574732.37</v>
      </c>
      <c r="K134" s="12">
        <f t="shared" si="25"/>
        <v>79153175.63</v>
      </c>
    </row>
    <row r="135" spans="1:11" ht="13.5" thickBot="1">
      <c r="A135" s="49" t="s">
        <v>144</v>
      </c>
      <c r="B135" s="50">
        <f aca="true" t="shared" si="26" ref="B135:K135">SUM(B136:B137)</f>
        <v>399047514</v>
      </c>
      <c r="C135" s="5">
        <f t="shared" si="26"/>
        <v>0</v>
      </c>
      <c r="D135" s="51">
        <f t="shared" si="26"/>
        <v>399047514</v>
      </c>
      <c r="E135" s="50">
        <f t="shared" si="26"/>
        <v>31971118</v>
      </c>
      <c r="F135" s="51">
        <f t="shared" si="26"/>
        <v>32464364</v>
      </c>
      <c r="G135" s="51">
        <f t="shared" si="26"/>
        <v>32217741</v>
      </c>
      <c r="H135" s="51">
        <f t="shared" si="26"/>
        <v>32217741</v>
      </c>
      <c r="I135" s="51">
        <f t="shared" si="26"/>
        <v>32217741</v>
      </c>
      <c r="J135" s="51">
        <f t="shared" si="26"/>
        <v>161088705</v>
      </c>
      <c r="K135" s="52">
        <f t="shared" si="26"/>
        <v>237958809</v>
      </c>
    </row>
    <row r="136" spans="1:11" ht="14.25">
      <c r="A136" s="53" t="s">
        <v>145</v>
      </c>
      <c r="B136" s="54">
        <v>279047514</v>
      </c>
      <c r="C136" s="10"/>
      <c r="D136" s="11">
        <f>+B136+C136</f>
        <v>279047514</v>
      </c>
      <c r="E136" s="55">
        <v>21971118</v>
      </c>
      <c r="F136" s="11">
        <v>22464364</v>
      </c>
      <c r="G136" s="11">
        <v>22217741</v>
      </c>
      <c r="H136" s="11">
        <v>22217741</v>
      </c>
      <c r="I136" s="11">
        <v>22217741</v>
      </c>
      <c r="J136" s="11">
        <f>SUM(E136:I136)</f>
        <v>111088705</v>
      </c>
      <c r="K136" s="12">
        <f>+D136-J136</f>
        <v>167958809</v>
      </c>
    </row>
    <row r="137" spans="1:11" ht="15" thickBot="1">
      <c r="A137" s="20" t="s">
        <v>146</v>
      </c>
      <c r="B137" s="56">
        <v>120000000</v>
      </c>
      <c r="C137" s="48"/>
      <c r="D137" s="11">
        <f>+B137+C137</f>
        <v>120000000</v>
      </c>
      <c r="E137" s="11">
        <v>10000000</v>
      </c>
      <c r="F137" s="11">
        <v>10000000</v>
      </c>
      <c r="G137" s="11">
        <v>10000000</v>
      </c>
      <c r="H137" s="11">
        <v>10000000</v>
      </c>
      <c r="I137" s="11">
        <v>10000000</v>
      </c>
      <c r="J137" s="11">
        <f>SUM(E137:I137)</f>
        <v>50000000</v>
      </c>
      <c r="K137" s="12">
        <f>+D137-J137</f>
        <v>70000000</v>
      </c>
    </row>
    <row r="138" spans="1:11" ht="13.5" thickBot="1">
      <c r="A138" s="2" t="s">
        <v>147</v>
      </c>
      <c r="B138" s="57">
        <f>+B139+B142+B145++B148+B151+B154+B157</f>
        <v>256873548</v>
      </c>
      <c r="C138" s="57">
        <f>+C139+C142+C145+C148+C151+C157</f>
        <v>0</v>
      </c>
      <c r="D138" s="57">
        <f aca="true" t="shared" si="27" ref="D138:K138">+D139+D142+D145++D148+D151+D154+D157</f>
        <v>256873548</v>
      </c>
      <c r="E138" s="57">
        <f t="shared" si="27"/>
        <v>0</v>
      </c>
      <c r="F138" s="57">
        <f t="shared" si="27"/>
        <v>0</v>
      </c>
      <c r="G138" s="57">
        <f t="shared" si="27"/>
        <v>0</v>
      </c>
      <c r="H138" s="57">
        <f t="shared" si="27"/>
        <v>0</v>
      </c>
      <c r="I138" s="57">
        <f t="shared" si="27"/>
        <v>0</v>
      </c>
      <c r="J138" s="57">
        <f t="shared" si="27"/>
        <v>0</v>
      </c>
      <c r="K138" s="57">
        <f t="shared" si="27"/>
        <v>256873548</v>
      </c>
    </row>
    <row r="139" spans="1:11" ht="13.5" thickBot="1">
      <c r="A139" s="58" t="s">
        <v>148</v>
      </c>
      <c r="B139" s="59">
        <f aca="true" t="shared" si="28" ref="B139:K139">+B140+B141</f>
        <v>21000000</v>
      </c>
      <c r="C139" s="59">
        <f t="shared" si="28"/>
        <v>0</v>
      </c>
      <c r="D139" s="59">
        <f t="shared" si="28"/>
        <v>21000000</v>
      </c>
      <c r="E139" s="59">
        <f t="shared" si="28"/>
        <v>0</v>
      </c>
      <c r="F139" s="59">
        <f t="shared" si="28"/>
        <v>0</v>
      </c>
      <c r="G139" s="59">
        <f t="shared" si="28"/>
        <v>0</v>
      </c>
      <c r="H139" s="59">
        <f t="shared" si="28"/>
        <v>0</v>
      </c>
      <c r="I139" s="59">
        <f t="shared" si="28"/>
        <v>0</v>
      </c>
      <c r="J139" s="59">
        <f t="shared" si="28"/>
        <v>0</v>
      </c>
      <c r="K139" s="59">
        <f t="shared" si="28"/>
        <v>21000000</v>
      </c>
    </row>
    <row r="140" spans="1:11" ht="12.75">
      <c r="A140" s="60" t="s">
        <v>149</v>
      </c>
      <c r="B140" s="61">
        <v>6000000</v>
      </c>
      <c r="C140" s="62"/>
      <c r="D140" s="11">
        <f>+B140+C140</f>
        <v>6000000</v>
      </c>
      <c r="E140" s="62"/>
      <c r="F140" s="62"/>
      <c r="G140" s="62"/>
      <c r="H140" s="62"/>
      <c r="I140" s="62"/>
      <c r="J140" s="11">
        <f>SUM(E140:I140)</f>
        <v>0</v>
      </c>
      <c r="K140" s="12">
        <f>+D140-J140</f>
        <v>6000000</v>
      </c>
    </row>
    <row r="141" spans="1:11" ht="13.5" thickBot="1">
      <c r="A141" s="60" t="s">
        <v>150</v>
      </c>
      <c r="B141" s="61">
        <v>15000000</v>
      </c>
      <c r="C141" s="62"/>
      <c r="D141" s="11">
        <f>+B141+C141</f>
        <v>15000000</v>
      </c>
      <c r="E141" s="62"/>
      <c r="F141" s="62"/>
      <c r="G141" s="62"/>
      <c r="H141" s="62"/>
      <c r="I141" s="62"/>
      <c r="J141" s="11">
        <f>SUM(E141:I141)</f>
        <v>0</v>
      </c>
      <c r="K141" s="12">
        <f>+D141-J141</f>
        <v>15000000</v>
      </c>
    </row>
    <row r="142" spans="1:11" ht="13.5" thickBot="1">
      <c r="A142" s="63" t="s">
        <v>151</v>
      </c>
      <c r="B142" s="59">
        <f>B143+B144</f>
        <v>152757214</v>
      </c>
      <c r="C142" s="59">
        <f>+C144</f>
        <v>0</v>
      </c>
      <c r="D142" s="59">
        <f>D143+D144</f>
        <v>152757214</v>
      </c>
      <c r="E142" s="59">
        <f aca="true" t="shared" si="29" ref="E142:J142">+E144</f>
        <v>0</v>
      </c>
      <c r="F142" s="59">
        <f t="shared" si="29"/>
        <v>0</v>
      </c>
      <c r="G142" s="59">
        <f t="shared" si="29"/>
        <v>0</v>
      </c>
      <c r="H142" s="59">
        <f t="shared" si="29"/>
        <v>0</v>
      </c>
      <c r="I142" s="59">
        <f t="shared" si="29"/>
        <v>0</v>
      </c>
      <c r="J142" s="59">
        <f t="shared" si="29"/>
        <v>0</v>
      </c>
      <c r="K142" s="64">
        <f>K143+K144</f>
        <v>152757214</v>
      </c>
    </row>
    <row r="143" spans="1:11" ht="12.75">
      <c r="A143" s="60" t="s">
        <v>152</v>
      </c>
      <c r="B143" s="65">
        <v>21000000</v>
      </c>
      <c r="C143" s="66"/>
      <c r="D143" s="11">
        <f>+B143+C143</f>
        <v>21000000</v>
      </c>
      <c r="E143" s="66"/>
      <c r="F143" s="66"/>
      <c r="G143" s="66"/>
      <c r="H143" s="66"/>
      <c r="I143" s="66"/>
      <c r="J143" s="11">
        <f>SUM(E143:I143)</f>
        <v>0</v>
      </c>
      <c r="K143" s="12">
        <f>+D143-J143</f>
        <v>21000000</v>
      </c>
    </row>
    <row r="144" spans="1:11" ht="13.5" thickBot="1">
      <c r="A144" s="60" t="s">
        <v>152</v>
      </c>
      <c r="B144" s="61">
        <v>131757214</v>
      </c>
      <c r="C144" s="62"/>
      <c r="D144" s="11">
        <f>+B144+C144</f>
        <v>131757214</v>
      </c>
      <c r="E144" s="62"/>
      <c r="F144" s="62"/>
      <c r="G144" s="62"/>
      <c r="H144" s="62"/>
      <c r="I144" s="62"/>
      <c r="J144" s="11">
        <f>SUM(E144:I144)</f>
        <v>0</v>
      </c>
      <c r="K144" s="12">
        <f>+D144-J144</f>
        <v>131757214</v>
      </c>
    </row>
    <row r="145" spans="1:11" ht="13.5" thickBot="1">
      <c r="A145" s="67" t="s">
        <v>153</v>
      </c>
      <c r="B145" s="59">
        <f aca="true" t="shared" si="30" ref="B145:K145">+B146+B147</f>
        <v>10000000</v>
      </c>
      <c r="C145" s="59">
        <f t="shared" si="30"/>
        <v>0</v>
      </c>
      <c r="D145" s="59">
        <f t="shared" si="30"/>
        <v>10000000</v>
      </c>
      <c r="E145" s="59">
        <f t="shared" si="30"/>
        <v>0</v>
      </c>
      <c r="F145" s="59">
        <f t="shared" si="30"/>
        <v>0</v>
      </c>
      <c r="G145" s="59">
        <f t="shared" si="30"/>
        <v>0</v>
      </c>
      <c r="H145" s="59">
        <f t="shared" si="30"/>
        <v>0</v>
      </c>
      <c r="I145" s="59">
        <f t="shared" si="30"/>
        <v>0</v>
      </c>
      <c r="J145" s="59">
        <f t="shared" si="30"/>
        <v>0</v>
      </c>
      <c r="K145" s="59">
        <f t="shared" si="30"/>
        <v>10000000</v>
      </c>
    </row>
    <row r="146" spans="1:11" ht="12.75">
      <c r="A146" s="60" t="s">
        <v>154</v>
      </c>
      <c r="B146" s="68">
        <v>5000000</v>
      </c>
      <c r="C146" s="62"/>
      <c r="D146" s="11">
        <f>+B146+C146</f>
        <v>5000000</v>
      </c>
      <c r="E146" s="62"/>
      <c r="F146" s="62"/>
      <c r="G146" s="62"/>
      <c r="H146" s="62"/>
      <c r="I146" s="62"/>
      <c r="J146" s="11">
        <f>SUM(E146:I146)</f>
        <v>0</v>
      </c>
      <c r="K146" s="12">
        <f>+D146-J146</f>
        <v>5000000</v>
      </c>
    </row>
    <row r="147" spans="1:11" ht="13.5" thickBot="1">
      <c r="A147" s="69" t="s">
        <v>155</v>
      </c>
      <c r="B147" s="70">
        <v>5000000</v>
      </c>
      <c r="C147" s="70"/>
      <c r="D147" s="71">
        <f>+B147+C147</f>
        <v>5000000</v>
      </c>
      <c r="E147" s="70"/>
      <c r="F147" s="62"/>
      <c r="G147" s="62"/>
      <c r="H147" s="62"/>
      <c r="I147" s="62"/>
      <c r="J147" s="11">
        <f>SUM(E147:I147)</f>
        <v>0</v>
      </c>
      <c r="K147" s="12">
        <f>+D147-J147</f>
        <v>5000000</v>
      </c>
    </row>
    <row r="148" spans="1:11" ht="13.5" thickBot="1">
      <c r="A148" s="72" t="s">
        <v>156</v>
      </c>
      <c r="B148" s="59">
        <f aca="true" t="shared" si="31" ref="B148:K148">+B149+B150</f>
        <v>11000000</v>
      </c>
      <c r="C148" s="59">
        <f t="shared" si="31"/>
        <v>0</v>
      </c>
      <c r="D148" s="59">
        <f t="shared" si="31"/>
        <v>11000000</v>
      </c>
      <c r="E148" s="59">
        <f t="shared" si="31"/>
        <v>0</v>
      </c>
      <c r="F148" s="59">
        <f t="shared" si="31"/>
        <v>0</v>
      </c>
      <c r="G148" s="59">
        <f t="shared" si="31"/>
        <v>0</v>
      </c>
      <c r="H148" s="59">
        <f t="shared" si="31"/>
        <v>0</v>
      </c>
      <c r="I148" s="59">
        <f t="shared" si="31"/>
        <v>0</v>
      </c>
      <c r="J148" s="59">
        <f t="shared" si="31"/>
        <v>0</v>
      </c>
      <c r="K148" s="64">
        <f t="shared" si="31"/>
        <v>11000000</v>
      </c>
    </row>
    <row r="149" spans="1:11" ht="12.75">
      <c r="A149" s="73" t="s">
        <v>152</v>
      </c>
      <c r="B149" s="56">
        <v>5000000</v>
      </c>
      <c r="C149" s="74"/>
      <c r="D149" s="11">
        <f>+B149+C149</f>
        <v>5000000</v>
      </c>
      <c r="E149" s="75"/>
      <c r="F149" s="75"/>
      <c r="G149" s="75"/>
      <c r="H149" s="75"/>
      <c r="I149" s="75"/>
      <c r="J149" s="11">
        <f>SUM(E149:I149)</f>
        <v>0</v>
      </c>
      <c r="K149" s="12">
        <f>+D149-J149</f>
        <v>5000000</v>
      </c>
    </row>
    <row r="150" spans="1:11" ht="13.5" thickBot="1">
      <c r="A150" s="76" t="s">
        <v>157</v>
      </c>
      <c r="B150" s="56">
        <v>6000000</v>
      </c>
      <c r="C150" s="74"/>
      <c r="D150" s="11">
        <f>+B150+C150</f>
        <v>6000000</v>
      </c>
      <c r="E150" s="75"/>
      <c r="F150" s="75"/>
      <c r="G150" s="75"/>
      <c r="H150" s="75"/>
      <c r="I150" s="75"/>
      <c r="J150" s="11">
        <f>SUM(E150:I150)</f>
        <v>0</v>
      </c>
      <c r="K150" s="12">
        <f>+D150-J150</f>
        <v>6000000</v>
      </c>
    </row>
    <row r="151" spans="1:11" ht="13.5" thickBot="1">
      <c r="A151" s="77" t="s">
        <v>158</v>
      </c>
      <c r="B151" s="59">
        <f aca="true" t="shared" si="32" ref="B151:K151">+B152+B153</f>
        <v>30000000</v>
      </c>
      <c r="C151" s="59">
        <f t="shared" si="32"/>
        <v>0</v>
      </c>
      <c r="D151" s="59">
        <f t="shared" si="32"/>
        <v>30000000</v>
      </c>
      <c r="E151" s="59">
        <f t="shared" si="32"/>
        <v>0</v>
      </c>
      <c r="F151" s="59">
        <f t="shared" si="32"/>
        <v>0</v>
      </c>
      <c r="G151" s="59">
        <f t="shared" si="32"/>
        <v>0</v>
      </c>
      <c r="H151" s="59">
        <f t="shared" si="32"/>
        <v>0</v>
      </c>
      <c r="I151" s="59">
        <f t="shared" si="32"/>
        <v>0</v>
      </c>
      <c r="J151" s="59">
        <f t="shared" si="32"/>
        <v>0</v>
      </c>
      <c r="K151" s="59">
        <f t="shared" si="32"/>
        <v>30000000</v>
      </c>
    </row>
    <row r="152" spans="1:11" ht="12.75">
      <c r="A152" s="78" t="s">
        <v>149</v>
      </c>
      <c r="B152" s="79">
        <v>10000000</v>
      </c>
      <c r="C152" s="80"/>
      <c r="D152" s="81">
        <f>+B152+C152</f>
        <v>10000000</v>
      </c>
      <c r="E152" s="82"/>
      <c r="F152" s="82"/>
      <c r="G152" s="82"/>
      <c r="H152" s="82"/>
      <c r="I152" s="82"/>
      <c r="J152" s="11">
        <f>SUM(E152:I152)</f>
        <v>0</v>
      </c>
      <c r="K152" s="12">
        <f>+D152-J152</f>
        <v>10000000</v>
      </c>
    </row>
    <row r="153" spans="1:11" ht="13.5" thickBot="1">
      <c r="A153" s="76" t="s">
        <v>159</v>
      </c>
      <c r="B153" s="83">
        <v>20000000</v>
      </c>
      <c r="C153" s="84"/>
      <c r="D153" s="11">
        <f>+B153+C153</f>
        <v>20000000</v>
      </c>
      <c r="E153" s="85"/>
      <c r="F153" s="75"/>
      <c r="G153" s="75"/>
      <c r="H153" s="75"/>
      <c r="I153" s="75"/>
      <c r="J153" s="11">
        <f>SUM(E153:I153)</f>
        <v>0</v>
      </c>
      <c r="K153" s="12">
        <f>+D153-J153</f>
        <v>20000000</v>
      </c>
    </row>
    <row r="154" spans="1:11" ht="13.5" thickBot="1">
      <c r="A154" s="77" t="s">
        <v>160</v>
      </c>
      <c r="B154" s="59">
        <f>+B155+B156</f>
        <v>15000000</v>
      </c>
      <c r="C154" s="84"/>
      <c r="D154" s="59">
        <f aca="true" t="shared" si="33" ref="D154:K154">+D155+D156</f>
        <v>15000000</v>
      </c>
      <c r="E154" s="59">
        <f t="shared" si="33"/>
        <v>0</v>
      </c>
      <c r="F154" s="59">
        <f t="shared" si="33"/>
        <v>0</v>
      </c>
      <c r="G154" s="59">
        <f t="shared" si="33"/>
        <v>0</v>
      </c>
      <c r="H154" s="59">
        <f t="shared" si="33"/>
        <v>0</v>
      </c>
      <c r="I154" s="59">
        <f t="shared" si="33"/>
        <v>0</v>
      </c>
      <c r="J154" s="59">
        <f t="shared" si="33"/>
        <v>0</v>
      </c>
      <c r="K154" s="59">
        <f t="shared" si="33"/>
        <v>15000000</v>
      </c>
    </row>
    <row r="155" spans="1:11" ht="13.5" thickBot="1">
      <c r="A155" s="73" t="s">
        <v>152</v>
      </c>
      <c r="B155" s="83">
        <v>5000000</v>
      </c>
      <c r="C155" s="84"/>
      <c r="D155" s="86">
        <f>+B155+C155</f>
        <v>5000000</v>
      </c>
      <c r="E155" s="86"/>
      <c r="F155" s="86"/>
      <c r="G155" s="86"/>
      <c r="H155" s="86"/>
      <c r="I155" s="86"/>
      <c r="J155" s="86">
        <f>SUM(E155:I155)</f>
        <v>0</v>
      </c>
      <c r="K155" s="87">
        <f>+D155-J155</f>
        <v>5000000</v>
      </c>
    </row>
    <row r="156" spans="1:11" ht="13.5" thickBot="1">
      <c r="A156" s="76" t="s">
        <v>157</v>
      </c>
      <c r="B156" s="83">
        <v>10000000</v>
      </c>
      <c r="C156" s="84"/>
      <c r="D156" s="11">
        <f>+B156+C156</f>
        <v>10000000</v>
      </c>
      <c r="E156" s="85"/>
      <c r="F156" s="75"/>
      <c r="G156" s="75"/>
      <c r="H156" s="75"/>
      <c r="I156" s="75"/>
      <c r="J156" s="11">
        <f>SUM(E156:I156)</f>
        <v>0</v>
      </c>
      <c r="K156" s="12">
        <f>+D156-J156</f>
        <v>10000000</v>
      </c>
    </row>
    <row r="157" spans="1:11" ht="13.5" thickBot="1">
      <c r="A157" s="88" t="s">
        <v>161</v>
      </c>
      <c r="B157" s="59">
        <f aca="true" t="shared" si="34" ref="B157:K157">+B158+B159+B160</f>
        <v>17116334</v>
      </c>
      <c r="C157" s="59">
        <f t="shared" si="34"/>
        <v>0</v>
      </c>
      <c r="D157" s="59">
        <f t="shared" si="34"/>
        <v>17116334</v>
      </c>
      <c r="E157" s="59">
        <f t="shared" si="34"/>
        <v>0</v>
      </c>
      <c r="F157" s="59">
        <f t="shared" si="34"/>
        <v>0</v>
      </c>
      <c r="G157" s="59">
        <f t="shared" si="34"/>
        <v>0</v>
      </c>
      <c r="H157" s="59">
        <f t="shared" si="34"/>
        <v>0</v>
      </c>
      <c r="I157" s="59">
        <f t="shared" si="34"/>
        <v>0</v>
      </c>
      <c r="J157" s="59">
        <f t="shared" si="34"/>
        <v>0</v>
      </c>
      <c r="K157" s="59">
        <f t="shared" si="34"/>
        <v>17116334</v>
      </c>
    </row>
    <row r="158" spans="1:11" ht="13.5" thickBot="1">
      <c r="A158" s="89" t="s">
        <v>162</v>
      </c>
      <c r="B158" s="90">
        <v>3000000</v>
      </c>
      <c r="C158" s="91"/>
      <c r="D158" s="86">
        <f>+B158+C158</f>
        <v>3000000</v>
      </c>
      <c r="E158" s="92"/>
      <c r="F158" s="92"/>
      <c r="G158" s="92"/>
      <c r="H158" s="92"/>
      <c r="I158" s="92"/>
      <c r="J158" s="86">
        <f>SUM(E158:I158)</f>
        <v>0</v>
      </c>
      <c r="K158" s="87">
        <f>+D158-J158</f>
        <v>3000000</v>
      </c>
    </row>
    <row r="159" spans="1:11" ht="13.5" thickBot="1">
      <c r="A159" s="93" t="s">
        <v>163</v>
      </c>
      <c r="B159" s="90">
        <v>7116334</v>
      </c>
      <c r="C159" s="94"/>
      <c r="D159" s="95">
        <f>+B159+C159</f>
        <v>7116334</v>
      </c>
      <c r="E159" s="92"/>
      <c r="F159" s="92"/>
      <c r="G159" s="92"/>
      <c r="H159" s="92"/>
      <c r="I159" s="92"/>
      <c r="J159" s="86">
        <f>SUM(E159:I159)</f>
        <v>0</v>
      </c>
      <c r="K159" s="87">
        <f>+D159-J159</f>
        <v>7116334</v>
      </c>
    </row>
    <row r="160" spans="1:11" ht="13.5" thickBot="1">
      <c r="A160" s="76" t="s">
        <v>164</v>
      </c>
      <c r="B160" s="83">
        <v>7000000</v>
      </c>
      <c r="C160" s="84"/>
      <c r="D160" s="71">
        <f>+B160+C160</f>
        <v>7000000</v>
      </c>
      <c r="E160" s="85"/>
      <c r="F160" s="75"/>
      <c r="G160" s="75"/>
      <c r="H160" s="75"/>
      <c r="I160" s="75"/>
      <c r="J160" s="11">
        <f>SUM(E160:I160)</f>
        <v>0</v>
      </c>
      <c r="K160" s="12">
        <f>+D160-J160</f>
        <v>7000000</v>
      </c>
    </row>
    <row r="161" spans="1:11" ht="13.5" thickBot="1">
      <c r="A161" s="63" t="s">
        <v>165</v>
      </c>
      <c r="B161" s="59">
        <f aca="true" t="shared" si="35" ref="B161:K161">B162+B163</f>
        <v>30883652</v>
      </c>
      <c r="C161" s="59">
        <f t="shared" si="35"/>
        <v>0</v>
      </c>
      <c r="D161" s="59">
        <f t="shared" si="35"/>
        <v>30883652</v>
      </c>
      <c r="E161" s="59">
        <f t="shared" si="35"/>
        <v>0</v>
      </c>
      <c r="F161" s="59">
        <f t="shared" si="35"/>
        <v>0</v>
      </c>
      <c r="G161" s="59">
        <f t="shared" si="35"/>
        <v>0</v>
      </c>
      <c r="H161" s="59">
        <f t="shared" si="35"/>
        <v>0</v>
      </c>
      <c r="I161" s="59">
        <f t="shared" si="35"/>
        <v>0</v>
      </c>
      <c r="J161" s="59">
        <f t="shared" si="35"/>
        <v>0</v>
      </c>
      <c r="K161" s="59">
        <f t="shared" si="35"/>
        <v>30883652</v>
      </c>
    </row>
    <row r="162" spans="1:11" ht="13.5" thickBot="1">
      <c r="A162" s="96" t="s">
        <v>166</v>
      </c>
      <c r="B162" s="97">
        <v>20000000</v>
      </c>
      <c r="C162" s="98"/>
      <c r="D162" s="86">
        <f>+B162+C162</f>
        <v>20000000</v>
      </c>
      <c r="E162" s="98"/>
      <c r="F162" s="98"/>
      <c r="G162" s="98"/>
      <c r="H162" s="98"/>
      <c r="I162" s="98"/>
      <c r="J162" s="86">
        <f>SUM(E162:I162)</f>
        <v>0</v>
      </c>
      <c r="K162" s="87">
        <f>+D162-J162</f>
        <v>20000000</v>
      </c>
    </row>
    <row r="163" spans="1:11" ht="13.5" thickBot="1">
      <c r="A163" s="96" t="s">
        <v>167</v>
      </c>
      <c r="B163" s="83">
        <v>10883652</v>
      </c>
      <c r="C163" s="84"/>
      <c r="D163" s="86">
        <f>+B163+C163</f>
        <v>10883652</v>
      </c>
      <c r="E163" s="85"/>
      <c r="F163" s="85"/>
      <c r="G163" s="85"/>
      <c r="H163" s="85"/>
      <c r="I163" s="85"/>
      <c r="J163" s="71">
        <f>SUM(E163:I163)</f>
        <v>0</v>
      </c>
      <c r="K163" s="87">
        <f>+D163-J163</f>
        <v>10883652</v>
      </c>
    </row>
    <row r="164" spans="1:10" ht="12.75">
      <c r="A164" t="s">
        <v>168</v>
      </c>
      <c r="J164" s="82"/>
    </row>
    <row r="166" ht="12.75">
      <c r="B166" s="99"/>
    </row>
    <row r="167" ht="12.75">
      <c r="B167" s="100"/>
    </row>
    <row r="168" ht="12.75">
      <c r="B168" s="99"/>
    </row>
    <row r="169" ht="12.75">
      <c r="B169" s="99"/>
    </row>
    <row r="170" ht="12.75">
      <c r="B170" s="99"/>
    </row>
    <row r="171" ht="12.75">
      <c r="B171" s="99"/>
    </row>
    <row r="172" ht="12.75">
      <c r="B172" s="99"/>
    </row>
    <row r="198" ht="12.75">
      <c r="A198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2.75">
      <c r="B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2.75">
      <c r="B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2.75">
      <c r="B222" s="1"/>
    </row>
    <row r="223" ht="12.75">
      <c r="B223" s="1"/>
    </row>
    <row r="224" spans="2:11" ht="12.75">
      <c r="B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K228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K236" s="1"/>
    </row>
    <row r="237" spans="2:11" ht="12.75">
      <c r="B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2.75">
      <c r="B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spans="2:11" ht="12.75">
      <c r="B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>
      <c r="B255" s="1"/>
    </row>
    <row r="256" ht="12.75">
      <c r="B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2.75">
      <c r="B260" s="1"/>
    </row>
    <row r="261" ht="12.75">
      <c r="B261" s="1"/>
    </row>
    <row r="262" ht="12.75">
      <c r="B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ht="12.75">
      <c r="B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ht="12.75">
      <c r="B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3:10" ht="12.75">
      <c r="C275" s="1"/>
      <c r="D275" s="1"/>
      <c r="E275" s="1"/>
      <c r="F275" s="1"/>
      <c r="G275" s="1"/>
      <c r="H275" s="1"/>
      <c r="I275" s="1"/>
      <c r="J275" s="1"/>
    </row>
    <row r="276" ht="12.75">
      <c r="B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1" spans="2:11" ht="12.75">
      <c r="B281" s="1"/>
      <c r="K281" s="1"/>
    </row>
    <row r="282" ht="12.75">
      <c r="B282" s="1"/>
    </row>
    <row r="283" ht="12.75">
      <c r="B283" s="1"/>
    </row>
    <row r="284" ht="12.75">
      <c r="B284" s="1"/>
    </row>
    <row r="286" ht="12.75">
      <c r="B286" s="1"/>
    </row>
    <row r="287" ht="12.75">
      <c r="B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ht="12.75">
      <c r="B291" s="1"/>
    </row>
    <row r="292" ht="12.75">
      <c r="B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</sheetData>
  <sheetProtection/>
  <mergeCells count="3">
    <mergeCell ref="A1:J1"/>
    <mergeCell ref="A2:J2"/>
    <mergeCell ref="A3:J3"/>
  </mergeCells>
  <printOptions/>
  <pageMargins left="1.1" right="0.12" top="0.4" bottom="0.3" header="0.15748031496062992" footer="0.4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2014-07-08T19:28:55Z</cp:lastPrinted>
  <dcterms:created xsi:type="dcterms:W3CDTF">2014-07-08T15:18:47Z</dcterms:created>
  <dcterms:modified xsi:type="dcterms:W3CDTF">2014-07-08T19:28:57Z</dcterms:modified>
  <cp:category/>
  <cp:version/>
  <cp:contentType/>
  <cp:contentStatus/>
</cp:coreProperties>
</file>