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7\Presupuesto\Informes Ejecucion Presupuestaria 2017\"/>
    </mc:Choice>
  </mc:AlternateContent>
  <bookViews>
    <workbookView xWindow="0" yWindow="0" windowWidth="20490" windowHeight="7755"/>
  </bookViews>
  <sheets>
    <sheet name="PROG CONSOLIDADO  (MARZO)" sheetId="1" r:id="rId1"/>
  </sheets>
  <definedNames>
    <definedName name="_xlnm.Print_Area" localSheetId="0">'PROG CONSOLIDADO  (MARZO)'!$A$1:$I$192</definedName>
    <definedName name="_xlnm.Print_Titles" localSheetId="0">'PROG CONSOLIDADO  (MARZO)'!$1:$7</definedName>
  </definedNames>
  <calcPr calcId="152511"/>
</workbook>
</file>

<file path=xl/calcChain.xml><?xml version="1.0" encoding="utf-8"?>
<calcChain xmlns="http://schemas.openxmlformats.org/spreadsheetml/2006/main">
  <c r="H200" i="1" l="1"/>
  <c r="D200" i="1"/>
  <c r="I200" i="1" s="1"/>
  <c r="I199" i="1" s="1"/>
  <c r="H199" i="1"/>
  <c r="G199" i="1"/>
  <c r="F199" i="1"/>
  <c r="E199" i="1"/>
  <c r="D199" i="1"/>
  <c r="C199" i="1"/>
  <c r="B199" i="1"/>
  <c r="H198" i="1"/>
  <c r="D198" i="1"/>
  <c r="I198" i="1" s="1"/>
  <c r="H197" i="1"/>
  <c r="D197" i="1"/>
  <c r="H196" i="1"/>
  <c r="D196" i="1"/>
  <c r="I196" i="1" s="1"/>
  <c r="G195" i="1"/>
  <c r="F195" i="1"/>
  <c r="E195" i="1"/>
  <c r="D195" i="1"/>
  <c r="C195" i="1"/>
  <c r="B195" i="1"/>
  <c r="H194" i="1"/>
  <c r="H193" i="1" s="1"/>
  <c r="D194" i="1"/>
  <c r="I194" i="1" s="1"/>
  <c r="I193" i="1" s="1"/>
  <c r="G193" i="1"/>
  <c r="F193" i="1"/>
  <c r="E193" i="1"/>
  <c r="B193" i="1"/>
  <c r="H192" i="1"/>
  <c r="D192" i="1"/>
  <c r="I192" i="1" s="1"/>
  <c r="H191" i="1"/>
  <c r="D191" i="1"/>
  <c r="B190" i="1"/>
  <c r="H189" i="1"/>
  <c r="H187" i="1" s="1"/>
  <c r="D189" i="1"/>
  <c r="H188" i="1"/>
  <c r="D188" i="1"/>
  <c r="I188" i="1" s="1"/>
  <c r="G187" i="1"/>
  <c r="F187" i="1"/>
  <c r="E187" i="1"/>
  <c r="C187" i="1"/>
  <c r="B187" i="1"/>
  <c r="H186" i="1"/>
  <c r="D186" i="1"/>
  <c r="I186" i="1" s="1"/>
  <c r="H185" i="1"/>
  <c r="D185" i="1"/>
  <c r="H184" i="1"/>
  <c r="H183" i="1" s="1"/>
  <c r="D184" i="1"/>
  <c r="I184" i="1" s="1"/>
  <c r="G183" i="1"/>
  <c r="F183" i="1"/>
  <c r="E183" i="1"/>
  <c r="D183" i="1"/>
  <c r="C183" i="1"/>
  <c r="B183" i="1"/>
  <c r="H182" i="1"/>
  <c r="H181" i="1" s="1"/>
  <c r="D182" i="1"/>
  <c r="G181" i="1"/>
  <c r="G177" i="1" s="1"/>
  <c r="F181" i="1"/>
  <c r="E181" i="1"/>
  <c r="C181" i="1"/>
  <c r="B181" i="1"/>
  <c r="H180" i="1"/>
  <c r="D180" i="1"/>
  <c r="H179" i="1"/>
  <c r="H178" i="1" s="1"/>
  <c r="D179" i="1"/>
  <c r="I179" i="1" s="1"/>
  <c r="G178" i="1"/>
  <c r="F178" i="1"/>
  <c r="F177" i="1" s="1"/>
  <c r="E178" i="1"/>
  <c r="E177" i="1" s="1"/>
  <c r="C178" i="1"/>
  <c r="B178" i="1"/>
  <c r="H176" i="1"/>
  <c r="D176" i="1"/>
  <c r="H175" i="1"/>
  <c r="D175" i="1"/>
  <c r="I175" i="1" s="1"/>
  <c r="H174" i="1"/>
  <c r="D174" i="1"/>
  <c r="H173" i="1"/>
  <c r="D173" i="1"/>
  <c r="I173" i="1" s="1"/>
  <c r="H172" i="1"/>
  <c r="D172" i="1"/>
  <c r="H171" i="1"/>
  <c r="D171" i="1"/>
  <c r="G170" i="1"/>
  <c r="F170" i="1"/>
  <c r="E170" i="1"/>
  <c r="C170" i="1"/>
  <c r="B170" i="1"/>
  <c r="H169" i="1"/>
  <c r="D169" i="1"/>
  <c r="H168" i="1"/>
  <c r="D168" i="1"/>
  <c r="I168" i="1" s="1"/>
  <c r="H167" i="1"/>
  <c r="D167" i="1"/>
  <c r="H166" i="1"/>
  <c r="D166" i="1"/>
  <c r="I166" i="1" s="1"/>
  <c r="H165" i="1"/>
  <c r="D165" i="1"/>
  <c r="H164" i="1"/>
  <c r="D164" i="1"/>
  <c r="I164" i="1" s="1"/>
  <c r="H163" i="1"/>
  <c r="D163" i="1"/>
  <c r="H162" i="1"/>
  <c r="D162" i="1"/>
  <c r="I162" i="1" s="1"/>
  <c r="H161" i="1"/>
  <c r="D161" i="1"/>
  <c r="H160" i="1"/>
  <c r="D160" i="1"/>
  <c r="I160" i="1" s="1"/>
  <c r="H159" i="1"/>
  <c r="D159" i="1"/>
  <c r="H158" i="1"/>
  <c r="D158" i="1"/>
  <c r="I158" i="1" s="1"/>
  <c r="H157" i="1"/>
  <c r="D157" i="1"/>
  <c r="H156" i="1"/>
  <c r="D156" i="1"/>
  <c r="I156" i="1" s="1"/>
  <c r="H155" i="1"/>
  <c r="D155" i="1"/>
  <c r="H154" i="1"/>
  <c r="D154" i="1"/>
  <c r="I154" i="1" s="1"/>
  <c r="H153" i="1"/>
  <c r="D153" i="1"/>
  <c r="H152" i="1"/>
  <c r="D152" i="1"/>
  <c r="I152" i="1" s="1"/>
  <c r="H151" i="1"/>
  <c r="D151" i="1"/>
  <c r="H150" i="1"/>
  <c r="D150" i="1"/>
  <c r="I150" i="1" s="1"/>
  <c r="H149" i="1"/>
  <c r="D149" i="1"/>
  <c r="H148" i="1"/>
  <c r="D148" i="1"/>
  <c r="I148" i="1" s="1"/>
  <c r="H147" i="1"/>
  <c r="D147" i="1"/>
  <c r="H146" i="1"/>
  <c r="D146" i="1"/>
  <c r="I146" i="1" s="1"/>
  <c r="H145" i="1"/>
  <c r="D145" i="1"/>
  <c r="H144" i="1"/>
  <c r="D144" i="1"/>
  <c r="I144" i="1" s="1"/>
  <c r="H143" i="1"/>
  <c r="D143" i="1"/>
  <c r="G142" i="1"/>
  <c r="F142" i="1"/>
  <c r="F137" i="1" s="1"/>
  <c r="E142" i="1"/>
  <c r="C142" i="1"/>
  <c r="B142" i="1"/>
  <c r="H141" i="1"/>
  <c r="D141" i="1"/>
  <c r="H140" i="1"/>
  <c r="D140" i="1"/>
  <c r="H139" i="1"/>
  <c r="H138" i="1" s="1"/>
  <c r="D139" i="1"/>
  <c r="G138" i="1"/>
  <c r="F138" i="1"/>
  <c r="E138" i="1"/>
  <c r="C138" i="1"/>
  <c r="B138" i="1"/>
  <c r="H136" i="1"/>
  <c r="D136" i="1"/>
  <c r="I136" i="1" s="1"/>
  <c r="H135" i="1"/>
  <c r="D135" i="1"/>
  <c r="H134" i="1"/>
  <c r="D134" i="1"/>
  <c r="I134" i="1" s="1"/>
  <c r="H133" i="1"/>
  <c r="D133" i="1"/>
  <c r="H132" i="1"/>
  <c r="D132" i="1"/>
  <c r="I132" i="1" s="1"/>
  <c r="H131" i="1"/>
  <c r="D131" i="1"/>
  <c r="H130" i="1"/>
  <c r="D130" i="1"/>
  <c r="I130" i="1" s="1"/>
  <c r="H129" i="1"/>
  <c r="D129" i="1"/>
  <c r="H128" i="1"/>
  <c r="D128" i="1"/>
  <c r="I128" i="1" s="1"/>
  <c r="H127" i="1"/>
  <c r="D127" i="1"/>
  <c r="H126" i="1"/>
  <c r="D126" i="1"/>
  <c r="I126" i="1" s="1"/>
  <c r="H125" i="1"/>
  <c r="D125" i="1"/>
  <c r="H124" i="1"/>
  <c r="D124" i="1"/>
  <c r="I124" i="1" s="1"/>
  <c r="H123" i="1"/>
  <c r="H122" i="1" s="1"/>
  <c r="D123" i="1"/>
  <c r="G122" i="1"/>
  <c r="F122" i="1"/>
  <c r="E122" i="1"/>
  <c r="C122" i="1"/>
  <c r="B122" i="1"/>
  <c r="H121" i="1"/>
  <c r="D121" i="1"/>
  <c r="H120" i="1"/>
  <c r="D120" i="1"/>
  <c r="H119" i="1"/>
  <c r="D119" i="1"/>
  <c r="H118" i="1"/>
  <c r="D118" i="1"/>
  <c r="H117" i="1"/>
  <c r="D117" i="1"/>
  <c r="H116" i="1"/>
  <c r="D116" i="1"/>
  <c r="H115" i="1"/>
  <c r="D115" i="1"/>
  <c r="H114" i="1"/>
  <c r="D114" i="1"/>
  <c r="H113" i="1"/>
  <c r="D113" i="1"/>
  <c r="H112" i="1"/>
  <c r="D112" i="1"/>
  <c r="H111" i="1"/>
  <c r="D111" i="1"/>
  <c r="H110" i="1"/>
  <c r="D110" i="1"/>
  <c r="H109" i="1"/>
  <c r="D109" i="1"/>
  <c r="H108" i="1"/>
  <c r="D108" i="1"/>
  <c r="H107" i="1"/>
  <c r="D107" i="1"/>
  <c r="H106" i="1"/>
  <c r="D106" i="1"/>
  <c r="H105" i="1"/>
  <c r="D105" i="1"/>
  <c r="H104" i="1"/>
  <c r="D104" i="1"/>
  <c r="H103" i="1"/>
  <c r="D103" i="1"/>
  <c r="H102" i="1"/>
  <c r="D102" i="1"/>
  <c r="H101" i="1"/>
  <c r="D101" i="1"/>
  <c r="H100" i="1"/>
  <c r="D100" i="1"/>
  <c r="H99" i="1"/>
  <c r="D99" i="1"/>
  <c r="H98" i="1"/>
  <c r="D98" i="1"/>
  <c r="H97" i="1"/>
  <c r="D97" i="1"/>
  <c r="H96" i="1"/>
  <c r="D96" i="1"/>
  <c r="H95" i="1"/>
  <c r="D95" i="1"/>
  <c r="H94" i="1"/>
  <c r="D94" i="1"/>
  <c r="H93" i="1"/>
  <c r="D93" i="1"/>
  <c r="H92" i="1"/>
  <c r="D92" i="1"/>
  <c r="H91" i="1"/>
  <c r="D91" i="1"/>
  <c r="H90" i="1"/>
  <c r="D90" i="1"/>
  <c r="H89" i="1"/>
  <c r="D89" i="1"/>
  <c r="H88" i="1"/>
  <c r="D88" i="1"/>
  <c r="H87" i="1"/>
  <c r="D87" i="1"/>
  <c r="H86" i="1"/>
  <c r="D86" i="1"/>
  <c r="H85" i="1"/>
  <c r="D85" i="1"/>
  <c r="H84" i="1"/>
  <c r="D84" i="1"/>
  <c r="H83" i="1"/>
  <c r="D83" i="1"/>
  <c r="H82" i="1"/>
  <c r="D82" i="1"/>
  <c r="H81" i="1"/>
  <c r="D81" i="1"/>
  <c r="H80" i="1"/>
  <c r="D80" i="1"/>
  <c r="H79" i="1"/>
  <c r="D79" i="1"/>
  <c r="H78" i="1"/>
  <c r="D78" i="1"/>
  <c r="H77" i="1"/>
  <c r="D77" i="1"/>
  <c r="H76" i="1"/>
  <c r="D76" i="1"/>
  <c r="H75" i="1"/>
  <c r="D75" i="1"/>
  <c r="D73" i="1" s="1"/>
  <c r="H74" i="1"/>
  <c r="D74" i="1"/>
  <c r="G73" i="1"/>
  <c r="F73" i="1"/>
  <c r="F10" i="1" s="1"/>
  <c r="E73" i="1"/>
  <c r="C73" i="1"/>
  <c r="B73" i="1"/>
  <c r="H72" i="1"/>
  <c r="D72" i="1"/>
  <c r="H71" i="1"/>
  <c r="D71" i="1"/>
  <c r="I71" i="1" s="1"/>
  <c r="H70" i="1"/>
  <c r="D70" i="1"/>
  <c r="H69" i="1"/>
  <c r="D69" i="1"/>
  <c r="I69" i="1" s="1"/>
  <c r="H68" i="1"/>
  <c r="D68" i="1"/>
  <c r="H67" i="1"/>
  <c r="D67" i="1"/>
  <c r="I67" i="1" s="1"/>
  <c r="H66" i="1"/>
  <c r="D66" i="1"/>
  <c r="H65" i="1"/>
  <c r="D65" i="1"/>
  <c r="I65" i="1" s="1"/>
  <c r="H64" i="1"/>
  <c r="D64" i="1"/>
  <c r="H63" i="1"/>
  <c r="D63" i="1"/>
  <c r="I63" i="1" s="1"/>
  <c r="H62" i="1"/>
  <c r="D62" i="1"/>
  <c r="H61" i="1"/>
  <c r="D61" i="1"/>
  <c r="I61" i="1" s="1"/>
  <c r="H60" i="1"/>
  <c r="D60" i="1"/>
  <c r="H59" i="1"/>
  <c r="D59" i="1"/>
  <c r="I59" i="1" s="1"/>
  <c r="H58" i="1"/>
  <c r="D58" i="1"/>
  <c r="H57" i="1"/>
  <c r="D57" i="1"/>
  <c r="I57" i="1" s="1"/>
  <c r="H56" i="1"/>
  <c r="D56" i="1"/>
  <c r="H55" i="1"/>
  <c r="D55" i="1"/>
  <c r="I55" i="1" s="1"/>
  <c r="H54" i="1"/>
  <c r="D54" i="1"/>
  <c r="H53" i="1"/>
  <c r="D53" i="1"/>
  <c r="I53" i="1" s="1"/>
  <c r="H52" i="1"/>
  <c r="D52" i="1"/>
  <c r="H51" i="1"/>
  <c r="D51" i="1"/>
  <c r="I51" i="1" s="1"/>
  <c r="H50" i="1"/>
  <c r="D50" i="1"/>
  <c r="H49" i="1"/>
  <c r="D49" i="1"/>
  <c r="I49" i="1" s="1"/>
  <c r="H48" i="1"/>
  <c r="D48" i="1"/>
  <c r="H47" i="1"/>
  <c r="D47" i="1"/>
  <c r="I47" i="1" s="1"/>
  <c r="H46" i="1"/>
  <c r="D46" i="1"/>
  <c r="H45" i="1"/>
  <c r="D45" i="1"/>
  <c r="I45" i="1" s="1"/>
  <c r="H44" i="1"/>
  <c r="D44" i="1"/>
  <c r="H43" i="1"/>
  <c r="D43" i="1"/>
  <c r="I43" i="1" s="1"/>
  <c r="H42" i="1"/>
  <c r="D42" i="1"/>
  <c r="H41" i="1"/>
  <c r="D41" i="1"/>
  <c r="I41" i="1" s="1"/>
  <c r="H40" i="1"/>
  <c r="D40" i="1"/>
  <c r="H39" i="1"/>
  <c r="D39" i="1"/>
  <c r="I39" i="1" s="1"/>
  <c r="H38" i="1"/>
  <c r="D38" i="1"/>
  <c r="H37" i="1"/>
  <c r="D37" i="1"/>
  <c r="I37" i="1" s="1"/>
  <c r="H36" i="1"/>
  <c r="D36" i="1"/>
  <c r="H35" i="1"/>
  <c r="D35" i="1"/>
  <c r="I35" i="1" s="1"/>
  <c r="H34" i="1"/>
  <c r="D34" i="1"/>
  <c r="H33" i="1"/>
  <c r="D33" i="1"/>
  <c r="I33" i="1" s="1"/>
  <c r="H32" i="1"/>
  <c r="D32" i="1"/>
  <c r="H31" i="1"/>
  <c r="D31" i="1"/>
  <c r="I31" i="1" s="1"/>
  <c r="H30" i="1"/>
  <c r="D30" i="1"/>
  <c r="H29" i="1"/>
  <c r="D29" i="1"/>
  <c r="I29" i="1" s="1"/>
  <c r="H28" i="1"/>
  <c r="D28" i="1"/>
  <c r="H27" i="1"/>
  <c r="D27" i="1"/>
  <c r="I27" i="1" s="1"/>
  <c r="G26" i="1"/>
  <c r="F26" i="1"/>
  <c r="E26" i="1"/>
  <c r="C26" i="1"/>
  <c r="B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G11" i="1"/>
  <c r="F11" i="1"/>
  <c r="E11" i="1"/>
  <c r="C11" i="1"/>
  <c r="B11" i="1"/>
  <c r="E137" i="1" l="1"/>
  <c r="C177" i="1"/>
  <c r="I30" i="1"/>
  <c r="I32" i="1"/>
  <c r="I34" i="1"/>
  <c r="I36" i="1"/>
  <c r="I38" i="1"/>
  <c r="I40" i="1"/>
  <c r="I42" i="1"/>
  <c r="I44" i="1"/>
  <c r="I46" i="1"/>
  <c r="I48" i="1"/>
  <c r="I50" i="1"/>
  <c r="I52" i="1"/>
  <c r="I54" i="1"/>
  <c r="I56" i="1"/>
  <c r="I58" i="1"/>
  <c r="I60" i="1"/>
  <c r="I62" i="1"/>
  <c r="I64" i="1"/>
  <c r="I66" i="1"/>
  <c r="I68" i="1"/>
  <c r="I70" i="1"/>
  <c r="I72" i="1"/>
  <c r="H73" i="1"/>
  <c r="I125" i="1"/>
  <c r="I127" i="1"/>
  <c r="I129" i="1"/>
  <c r="I131" i="1"/>
  <c r="I133" i="1"/>
  <c r="I135" i="1"/>
  <c r="D187" i="1"/>
  <c r="D193" i="1"/>
  <c r="I15" i="1"/>
  <c r="I17" i="1"/>
  <c r="I19" i="1"/>
  <c r="I21" i="1"/>
  <c r="I23" i="1"/>
  <c r="I25" i="1"/>
  <c r="H26" i="1"/>
  <c r="G10" i="1"/>
  <c r="G9" i="1" s="1"/>
  <c r="G137" i="1"/>
  <c r="C137" i="1"/>
  <c r="B177" i="1"/>
  <c r="B10" i="1"/>
  <c r="E10" i="1"/>
  <c r="B137" i="1"/>
  <c r="C10" i="1"/>
  <c r="H170" i="1"/>
  <c r="H11" i="1"/>
  <c r="I74" i="1"/>
  <c r="I76" i="1"/>
  <c r="I78" i="1"/>
  <c r="I80" i="1"/>
  <c r="I82" i="1"/>
  <c r="I84" i="1"/>
  <c r="I86" i="1"/>
  <c r="I88" i="1"/>
  <c r="I90" i="1"/>
  <c r="I92" i="1"/>
  <c r="I94" i="1"/>
  <c r="I96" i="1"/>
  <c r="I98" i="1"/>
  <c r="I100" i="1"/>
  <c r="I102" i="1"/>
  <c r="I104" i="1"/>
  <c r="I106" i="1"/>
  <c r="I108" i="1"/>
  <c r="I110" i="1"/>
  <c r="I112" i="1"/>
  <c r="I114" i="1"/>
  <c r="I116" i="1"/>
  <c r="I118" i="1"/>
  <c r="I120" i="1"/>
  <c r="I139" i="1"/>
  <c r="I141" i="1"/>
  <c r="H142" i="1"/>
  <c r="H137" i="1" s="1"/>
  <c r="I172" i="1"/>
  <c r="I174" i="1"/>
  <c r="I176" i="1"/>
  <c r="D178" i="1"/>
  <c r="I185" i="1"/>
  <c r="I183" i="1" s="1"/>
  <c r="I28" i="1"/>
  <c r="I26" i="1" s="1"/>
  <c r="D26" i="1"/>
  <c r="I140" i="1"/>
  <c r="D138" i="1"/>
  <c r="I171" i="1"/>
  <c r="D170" i="1"/>
  <c r="I182" i="1"/>
  <c r="I181" i="1" s="1"/>
  <c r="D181" i="1"/>
  <c r="F9" i="1"/>
  <c r="I13" i="1"/>
  <c r="D11" i="1"/>
  <c r="I123" i="1"/>
  <c r="D122" i="1"/>
  <c r="H177" i="1"/>
  <c r="D142" i="1"/>
  <c r="D190" i="1"/>
  <c r="I190" i="1" s="1"/>
  <c r="H195" i="1"/>
  <c r="I12" i="1"/>
  <c r="I14" i="1"/>
  <c r="I16" i="1"/>
  <c r="I18" i="1"/>
  <c r="I20" i="1"/>
  <c r="I22" i="1"/>
  <c r="I24" i="1"/>
  <c r="I75" i="1"/>
  <c r="I77" i="1"/>
  <c r="I79" i="1"/>
  <c r="I81" i="1"/>
  <c r="I83" i="1"/>
  <c r="I85" i="1"/>
  <c r="I87" i="1"/>
  <c r="I89" i="1"/>
  <c r="I91" i="1"/>
  <c r="I93" i="1"/>
  <c r="I95" i="1"/>
  <c r="I97" i="1"/>
  <c r="I99" i="1"/>
  <c r="I101" i="1"/>
  <c r="I103" i="1"/>
  <c r="I105" i="1"/>
  <c r="I107" i="1"/>
  <c r="I109" i="1"/>
  <c r="I111" i="1"/>
  <c r="I113" i="1"/>
  <c r="I115" i="1"/>
  <c r="I117" i="1"/>
  <c r="I119" i="1"/>
  <c r="I121" i="1"/>
  <c r="I143" i="1"/>
  <c r="I145" i="1"/>
  <c r="I147" i="1"/>
  <c r="I149" i="1"/>
  <c r="I151" i="1"/>
  <c r="I153" i="1"/>
  <c r="I155" i="1"/>
  <c r="I157" i="1"/>
  <c r="I159" i="1"/>
  <c r="I161" i="1"/>
  <c r="I163" i="1"/>
  <c r="I165" i="1"/>
  <c r="I167" i="1"/>
  <c r="I169" i="1"/>
  <c r="I180" i="1"/>
  <c r="I178" i="1" s="1"/>
  <c r="I189" i="1"/>
  <c r="I187" i="1" s="1"/>
  <c r="I191" i="1"/>
  <c r="I197" i="1"/>
  <c r="I195" i="1" s="1"/>
  <c r="I122" i="1" l="1"/>
  <c r="H10" i="1"/>
  <c r="H9" i="1" s="1"/>
  <c r="E9" i="1"/>
  <c r="I138" i="1"/>
  <c r="D177" i="1"/>
  <c r="C9" i="1"/>
  <c r="I177" i="1"/>
  <c r="I73" i="1"/>
  <c r="I170" i="1"/>
  <c r="B9" i="1"/>
  <c r="I11" i="1"/>
  <c r="I142" i="1"/>
  <c r="I137" i="1" s="1"/>
  <c r="D10" i="1"/>
  <c r="D137" i="1"/>
  <c r="I10" i="1" l="1"/>
  <c r="I9" i="1"/>
  <c r="D9" i="1"/>
</calcChain>
</file>

<file path=xl/sharedStrings.xml><?xml version="1.0" encoding="utf-8"?>
<sst xmlns="http://schemas.openxmlformats.org/spreadsheetml/2006/main" count="212" uniqueCount="209">
  <si>
    <t>CAPITULO 210</t>
  </si>
  <si>
    <t>MINISTERIO DE AGRICULTURA</t>
  </si>
  <si>
    <t>(EN RD$)</t>
  </si>
  <si>
    <t xml:space="preserve"> </t>
  </si>
  <si>
    <t>BALANCE</t>
  </si>
  <si>
    <t xml:space="preserve">  CUENTA</t>
  </si>
  <si>
    <t>APROPIACION</t>
  </si>
  <si>
    <t>ENERO</t>
  </si>
  <si>
    <t>FEBRERO</t>
  </si>
  <si>
    <t>MARZO</t>
  </si>
  <si>
    <t>TOTAL</t>
  </si>
  <si>
    <t xml:space="preserve">POR </t>
  </si>
  <si>
    <t>ORIGINAL</t>
  </si>
  <si>
    <t>EJECUTADO</t>
  </si>
  <si>
    <t>EJECUTAR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</si>
  <si>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</si>
  <si>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</si>
  <si>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</si>
  <si>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</si>
  <si>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</si>
  <si>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</si>
  <si>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2.1.1.2.06-Jornales</t>
  </si>
  <si>
    <t>2.1.1.3.01-Sueldos al personal fijo en tramite de pensión</t>
  </si>
  <si>
    <t>2.1.1.4.01-Gratificación y Bonificación</t>
  </si>
  <si>
    <t>2.1.1.5.01-Prestaciones Laborales</t>
  </si>
  <si>
    <t>2.1.2.2.02 -Compensación por horas extraordinarias</t>
  </si>
  <si>
    <t>2.1.2.2.05-Compensación por servicio de seguridad</t>
  </si>
  <si>
    <t>2.1.2.2.06-Compensación por resultados</t>
  </si>
  <si>
    <t>2.1.2.2.09-Bono por desempeño</t>
  </si>
  <si>
    <t>2.1.5.1.01- Contrib. Seguro salud y riesgo</t>
  </si>
  <si>
    <t>2.1.5.2.01-Contrib. Seguro de pensiones</t>
  </si>
  <si>
    <t>2.1.5.3.01Contribuciones al Seguro de riesgo laboral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</si>
  <si>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</si>
  <si>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</si>
  <si>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</si>
  <si>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</si>
  <si>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</si>
  <si>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</si>
  <si>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</si>
  <si>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</si>
  <si>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</si>
  <si>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</si>
  <si>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</si>
  <si>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</si>
  <si>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</si>
  <si>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</si>
  <si>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</si>
  <si>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</si>
  <si>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2.2.5.3.03-Alquiler de equipo de comunicación</t>
  </si>
  <si>
    <t>2.2.5.3.04-Alquiler de equipos de oficina y muebles</t>
  </si>
  <si>
    <t>2.2.5.4.01-Alquileres de equipos de transporte, tracción y elevación</t>
  </si>
  <si>
    <t>2.2.5.6.01-Alquiler de terrenos</t>
  </si>
  <si>
    <t>2.2.5.7.01-Alquileres de equipos de construcción y movimiento de tierras</t>
  </si>
  <si>
    <t>2.2.5.8.01-Otros alquileres</t>
  </si>
  <si>
    <t>2.2.6.1.01-Seguros de bienes inmuebles e infraestructura</t>
  </si>
  <si>
    <t>2.2.6.2.01-Seguro de bienes muebles</t>
  </si>
  <si>
    <t>2.2.6.3.01-Seguros de personas</t>
  </si>
  <si>
    <t>2.2.6.4.01-Seguros de produción agrícola</t>
  </si>
  <si>
    <t>2.2.7.1.01-Obras menores en dificaciones</t>
  </si>
  <si>
    <t>2.2.7.1.02-Servicios especiales de mantenimiento y reparación</t>
  </si>
  <si>
    <t>2.2.7.1.03-Limpieza,desmalezamiento de tierras y terrenos</t>
  </si>
  <si>
    <t>2.2.7.1.06-Instalaciones eléctricas</t>
  </si>
  <si>
    <t>2.2.7.2.01-Mantenimiento y reparación de muebles y equipos de oficina</t>
  </si>
  <si>
    <t>2.2.7.2.02-Mantenimiento y reparación equipos de computación</t>
  </si>
  <si>
    <t>2.2.7.2.03-Mantenimiento u reparación equipo educacional</t>
  </si>
  <si>
    <t>2.2.7.2.04-Mantenimiento y reparación de equipos sanitarios y de laboratorio</t>
  </si>
  <si>
    <t>2.2.7.2.06-Mantenimiento y reparación de equipos de Transp., tracción y Elev.</t>
  </si>
  <si>
    <t>2.2.7.3.01-Instalaciones temporales</t>
  </si>
  <si>
    <t>2.2.8.1.01-Gastos Judiciales</t>
  </si>
  <si>
    <t>2.2.8.2.01-Comisiones y gastos bancarios</t>
  </si>
  <si>
    <t>2.2.8.5.01-Fumigación</t>
  </si>
  <si>
    <t>2.2.8.6.01-Eventos generales</t>
  </si>
  <si>
    <t>2.2.8.6.04-Actuaciones artísticas</t>
  </si>
  <si>
    <t>2.2.8.7.01-Estudios de Ingeniería, arquitectura, invest. Y analisis de factivilidad</t>
  </si>
  <si>
    <t>2.2.8.7.02-Servicios juridicos</t>
  </si>
  <si>
    <t>2.2.8.7.04-Servicios de capacitación</t>
  </si>
  <si>
    <t>2.2.8.7.05-Servicios de ib¿nformática y sistemas de computarizados</t>
  </si>
  <si>
    <t>2.2.8.7.06-Otros servicios técnicos profesionales</t>
  </si>
  <si>
    <t>2.2.8.9.05-Otros gastos operativos de instituciones empresariales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</si>
  <si>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</si>
  <si>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</si>
  <si>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</si>
  <si>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</si>
  <si>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agrícolas</t>
  </si>
  <si>
    <t>2.3.1.3.03- Productos forestales</t>
  </si>
  <si>
    <t>2.3.1.4.01-Madera, corcho y sus manufacturas</t>
  </si>
  <si>
    <t>2.3.2.1.01-Hilados y telas</t>
  </si>
  <si>
    <t>2.3.2.2.01-Acabados y textiles</t>
  </si>
  <si>
    <t>2.3.2.3.01-Prenda de vestir</t>
  </si>
  <si>
    <t>2.3.2.4.01-Calzados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</si>
  <si>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</si>
  <si>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</si>
  <si>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</si>
  <si>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</si>
  <si>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2.3.3.6.01-Especies timbradas y valoradas</t>
  </si>
  <si>
    <t>2.3.4.2.01-Productos medicinales para uso veterinario</t>
  </si>
  <si>
    <t>2.3.5.2.01-Artículos de cuero</t>
  </si>
  <si>
    <t>2.3.5.3.01-Llantas y neumáaticos</t>
  </si>
  <si>
    <t>2.3.5.4.01-Artículos de caucho</t>
  </si>
  <si>
    <t>2.3.5.5.01-Articulos de plasticos</t>
  </si>
  <si>
    <t>2.3.6.1.01-Productos de cemento</t>
  </si>
  <si>
    <t>2.3.6.1.05-Productos de arcilla y derivados</t>
  </si>
  <si>
    <t>2.3.6.2.01-Productos de vidrio</t>
  </si>
  <si>
    <t>2.3.6.3.01-Productos ferrosos</t>
  </si>
  <si>
    <t>2.3.6.3.02-Productos no ferrosos</t>
  </si>
  <si>
    <t>2.3.6.3.03-Estructuras metalicas acabadas</t>
  </si>
  <si>
    <t>2.3.6.3.04-Herramientas menores</t>
  </si>
  <si>
    <t>2.3.6.3.05-Productos de hojalata</t>
  </si>
  <si>
    <t>2.3.6.3.06-Accesorios de metal</t>
  </si>
  <si>
    <t>2.3.6.4.01-Minerales metaliferos</t>
  </si>
  <si>
    <t>2.3.6.4.04-Piedra, arcilla y arena</t>
  </si>
  <si>
    <t>2.3.6.4.07-Otros minerales</t>
  </si>
  <si>
    <t>2.3.7.1.01-Gasolina</t>
  </si>
  <si>
    <t>2.3.7.2.02-Gasoil</t>
  </si>
  <si>
    <t>2.3.7.1.05-Aceites y grasas</t>
  </si>
  <si>
    <t>2.3.7.1.06-Lubricantes</t>
  </si>
  <si>
    <t>2.3.7.2.01-Productos explosivos y pirotécnia</t>
  </si>
  <si>
    <t>2.3.7.2.03-Productos químicos de laboratorio de uso personal</t>
  </si>
  <si>
    <t>2.3.7.2.04-Abonos y fertilizantes</t>
  </si>
  <si>
    <t>2.3.7.2.05-Insecticidas, fumigantes y otros</t>
  </si>
  <si>
    <t>2.3.7.2.06-Pinturas, lacas,barnices, diluyentes y absorbentes para pinturas</t>
  </si>
  <si>
    <t>2.3.9.1.01-Material de limpieza</t>
  </si>
  <si>
    <t>2.3.9.2.01-Utiles de escritotio, oficina infórmatica y enseñanzas</t>
  </si>
  <si>
    <t>2.3.9.5.01-Utiles de cocina y comedor</t>
  </si>
  <si>
    <t>2.3.9.6.01-Productos electricos y afines</t>
  </si>
  <si>
    <t>2.3.9.8.01-Otros repuestos y accesorios menores</t>
  </si>
  <si>
    <t>2.3.9.9.01-Productos y utiles varios</t>
  </si>
  <si>
    <t>2.3.9.9.02-Bonos para utiles deiversos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</si>
  <si>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</si>
  <si>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</si>
  <si>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</si>
  <si>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</si>
  <si>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</si>
  <si>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</si>
  <si>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</si>
  <si>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</si>
  <si>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</si>
  <si>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</si>
  <si>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</si>
  <si>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</si>
  <si>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</si>
  <si>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</si>
  <si>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2.4.2.1.01-Administrador de Riesgo Agricola</t>
  </si>
  <si>
    <t xml:space="preserve">   B) GASTOS DE CAPITAL:</t>
  </si>
  <si>
    <t xml:space="preserve"> 5-Transferencias de Capital</t>
  </si>
  <si>
    <t>2.5.2.2.02-CONSEJO DOMINICANO DEL CAFÉ (CODOCAFE)</t>
  </si>
  <si>
    <t>3.2.1.6.02-Compra de Acciones y Participacion de Capital Interna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</si>
  <si>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</si>
  <si>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</si>
  <si>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</si>
  <si>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</si>
  <si>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2.6.1.5.01-Electrodomésticos</t>
  </si>
  <si>
    <t>2.6.1.9.01-Otros mobiliarios y equipos no identificados precedentemente</t>
  </si>
  <si>
    <t>2.6.2.3.01-Cámaras fotográaficas y de video</t>
  </si>
  <si>
    <t>2.6.3.1.01-equipo médico y de laboratorio</t>
  </si>
  <si>
    <t>2.6.3.3.01-Equipo veterianario</t>
  </si>
  <si>
    <t>2.6.4.1.01-Automóviles y camiones</t>
  </si>
  <si>
    <t>2.6.4.6.01-Equipo de tracción</t>
  </si>
  <si>
    <t>2.6.4.7.01-Equipo de elevación</t>
  </si>
  <si>
    <t>2.6.4.8.01-Otros equipos de transporte</t>
  </si>
  <si>
    <t>2.6.5.1.01-Maquinarias y equipo agropecuario</t>
  </si>
  <si>
    <t>2.6.5.3.01-Maquinaria y equipo industrial</t>
  </si>
  <si>
    <t>2.6.5.3.01-Maquinaria y equipos de construcción</t>
  </si>
  <si>
    <t>2.6.5.4.01-Sistema de aire acondicionado, calefación y refrigeración industrial</t>
  </si>
  <si>
    <t>2.6.5.5.01-Equipo de comunicación,  telecomunicaciónes y señalamiento</t>
  </si>
  <si>
    <t>2.6.5.6.01-Equipo de generación eléctrica, aparatos y accesorios eléctricos</t>
  </si>
  <si>
    <t>2.6.5.7.01-Herramientas y maquinas herramientas</t>
  </si>
  <si>
    <t>2.6.6.2.01-Equipos de seguridad</t>
  </si>
  <si>
    <t>2.6.8.3.01-Programa de informática</t>
  </si>
  <si>
    <t xml:space="preserve">2.6.9.9.01-Otras estructurasy objetos de valor                                                                  </t>
  </si>
  <si>
    <t>2.7.1.1.01-Obras para edificación (viviendas)</t>
  </si>
  <si>
    <t>2.7.1.2.01-Obras para edificaciones no residenciles</t>
  </si>
  <si>
    <t>2.7.2.2.01-Obras de energía</t>
  </si>
  <si>
    <t>2.7.2.3.01-Obras de telecomunicaciones</t>
  </si>
  <si>
    <t>2.7.2.4.01-Infraestructura terrestre y obras anexas</t>
  </si>
  <si>
    <t>2.7.2.6.01-Infraestructura y plantaciones agrícolas</t>
  </si>
  <si>
    <t>C. Fondos  Especiales (Gastos Corrientes)</t>
  </si>
  <si>
    <t>Fondo 1972-Intabaco</t>
  </si>
  <si>
    <t>Fondo 1973-Conaleche</t>
  </si>
  <si>
    <t>0100-FONDO PRESIDENCIA MINISTERIO DE AGRICULTURA</t>
  </si>
  <si>
    <t>5011-FONDO PRESIDENCIA MINISTERIO DE AGRICULTURA</t>
  </si>
  <si>
    <t>FONDO PRESIDENCIA INSTITUTO AGRARIO DOMINICANO (INTABACO)</t>
  </si>
  <si>
    <t>FONDO PRESIDENCIA INSTITUTO AGRARIO DOMINICANO (IAD)</t>
  </si>
  <si>
    <t>D) PROYECTOS EN EJECUCION</t>
  </si>
  <si>
    <t>PROY.-05MEJORAM. DE LA SANIDAD E INOC. AGROALIM. EN LA REP.DOM. (PATCA III)</t>
  </si>
  <si>
    <t xml:space="preserve">                RECURSOS NACIONALES</t>
  </si>
  <si>
    <t xml:space="preserve">  F-6085 - RECURSOS EXTERNOS   (PATCA III)</t>
  </si>
  <si>
    <t>PROY.-05MEJORAM. DE APOYO A LA INNOV. TECNOLOGICA AGROPEC. EN LA REP.DOM. PATCA II</t>
  </si>
  <si>
    <t xml:space="preserve">        RECURSOS NACIONALES</t>
  </si>
  <si>
    <t>PROY.-07-CONSTRUCCION DE SISTEMAS DE PRODUCCION PARA LA RECONVERSION AGRICOLA EN SAN JUAN DE LA MAGUANA</t>
  </si>
  <si>
    <t xml:space="preserve">                 RECURSOS NACIONALES</t>
  </si>
  <si>
    <t xml:space="preserve">      F-0405-RECURSOS EXTERNOS</t>
  </si>
  <si>
    <t xml:space="preserve">      F-0800 RECURSOS EXTERNOS  </t>
  </si>
  <si>
    <t>PROY.08-HABILITACION DE LA INDUSTRIA DEL BAMBU EN LA REPUBLICA DOMINICANA</t>
  </si>
  <si>
    <t xml:space="preserve">        RECURSOS EXTERNOS  </t>
  </si>
  <si>
    <t>FORTALECIMIENTO DE LAS CAPACIDADES PARA LA GESTION INTEGRAL DEL RIESGO EN EL SECTOR AGROP. EN LA REP. DOM.</t>
  </si>
  <si>
    <t xml:space="preserve">          F-0900-RECURSOS EXTERNOS</t>
  </si>
  <si>
    <t xml:space="preserve">          F-0717-RECURSOS EXTERNOS</t>
  </si>
  <si>
    <t>CAPACITACION PARA LA APLICACIÓN DE BUENAS PRACTICAS DE COSECHA DEY POSTCOSECHA EN LOS CLUSTERRES DE AGRUACATE, MANGO Y BANANO EN SAN CRISTOBAL , PERAVIA Y AZUA</t>
  </si>
  <si>
    <t xml:space="preserve">         F-0717-RECURSOS EXTERNOS</t>
  </si>
  <si>
    <t>E) RECURSOS EXTERNOS</t>
  </si>
  <si>
    <t>2083-INSTITUTO AGRARIO DOMINICANO (IAD)</t>
  </si>
  <si>
    <t>0717-INSTITUTO DE INVESTIGACIONES AGROPECUARIAS Y FORESTALES (IDIAF)</t>
  </si>
  <si>
    <t>6027-PLAN SIERRA (DONACION EXTERNA)</t>
  </si>
  <si>
    <t>F)-0814-Apoyo Presupuestario (Recursos Externos)</t>
  </si>
  <si>
    <t>4.2.1.1.03-Disminución de cuentas por pagar de corto plazo deuda administrativa</t>
  </si>
  <si>
    <t>"Año del Desarrollo Agroforestal"</t>
  </si>
  <si>
    <t>MODIFICACIONES PRESUPUESTARIAS</t>
  </si>
  <si>
    <t>EJECUCIÓN PRESUPUESTARIA CORRESPONDIENTE AL MES DE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</si>
</sst>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_)"/>
  </numFmts>
  <fonts count="17" x14ac:knownFonts="1">
    <font>
      <sz val="10"/>
      <name val="Arial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0"/>
      <color theme="3"/>
      <name val="Arial"/>
      <family val="2"/>
    </font>
    <font>
      <i/>
      <sz val="10"/>
      <color indexed="8"/>
      <name val="Arial"/>
      <family val="2"/>
    </font>
    <font>
      <b/>
      <i/>
      <sz val="10"/>
      <color indexed="12"/>
      <name val="Arial"/>
      <family val="2"/>
    </font>
    <font>
      <i/>
      <sz val="10"/>
      <color theme="3"/>
      <name val="Arial"/>
      <family val="2"/>
    </font>
    <font>
      <b/>
      <i/>
      <sz val="16"/>
      <name val="Helv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12" fillId="0" borderId="0"/>
  </cellStyleXfs>
  <cellXfs count="133">
    <xf numFmtId="0" fontId="0" fillId="0" borderId="0" xfId="0"/>
    <xf numFmtId="0" fontId="1" fillId="0" borderId="0" xfId="0" applyFont="1" applyAlignment="1" applyProtection="1">
      <alignment horizontal="center"/>
    </xf>
    <xf numFmtId="37" fontId="0" fillId="0" borderId="0" xfId="0" applyNumberFormat="1" applyProtection="1"/>
    <xf numFmtId="0" fontId="3" fillId="0" borderId="12" xfId="0" applyFont="1" applyBorder="1" applyAlignment="1" applyProtection="1">
      <alignment horizontal="left"/>
    </xf>
    <xf numFmtId="4" fontId="3" fillId="0" borderId="13" xfId="1" applyNumberFormat="1" applyFont="1" applyBorder="1" applyProtection="1"/>
    <xf numFmtId="4" fontId="3" fillId="2" borderId="13" xfId="1" applyNumberFormat="1" applyFont="1" applyFill="1" applyBorder="1" applyProtection="1"/>
    <xf numFmtId="4" fontId="3" fillId="0" borderId="11" xfId="1" applyNumberFormat="1" applyFont="1" applyBorder="1" applyProtection="1"/>
    <xf numFmtId="39" fontId="3" fillId="0" borderId="13" xfId="1" applyNumberFormat="1" applyFont="1" applyBorder="1" applyProtection="1"/>
    <xf numFmtId="4" fontId="3" fillId="0" borderId="14" xfId="1" applyNumberFormat="1" applyFont="1" applyBorder="1" applyProtection="1"/>
    <xf numFmtId="0" fontId="5" fillId="0" borderId="12" xfId="0" applyFont="1" applyBorder="1" applyAlignment="1" applyProtection="1">
      <alignment horizontal="left"/>
    </xf>
    <xf numFmtId="0" fontId="6" fillId="0" borderId="5" xfId="0" applyFont="1" applyFill="1" applyBorder="1"/>
    <xf numFmtId="4" fontId="6" fillId="0" borderId="6" xfId="1" applyNumberFormat="1" applyFont="1" applyBorder="1"/>
    <xf numFmtId="39" fontId="6" fillId="2" borderId="6" xfId="1" applyNumberFormat="1" applyFont="1" applyFill="1" applyBorder="1" applyProtection="1"/>
    <xf numFmtId="4" fontId="6" fillId="0" borderId="6" xfId="1" applyNumberFormat="1" applyFont="1" applyBorder="1" applyProtection="1"/>
    <xf numFmtId="4" fontId="6" fillId="0" borderId="15" xfId="1" applyNumberFormat="1" applyFont="1" applyBorder="1" applyProtection="1"/>
    <xf numFmtId="4" fontId="6" fillId="0" borderId="4" xfId="1" applyNumberFormat="1" applyFont="1" applyBorder="1" applyProtection="1"/>
    <xf numFmtId="37" fontId="0" fillId="0" borderId="0" xfId="0" applyNumberFormat="1" applyBorder="1" applyProtection="1"/>
    <xf numFmtId="4" fontId="6" fillId="0" borderId="0" xfId="1" applyNumberFormat="1" applyFont="1" applyBorder="1" applyProtection="1"/>
    <xf numFmtId="4" fontId="6" fillId="0" borderId="7" xfId="1" applyNumberFormat="1" applyFont="1" applyBorder="1" applyProtection="1"/>
    <xf numFmtId="39" fontId="0" fillId="0" borderId="0" xfId="0" applyNumberFormat="1" applyProtection="1"/>
    <xf numFmtId="4" fontId="6" fillId="0" borderId="11" xfId="1" applyNumberFormat="1" applyFont="1" applyBorder="1" applyProtection="1"/>
    <xf numFmtId="0" fontId="5" fillId="0" borderId="12" xfId="0" applyFont="1" applyBorder="1" applyAlignment="1">
      <alignment horizontal="left"/>
    </xf>
    <xf numFmtId="43" fontId="0" fillId="0" borderId="0" xfId="1" applyFont="1" applyProtection="1"/>
    <xf numFmtId="4" fontId="6" fillId="2" borderId="6" xfId="1" applyNumberFormat="1" applyFont="1" applyFill="1" applyBorder="1" applyProtection="1"/>
    <xf numFmtId="3" fontId="6" fillId="0" borderId="5" xfId="0" applyNumberFormat="1" applyFont="1" applyFill="1" applyBorder="1"/>
    <xf numFmtId="0" fontId="6" fillId="0" borderId="16" xfId="0" applyFont="1" applyFill="1" applyBorder="1"/>
    <xf numFmtId="0" fontId="6" fillId="0" borderId="16" xfId="0" applyFont="1" applyBorder="1"/>
    <xf numFmtId="0" fontId="6" fillId="0" borderId="16" xfId="0" applyFont="1" applyFill="1" applyBorder="1" applyAlignment="1">
      <alignment horizontal="left"/>
    </xf>
    <xf numFmtId="39" fontId="6" fillId="0" borderId="6" xfId="1" applyNumberFormat="1" applyFont="1" applyBorder="1" applyProtection="1"/>
    <xf numFmtId="49" fontId="6" fillId="0" borderId="16" xfId="0" applyNumberFormat="1" applyFont="1" applyFill="1" applyBorder="1"/>
    <xf numFmtId="49" fontId="6" fillId="0" borderId="5" xfId="0" applyNumberFormat="1" applyFont="1" applyFill="1" applyBorder="1"/>
    <xf numFmtId="3" fontId="6" fillId="0" borderId="5" xfId="0" applyNumberFormat="1" applyFont="1" applyFill="1" applyBorder="1" applyAlignment="1">
      <alignment horizontal="left"/>
    </xf>
    <xf numFmtId="3" fontId="6" fillId="0" borderId="16" xfId="0" applyNumberFormat="1" applyFont="1" applyFill="1" applyBorder="1" applyAlignment="1">
      <alignment horizontal="left"/>
    </xf>
    <xf numFmtId="0" fontId="3" fillId="0" borderId="17" xfId="0" applyFont="1" applyBorder="1"/>
    <xf numFmtId="3" fontId="6" fillId="0" borderId="5" xfId="0" applyNumberFormat="1" applyFont="1" applyBorder="1" applyAlignment="1" applyProtection="1">
      <alignment horizontal="left"/>
    </xf>
    <xf numFmtId="0" fontId="6" fillId="0" borderId="5" xfId="0" applyFont="1" applyBorder="1"/>
    <xf numFmtId="0" fontId="3" fillId="0" borderId="18" xfId="0" applyFont="1" applyBorder="1"/>
    <xf numFmtId="4" fontId="3" fillId="0" borderId="19" xfId="1" applyNumberFormat="1" applyFont="1" applyBorder="1"/>
    <xf numFmtId="39" fontId="3" fillId="0" borderId="19" xfId="1" applyNumberFormat="1" applyFont="1" applyBorder="1" applyProtection="1"/>
    <xf numFmtId="4" fontId="3" fillId="0" borderId="20" xfId="1" applyNumberFormat="1" applyFont="1" applyBorder="1"/>
    <xf numFmtId="3" fontId="3" fillId="0" borderId="21" xfId="0" applyNumberFormat="1" applyFont="1" applyBorder="1" applyAlignment="1" applyProtection="1">
      <alignment horizontal="left"/>
    </xf>
    <xf numFmtId="4" fontId="3" fillId="0" borderId="22" xfId="1" applyNumberFormat="1" applyFont="1" applyBorder="1" applyProtection="1"/>
    <xf numFmtId="39" fontId="3" fillId="0" borderId="22" xfId="1" applyNumberFormat="1" applyFont="1" applyBorder="1" applyProtection="1"/>
    <xf numFmtId="4" fontId="3" fillId="0" borderId="23" xfId="1" applyNumberFormat="1" applyFont="1" applyBorder="1" applyProtection="1"/>
    <xf numFmtId="0" fontId="6" fillId="0" borderId="5" xfId="0" applyFont="1" applyBorder="1" applyAlignment="1" applyProtection="1">
      <alignment horizontal="left"/>
    </xf>
    <xf numFmtId="0" fontId="3" fillId="0" borderId="12" xfId="0" applyFont="1" applyBorder="1" applyAlignment="1">
      <alignment horizontal="left"/>
    </xf>
    <xf numFmtId="0" fontId="6" fillId="0" borderId="24" xfId="0" applyFont="1" applyBorder="1"/>
    <xf numFmtId="4" fontId="3" fillId="0" borderId="6" xfId="1" applyNumberFormat="1" applyFont="1" applyBorder="1"/>
    <xf numFmtId="49" fontId="6" fillId="0" borderId="16" xfId="0" applyNumberFormat="1" applyFont="1" applyBorder="1"/>
    <xf numFmtId="39" fontId="6" fillId="2" borderId="6" xfId="1" applyNumberFormat="1" applyFont="1" applyFill="1" applyBorder="1"/>
    <xf numFmtId="39" fontId="6" fillId="0" borderId="6" xfId="1" applyNumberFormat="1" applyFont="1" applyBorder="1"/>
    <xf numFmtId="39" fontId="6" fillId="0" borderId="0" xfId="1" applyNumberFormat="1" applyFont="1" applyBorder="1" applyProtection="1"/>
    <xf numFmtId="4" fontId="0" fillId="0" borderId="0" xfId="0" applyNumberFormat="1"/>
    <xf numFmtId="0" fontId="3" fillId="0" borderId="24" xfId="0" applyFont="1" applyFill="1" applyBorder="1"/>
    <xf numFmtId="4" fontId="3" fillId="0" borderId="3" xfId="0" applyNumberFormat="1" applyFont="1" applyBorder="1"/>
    <xf numFmtId="4" fontId="3" fillId="0" borderId="13" xfId="0" applyNumberFormat="1" applyFont="1" applyBorder="1"/>
    <xf numFmtId="4" fontId="3" fillId="0" borderId="14" xfId="0" applyNumberFormat="1" applyFont="1" applyBorder="1"/>
    <xf numFmtId="0" fontId="7" fillId="0" borderId="24" xfId="0" applyFont="1" applyFill="1" applyBorder="1"/>
    <xf numFmtId="4" fontId="6" fillId="0" borderId="3" xfId="1" applyNumberFormat="1" applyFont="1" applyFill="1" applyBorder="1"/>
    <xf numFmtId="4" fontId="6" fillId="0" borderId="3" xfId="1" applyNumberFormat="1" applyFont="1" applyBorder="1" applyProtection="1"/>
    <xf numFmtId="0" fontId="7" fillId="0" borderId="16" xfId="0" applyFont="1" applyFill="1" applyBorder="1"/>
    <xf numFmtId="4" fontId="6" fillId="0" borderId="6" xfId="0" applyNumberFormat="1" applyFont="1" applyBorder="1"/>
    <xf numFmtId="4" fontId="6" fillId="0" borderId="0" xfId="0" applyNumberFormat="1" applyFont="1" applyBorder="1"/>
    <xf numFmtId="43" fontId="3" fillId="0" borderId="13" xfId="1" applyFont="1" applyBorder="1" applyProtection="1"/>
    <xf numFmtId="43" fontId="3" fillId="0" borderId="25" xfId="1" applyFont="1" applyBorder="1" applyProtection="1"/>
    <xf numFmtId="43" fontId="3" fillId="0" borderId="14" xfId="1" applyFont="1" applyBorder="1" applyProtection="1"/>
    <xf numFmtId="0" fontId="8" fillId="0" borderId="12" xfId="0" applyFont="1" applyBorder="1" applyAlignment="1" applyProtection="1">
      <alignment horizontal="left" wrapText="1"/>
    </xf>
    <xf numFmtId="43" fontId="8" fillId="0" borderId="13" xfId="1" applyFont="1" applyBorder="1" applyProtection="1"/>
    <xf numFmtId="43" fontId="8" fillId="0" borderId="25" xfId="1" applyFont="1" applyBorder="1" applyProtection="1"/>
    <xf numFmtId="43" fontId="8" fillId="0" borderId="14" xfId="1" applyFont="1" applyBorder="1" applyProtection="1"/>
    <xf numFmtId="0" fontId="6" fillId="0" borderId="12" xfId="0" applyFont="1" applyBorder="1" applyAlignment="1" applyProtection="1">
      <alignment horizontal="left"/>
    </xf>
    <xf numFmtId="39" fontId="6" fillId="0" borderId="13" xfId="0" applyNumberFormat="1" applyFont="1" applyBorder="1"/>
    <xf numFmtId="43" fontId="6" fillId="0" borderId="13" xfId="1" applyFont="1" applyBorder="1" applyProtection="1"/>
    <xf numFmtId="4" fontId="6" fillId="0" borderId="13" xfId="1" applyNumberFormat="1" applyFont="1" applyBorder="1" applyProtection="1"/>
    <xf numFmtId="4" fontId="6" fillId="0" borderId="14" xfId="1" applyNumberFormat="1" applyFont="1" applyBorder="1" applyProtection="1"/>
    <xf numFmtId="39" fontId="6" fillId="0" borderId="6" xfId="0" applyNumberFormat="1" applyFont="1" applyBorder="1"/>
    <xf numFmtId="43" fontId="6" fillId="0" borderId="6" xfId="1" applyFont="1" applyBorder="1" applyProtection="1"/>
    <xf numFmtId="0" fontId="8" fillId="0" borderId="26" xfId="0" applyFont="1" applyFill="1" applyBorder="1" applyAlignment="1" applyProtection="1">
      <alignment horizontal="left" wrapText="1"/>
    </xf>
    <xf numFmtId="43" fontId="9" fillId="0" borderId="6" xfId="1" applyFont="1" applyBorder="1" applyProtection="1"/>
    <xf numFmtId="43" fontId="10" fillId="0" borderId="6" xfId="1" applyFont="1" applyBorder="1" applyProtection="1"/>
    <xf numFmtId="39" fontId="6" fillId="0" borderId="13" xfId="0" applyNumberFormat="1" applyFont="1" applyBorder="1" applyProtection="1"/>
    <xf numFmtId="0" fontId="6" fillId="0" borderId="26" xfId="0" applyFont="1" applyBorder="1" applyAlignment="1" applyProtection="1">
      <alignment horizontal="left"/>
    </xf>
    <xf numFmtId="39" fontId="6" fillId="0" borderId="10" xfId="0" applyNumberFormat="1" applyFont="1" applyBorder="1" applyProtection="1"/>
    <xf numFmtId="43" fontId="6" fillId="0" borderId="10" xfId="1" applyFont="1" applyBorder="1" applyProtection="1"/>
    <xf numFmtId="4" fontId="6" fillId="0" borderId="10" xfId="1" applyNumberFormat="1" applyFont="1" applyBorder="1" applyProtection="1"/>
    <xf numFmtId="0" fontId="8" fillId="0" borderId="12" xfId="0" applyFont="1" applyFill="1" applyBorder="1" applyAlignment="1" applyProtection="1">
      <alignment horizontal="left" wrapText="1"/>
    </xf>
    <xf numFmtId="0" fontId="6" fillId="0" borderId="12" xfId="0" applyFont="1" applyFill="1" applyBorder="1" applyAlignment="1" applyProtection="1">
      <alignment horizontal="left"/>
    </xf>
    <xf numFmtId="4" fontId="6" fillId="0" borderId="13" xfId="0" applyNumberFormat="1" applyFont="1" applyBorder="1"/>
    <xf numFmtId="43" fontId="6" fillId="0" borderId="13" xfId="1" applyFont="1" applyBorder="1"/>
    <xf numFmtId="0" fontId="0" fillId="0" borderId="13" xfId="0" applyBorder="1"/>
    <xf numFmtId="0" fontId="6" fillId="0" borderId="26" xfId="0" applyFont="1" applyFill="1" applyBorder="1" applyAlignment="1" applyProtection="1">
      <alignment horizontal="left"/>
    </xf>
    <xf numFmtId="4" fontId="6" fillId="0" borderId="10" xfId="0" applyNumberFormat="1" applyFont="1" applyBorder="1"/>
    <xf numFmtId="43" fontId="6" fillId="0" borderId="10" xfId="1" applyFont="1" applyBorder="1"/>
    <xf numFmtId="0" fontId="0" fillId="0" borderId="10" xfId="0" applyBorder="1"/>
    <xf numFmtId="0" fontId="0" fillId="0" borderId="6" xfId="0" applyBorder="1"/>
    <xf numFmtId="4" fontId="8" fillId="0" borderId="13" xfId="0" applyNumberFormat="1" applyFont="1" applyBorder="1"/>
    <xf numFmtId="43" fontId="8" fillId="0" borderId="13" xfId="1" applyFont="1" applyBorder="1"/>
    <xf numFmtId="4" fontId="8" fillId="0" borderId="13" xfId="1" applyNumberFormat="1" applyFont="1" applyBorder="1" applyProtection="1"/>
    <xf numFmtId="0" fontId="2" fillId="0" borderId="13" xfId="0" applyFont="1" applyBorder="1"/>
    <xf numFmtId="0" fontId="0" fillId="0" borderId="27" xfId="0" applyBorder="1"/>
    <xf numFmtId="4" fontId="8" fillId="0" borderId="10" xfId="0" applyNumberFormat="1" applyFont="1" applyBorder="1"/>
    <xf numFmtId="43" fontId="11" fillId="0" borderId="10" xfId="1" applyFont="1" applyBorder="1"/>
    <xf numFmtId="4" fontId="8" fillId="0" borderId="10" xfId="1" applyNumberFormat="1" applyFont="1" applyBorder="1" applyProtection="1"/>
    <xf numFmtId="4" fontId="6" fillId="0" borderId="27" xfId="1" applyNumberFormat="1" applyFont="1" applyBorder="1" applyProtection="1"/>
    <xf numFmtId="43" fontId="6" fillId="0" borderId="6" xfId="1" applyFont="1" applyBorder="1"/>
    <xf numFmtId="0" fontId="0" fillId="0" borderId="15" xfId="0" applyBorder="1"/>
    <xf numFmtId="0" fontId="8" fillId="0" borderId="12" xfId="0" applyFont="1" applyBorder="1"/>
    <xf numFmtId="0" fontId="6" fillId="0" borderId="28" xfId="0" applyFont="1" applyBorder="1"/>
    <xf numFmtId="43" fontId="9" fillId="0" borderId="13" xfId="1" applyFont="1" applyBorder="1" applyProtection="1"/>
    <xf numFmtId="43" fontId="10" fillId="0" borderId="10" xfId="1" applyFont="1" applyBorder="1" applyProtection="1"/>
    <xf numFmtId="0" fontId="8" fillId="0" borderId="29" xfId="0" applyFont="1" applyBorder="1"/>
    <xf numFmtId="43" fontId="6" fillId="0" borderId="1" xfId="1" applyFont="1" applyBorder="1"/>
    <xf numFmtId="0" fontId="0" fillId="0" borderId="1" xfId="0" applyBorder="1"/>
    <xf numFmtId="4" fontId="0" fillId="0" borderId="0" xfId="0" applyNumberFormat="1" applyBorder="1"/>
    <xf numFmtId="4" fontId="2" fillId="0" borderId="0" xfId="0" applyNumberFormat="1" applyFont="1" applyBorder="1"/>
    <xf numFmtId="0" fontId="13" fillId="0" borderId="0" xfId="0" applyFont="1" applyAlignment="1" applyProtection="1">
      <alignment horizontal="center"/>
    </xf>
    <xf numFmtId="0" fontId="16" fillId="3" borderId="2" xfId="0" applyFont="1" applyFill="1" applyBorder="1" applyAlignment="1" applyProtection="1">
      <alignment horizontal="left"/>
    </xf>
    <xf numFmtId="37" fontId="16" fillId="3" borderId="3" xfId="0" applyNumberFormat="1" applyFont="1" applyFill="1" applyBorder="1" applyAlignment="1" applyProtection="1">
      <alignment horizontal="center"/>
    </xf>
    <xf numFmtId="37" fontId="16" fillId="3" borderId="4" xfId="0" applyNumberFormat="1" applyFont="1" applyFill="1" applyBorder="1" applyAlignment="1" applyProtection="1">
      <alignment horizontal="center"/>
    </xf>
    <xf numFmtId="0" fontId="16" fillId="3" borderId="5" xfId="0" applyFont="1" applyFill="1" applyBorder="1" applyAlignment="1" applyProtection="1">
      <alignment horizontal="left"/>
    </xf>
    <xf numFmtId="37" fontId="16" fillId="3" borderId="6" xfId="0" applyNumberFormat="1" applyFont="1" applyFill="1" applyBorder="1" applyAlignment="1" applyProtection="1">
      <alignment horizontal="center"/>
    </xf>
    <xf numFmtId="37" fontId="2" fillId="3" borderId="6" xfId="0" applyNumberFormat="1" applyFont="1" applyFill="1" applyBorder="1" applyAlignment="1" applyProtection="1">
      <alignment horizontal="center"/>
    </xf>
    <xf numFmtId="37" fontId="16" fillId="3" borderId="7" xfId="0" applyNumberFormat="1" applyFont="1" applyFill="1" applyBorder="1" applyAlignment="1" applyProtection="1">
      <alignment horizontal="center"/>
    </xf>
    <xf numFmtId="0" fontId="16" fillId="3" borderId="8" xfId="0" applyFont="1" applyFill="1" applyBorder="1" applyAlignment="1" applyProtection="1">
      <alignment horizontal="left"/>
    </xf>
    <xf numFmtId="37" fontId="16" fillId="3" borderId="9" xfId="0" applyNumberFormat="1" applyFont="1" applyFill="1" applyBorder="1" applyAlignment="1" applyProtection="1">
      <alignment horizontal="center"/>
    </xf>
    <xf numFmtId="37" fontId="16" fillId="3" borderId="11" xfId="0" applyNumberFormat="1" applyFont="1" applyFill="1" applyBorder="1" applyAlignment="1" applyProtection="1">
      <alignment horizontal="center"/>
    </xf>
    <xf numFmtId="37" fontId="2" fillId="3" borderId="3" xfId="0" applyNumberFormat="1" applyFont="1" applyFill="1" applyBorder="1" applyAlignment="1" applyProtection="1">
      <alignment horizontal="center" vertical="center" wrapText="1"/>
    </xf>
    <xf numFmtId="37" fontId="16" fillId="3" borderId="6" xfId="0" applyNumberFormat="1" applyFont="1" applyFill="1" applyBorder="1" applyAlignment="1" applyProtection="1">
      <alignment horizontal="center" vertical="center" wrapText="1"/>
    </xf>
    <xf numFmtId="37" fontId="16" fillId="3" borderId="9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</cellXfs>
  <cellStyles count="3">
    <cellStyle name="Millares" xfId="1" builtinId="3"/>
    <cellStyle name="Normal" xfId="0" builtinId="0"/>
    <cellStyle name="Normal - Style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0"/>
  <sheetViews>
    <sheetView tabSelected="1" workbookViewId="0">
      <selection activeCell="A2" sqref="A2:I2"/>
    </sheetView>
  </sheetViews>
  <sheetFormatPr baseColWidth="10" defaultColWidth="9.140625" defaultRowHeight="12.75" x14ac:dyDescent="0.2"/>
  <cols>
    <col min="1" max="1" width="75.28515625" customWidth="1"/>
    <col min="2" max="2" width="17.140625" customWidth="1"/>
    <col min="3" max="3" width="19.28515625" customWidth="1"/>
    <col min="4" max="4" width="17.140625" bestFit="1" customWidth="1"/>
    <col min="5" max="7" width="15.7109375" customWidth="1"/>
    <col min="8" max="8" width="17.85546875" customWidth="1"/>
    <col min="9" max="9" width="16.42578125" customWidth="1"/>
    <col min="10" max="10" width="16.28515625" customWidth="1"/>
    <col min="11" max="11" width="15.5703125" customWidth="1"/>
    <col min="12" max="12" width="14.42578125" customWidth="1"/>
    <col min="13" max="13" width="15.5703125" customWidth="1"/>
    <col min="14" max="14" width="1.85546875" customWidth="1"/>
    <col min="15" max="15" width="15.5703125" customWidth="1"/>
    <col min="16" max="16" width="1.85546875" customWidth="1"/>
    <col min="17" max="17" width="19" customWidth="1"/>
    <col min="18" max="18" width="1.85546875" customWidth="1"/>
    <col min="19" max="25" width="15.5703125" customWidth="1"/>
  </cols>
  <sheetData>
    <row r="1" spans="1:31" ht="15.75" x14ac:dyDescent="0.25">
      <c r="A1" s="130" t="s">
        <v>1</v>
      </c>
      <c r="B1" s="130"/>
      <c r="C1" s="130"/>
      <c r="D1" s="130"/>
      <c r="E1" s="130"/>
      <c r="F1" s="130"/>
      <c r="G1" s="130"/>
      <c r="H1" s="130"/>
      <c r="I1" s="130"/>
    </row>
    <row r="2" spans="1:31" ht="15" x14ac:dyDescent="0.2">
      <c r="A2" s="131" t="s">
        <v>206</v>
      </c>
      <c r="B2" s="131"/>
      <c r="C2" s="131"/>
      <c r="D2" s="131"/>
      <c r="E2" s="131"/>
      <c r="F2" s="131"/>
      <c r="G2" s="131"/>
      <c r="H2" s="131"/>
      <c r="I2" s="131"/>
    </row>
    <row r="3" spans="1:31" ht="15.75" x14ac:dyDescent="0.25">
      <c r="A3" s="115"/>
      <c r="B3" s="115"/>
      <c r="C3" s="115"/>
      <c r="D3" s="115"/>
      <c r="E3" s="115"/>
      <c r="F3" s="115"/>
      <c r="G3" s="115"/>
      <c r="H3" s="1"/>
      <c r="I3" s="1"/>
    </row>
    <row r="4" spans="1:31" ht="15.75" customHeight="1" x14ac:dyDescent="0.25">
      <c r="A4" s="132" t="s">
        <v>208</v>
      </c>
      <c r="B4" s="132"/>
      <c r="C4" s="132"/>
      <c r="D4" s="132"/>
      <c r="E4" s="132"/>
      <c r="F4" s="132"/>
      <c r="G4" s="132"/>
      <c r="H4" s="132"/>
      <c r="I4" s="132"/>
      <c r="O4" s="2"/>
    </row>
    <row r="5" spans="1:31" ht="16.5" thickBot="1" x14ac:dyDescent="0.3">
      <c r="A5" s="129" t="s">
        <v>2</v>
      </c>
      <c r="B5" s="129"/>
      <c r="C5" s="129"/>
      <c r="D5" s="129"/>
      <c r="E5" s="129"/>
      <c r="F5" s="129"/>
      <c r="G5" s="129"/>
      <c r="H5" s="129"/>
      <c r="I5" s="129"/>
      <c r="J5" s="2"/>
      <c r="K5" s="2"/>
      <c r="L5" s="2"/>
      <c r="Q5" s="2"/>
      <c r="S5" s="2"/>
      <c r="U5" s="2"/>
      <c r="W5" s="2"/>
      <c r="Y5" s="2"/>
      <c r="AA5" s="2"/>
      <c r="AC5" s="2"/>
      <c r="AE5" s="2"/>
    </row>
    <row r="6" spans="1:31" x14ac:dyDescent="0.2">
      <c r="A6" s="116" t="s">
        <v>0</v>
      </c>
      <c r="B6" s="117" t="s">
        <v>3</v>
      </c>
      <c r="C6" s="126" t="s">
        <v>207</v>
      </c>
      <c r="D6" s="117"/>
      <c r="E6" s="117"/>
      <c r="F6" s="117"/>
      <c r="G6" s="117"/>
      <c r="H6" s="117"/>
      <c r="I6" s="118" t="s">
        <v>4</v>
      </c>
      <c r="J6" s="2"/>
      <c r="K6" s="2"/>
      <c r="L6" s="2"/>
      <c r="Q6" s="2"/>
      <c r="S6" s="2"/>
    </row>
    <row r="7" spans="1:31" x14ac:dyDescent="0.2">
      <c r="A7" s="119" t="s">
        <v>5</v>
      </c>
      <c r="B7" s="120" t="s">
        <v>6</v>
      </c>
      <c r="C7" s="127"/>
      <c r="D7" s="120" t="s">
        <v>4</v>
      </c>
      <c r="E7" s="120" t="s">
        <v>7</v>
      </c>
      <c r="F7" s="121" t="s">
        <v>8</v>
      </c>
      <c r="G7" s="121" t="s">
        <v>9</v>
      </c>
      <c r="H7" s="120" t="s">
        <v>10</v>
      </c>
      <c r="I7" s="122" t="s">
        <v>11</v>
      </c>
      <c r="J7" s="2"/>
      <c r="K7" s="2"/>
      <c r="L7" s="2"/>
      <c r="Q7" s="2"/>
      <c r="S7" s="2"/>
    </row>
    <row r="8" spans="1:31" ht="13.5" thickBot="1" x14ac:dyDescent="0.25">
      <c r="A8" s="123"/>
      <c r="B8" s="124" t="s">
        <v>12</v>
      </c>
      <c r="C8" s="128"/>
      <c r="D8" s="124" t="s">
        <v>6</v>
      </c>
      <c r="E8" s="124"/>
      <c r="F8" s="124"/>
      <c r="G8" s="124"/>
      <c r="H8" s="124" t="s">
        <v>13</v>
      </c>
      <c r="I8" s="125" t="s">
        <v>14</v>
      </c>
      <c r="J8" s="2"/>
      <c r="K8" s="2"/>
      <c r="L8" s="2"/>
      <c r="W8" s="2"/>
    </row>
    <row r="9" spans="1:31" ht="13.5" thickBot="1" x14ac:dyDescent="0.25">
      <c r="A9" s="3" t="s">
        <v>15</v>
      </c>
      <c r="B9" s="4">
        <f t="shared" ref="B9:H9" si="0">+B10+B137+B170+B177+B195+B199</f>
        <v>11181922587</v>
      </c>
      <c r="C9" s="4">
        <f t="shared" si="0"/>
        <v>369747256</v>
      </c>
      <c r="D9" s="4">
        <f t="shared" si="0"/>
        <v>11551669843</v>
      </c>
      <c r="E9" s="5">
        <f t="shared" si="0"/>
        <v>605613720.20000005</v>
      </c>
      <c r="F9" s="5">
        <f t="shared" si="0"/>
        <v>759227319.16799998</v>
      </c>
      <c r="G9" s="5">
        <f t="shared" si="0"/>
        <v>1100283025.04</v>
      </c>
      <c r="H9" s="4">
        <f t="shared" si="0"/>
        <v>2465124064.408</v>
      </c>
      <c r="I9" s="6" t="e">
        <f>+I10+I137+I170+I177+I195+I199</f>
        <v>#REF!</v>
      </c>
      <c r="J9" s="16"/>
      <c r="K9" s="17"/>
      <c r="L9" s="2"/>
      <c r="W9" s="2"/>
    </row>
    <row r="10" spans="1:31" ht="13.5" thickBot="1" x14ac:dyDescent="0.25">
      <c r="A10" s="3" t="s">
        <v>16</v>
      </c>
      <c r="B10" s="4">
        <f t="shared" ref="B10:H10" si="1">+B11+B26+B73+B122</f>
        <v>7039020942</v>
      </c>
      <c r="C10" s="7">
        <f t="shared" si="1"/>
        <v>-15230000</v>
      </c>
      <c r="D10" s="7">
        <f t="shared" si="1"/>
        <v>7023790942</v>
      </c>
      <c r="E10" s="4">
        <f t="shared" si="1"/>
        <v>558450256.80000007</v>
      </c>
      <c r="F10" s="4">
        <f t="shared" si="1"/>
        <v>534457507.588</v>
      </c>
      <c r="G10" s="4">
        <f t="shared" si="1"/>
        <v>635193357.76999998</v>
      </c>
      <c r="H10" s="4">
        <f t="shared" si="1"/>
        <v>1728101122.158</v>
      </c>
      <c r="I10" s="8">
        <f>+I11+I26+I73+I122</f>
        <v>5295689819.8419991</v>
      </c>
      <c r="J10" s="16"/>
      <c r="K10" s="17"/>
      <c r="L10" s="2"/>
      <c r="W10" s="2"/>
    </row>
    <row r="11" spans="1:31" ht="15" thickBot="1" x14ac:dyDescent="0.25">
      <c r="A11" s="9" t="s">
        <v>17</v>
      </c>
      <c r="B11" s="4">
        <f t="shared" ref="B11:H11" si="2">SUM(B12:B25)</f>
        <v>1923896072</v>
      </c>
      <c r="C11" s="7">
        <f t="shared" si="2"/>
        <v>-47200000</v>
      </c>
      <c r="D11" s="4">
        <f t="shared" si="2"/>
        <v>1876696072</v>
      </c>
      <c r="E11" s="4">
        <f t="shared" si="2"/>
        <v>150036794.85999998</v>
      </c>
      <c r="F11" s="4">
        <f t="shared" ref="F11:G11" si="3">SUM(F12:F25)</f>
        <v>137113148.87</v>
      </c>
      <c r="G11" s="4">
        <f t="shared" si="3"/>
        <v>179147351.40000001</v>
      </c>
      <c r="H11" s="4">
        <f t="shared" si="2"/>
        <v>466297295.13</v>
      </c>
      <c r="I11" s="8">
        <f>SUM(I12:I25)</f>
        <v>1410398776.8699996</v>
      </c>
      <c r="J11" s="16"/>
      <c r="K11" s="17"/>
      <c r="L11" s="2"/>
      <c r="W11" s="2"/>
    </row>
    <row r="12" spans="1:31" x14ac:dyDescent="0.2">
      <c r="A12" s="10" t="s">
        <v>18</v>
      </c>
      <c r="B12" s="11">
        <v>1315473469</v>
      </c>
      <c r="C12" s="12"/>
      <c r="D12" s="13">
        <f t="shared" ref="D12:D79" si="4">+B12+C12</f>
        <v>1315473469</v>
      </c>
      <c r="E12" s="13">
        <v>107474646.17</v>
      </c>
      <c r="F12" s="13">
        <v>107393871.56999999</v>
      </c>
      <c r="G12" s="14">
        <v>107383989.06</v>
      </c>
      <c r="H12" s="14">
        <f>SUM(E12:G12)</f>
        <v>322252506.80000001</v>
      </c>
      <c r="I12" s="15">
        <f t="shared" ref="I12:I25" si="5">+D12-H12</f>
        <v>993220962.20000005</v>
      </c>
      <c r="J12" s="16"/>
      <c r="K12" s="17"/>
      <c r="L12" s="2"/>
      <c r="W12" s="2"/>
    </row>
    <row r="13" spans="1:31" x14ac:dyDescent="0.2">
      <c r="A13" s="10" t="s">
        <v>19</v>
      </c>
      <c r="B13" s="11">
        <v>6360000</v>
      </c>
      <c r="C13" s="12"/>
      <c r="D13" s="13">
        <f t="shared" si="4"/>
        <v>6360000</v>
      </c>
      <c r="E13" s="13">
        <v>5715000</v>
      </c>
      <c r="F13" s="13">
        <v>719500</v>
      </c>
      <c r="G13" s="14">
        <v>1009000</v>
      </c>
      <c r="H13" s="14">
        <f t="shared" ref="H13:H25" si="6">SUM(E13:G13)</f>
        <v>7443500</v>
      </c>
      <c r="I13" s="18">
        <f t="shared" si="5"/>
        <v>-1083500</v>
      </c>
      <c r="J13" s="16"/>
      <c r="K13" s="17"/>
      <c r="L13" s="2"/>
      <c r="W13" s="2"/>
    </row>
    <row r="14" spans="1:31" x14ac:dyDescent="0.2">
      <c r="A14" s="10" t="s">
        <v>20</v>
      </c>
      <c r="B14" s="11">
        <v>129090238</v>
      </c>
      <c r="C14" s="12"/>
      <c r="D14" s="13">
        <f t="shared" si="4"/>
        <v>129090238</v>
      </c>
      <c r="E14" s="13">
        <v>11195000</v>
      </c>
      <c r="F14" s="13">
        <v>3240000</v>
      </c>
      <c r="G14" s="14">
        <v>29996000</v>
      </c>
      <c r="H14" s="14">
        <f t="shared" si="6"/>
        <v>44431000</v>
      </c>
      <c r="I14" s="18">
        <f t="shared" si="5"/>
        <v>84659238</v>
      </c>
      <c r="J14" s="16"/>
      <c r="K14" s="17"/>
      <c r="L14" s="2"/>
      <c r="W14" s="2"/>
    </row>
    <row r="15" spans="1:31" x14ac:dyDescent="0.2">
      <c r="A15" s="10" t="s">
        <v>21</v>
      </c>
      <c r="B15" s="11">
        <v>46000000</v>
      </c>
      <c r="C15" s="12"/>
      <c r="D15" s="13">
        <f t="shared" si="4"/>
        <v>46000000</v>
      </c>
      <c r="E15" s="13"/>
      <c r="F15" s="13"/>
      <c r="G15" s="14"/>
      <c r="H15" s="14">
        <f t="shared" si="6"/>
        <v>0</v>
      </c>
      <c r="I15" s="18">
        <f t="shared" si="5"/>
        <v>46000000</v>
      </c>
      <c r="J15" s="16"/>
      <c r="K15" s="17"/>
      <c r="L15" s="2"/>
      <c r="M15" s="19"/>
      <c r="W15" s="2"/>
    </row>
    <row r="16" spans="1:31" x14ac:dyDescent="0.2">
      <c r="A16" s="10" t="s">
        <v>22</v>
      </c>
      <c r="B16" s="11">
        <v>96982523</v>
      </c>
      <c r="C16" s="12"/>
      <c r="D16" s="13">
        <f t="shared" si="4"/>
        <v>96982523</v>
      </c>
      <c r="E16" s="13">
        <v>7017600.9900000002</v>
      </c>
      <c r="F16" s="13">
        <v>7122400.3700000001</v>
      </c>
      <c r="G16" s="14">
        <v>7122400.3399999999</v>
      </c>
      <c r="H16" s="14">
        <f t="shared" si="6"/>
        <v>21262401.699999999</v>
      </c>
      <c r="I16" s="18">
        <f t="shared" si="5"/>
        <v>75720121.299999997</v>
      </c>
      <c r="J16" s="16"/>
      <c r="K16" s="17"/>
      <c r="L16" s="2"/>
      <c r="M16" s="19"/>
      <c r="W16" s="2"/>
    </row>
    <row r="17" spans="1:23" x14ac:dyDescent="0.2">
      <c r="A17" s="10" t="s">
        <v>23</v>
      </c>
      <c r="B17" s="11">
        <v>87887391</v>
      </c>
      <c r="C17" s="12">
        <v>-47200000</v>
      </c>
      <c r="D17" s="13">
        <f t="shared" si="4"/>
        <v>40687391</v>
      </c>
      <c r="E17" s="13"/>
      <c r="F17" s="13"/>
      <c r="G17" s="14"/>
      <c r="H17" s="14">
        <f t="shared" si="6"/>
        <v>0</v>
      </c>
      <c r="I17" s="18">
        <f t="shared" si="5"/>
        <v>40687391</v>
      </c>
      <c r="J17" s="16"/>
      <c r="K17" s="17"/>
      <c r="L17" s="2"/>
      <c r="M17" s="19"/>
      <c r="W17" s="2"/>
    </row>
    <row r="18" spans="1:23" x14ac:dyDescent="0.2">
      <c r="A18" s="10" t="s">
        <v>24</v>
      </c>
      <c r="B18" s="11">
        <v>6725795</v>
      </c>
      <c r="C18" s="12"/>
      <c r="D18" s="13">
        <f t="shared" si="4"/>
        <v>6725795</v>
      </c>
      <c r="E18" s="13"/>
      <c r="F18" s="13"/>
      <c r="G18" s="14"/>
      <c r="H18" s="14">
        <f t="shared" si="6"/>
        <v>0</v>
      </c>
      <c r="I18" s="18">
        <f t="shared" si="5"/>
        <v>6725795</v>
      </c>
      <c r="J18" s="22"/>
      <c r="K18" s="2"/>
      <c r="L18" s="2"/>
      <c r="M18" s="19"/>
      <c r="W18" s="2"/>
    </row>
    <row r="19" spans="1:23" x14ac:dyDescent="0.2">
      <c r="A19" s="10" t="s">
        <v>25</v>
      </c>
      <c r="B19" s="11">
        <v>6035346</v>
      </c>
      <c r="C19" s="12"/>
      <c r="D19" s="13">
        <f t="shared" si="4"/>
        <v>6035346</v>
      </c>
      <c r="E19" s="13">
        <v>341040.3</v>
      </c>
      <c r="F19" s="13">
        <v>341040.18</v>
      </c>
      <c r="G19" s="14">
        <v>341041</v>
      </c>
      <c r="H19" s="14">
        <f t="shared" si="6"/>
        <v>1023121.48</v>
      </c>
      <c r="I19" s="18">
        <f t="shared" si="5"/>
        <v>5012224.5199999996</v>
      </c>
      <c r="J19" s="2"/>
      <c r="K19" s="2"/>
      <c r="L19" s="2"/>
      <c r="M19" s="19"/>
      <c r="W19" s="2"/>
    </row>
    <row r="20" spans="1:23" x14ac:dyDescent="0.2">
      <c r="A20" s="10" t="s">
        <v>26</v>
      </c>
      <c r="B20" s="11">
        <v>11722332</v>
      </c>
      <c r="C20" s="12"/>
      <c r="D20" s="13">
        <f t="shared" si="4"/>
        <v>11722332</v>
      </c>
      <c r="E20" s="13">
        <v>976858.83</v>
      </c>
      <c r="F20" s="13">
        <v>976858.83</v>
      </c>
      <c r="G20" s="14">
        <v>976858.83</v>
      </c>
      <c r="H20" s="14">
        <f t="shared" si="6"/>
        <v>2930576.4899999998</v>
      </c>
      <c r="I20" s="18">
        <f t="shared" si="5"/>
        <v>8791755.5099999998</v>
      </c>
      <c r="J20" s="2"/>
      <c r="K20" s="2"/>
      <c r="L20" s="2"/>
      <c r="M20" s="19"/>
      <c r="W20" s="2"/>
    </row>
    <row r="21" spans="1:23" x14ac:dyDescent="0.2">
      <c r="A21" s="10" t="s">
        <v>27</v>
      </c>
      <c r="B21" s="11">
        <v>17578072</v>
      </c>
      <c r="C21" s="12"/>
      <c r="D21" s="13">
        <f t="shared" si="4"/>
        <v>17578072</v>
      </c>
      <c r="E21" s="13"/>
      <c r="F21" s="13"/>
      <c r="G21" s="14"/>
      <c r="H21" s="14">
        <f t="shared" si="6"/>
        <v>0</v>
      </c>
      <c r="I21" s="18">
        <f t="shared" si="5"/>
        <v>17578072</v>
      </c>
      <c r="J21" s="2"/>
      <c r="K21" s="2"/>
      <c r="L21" s="2"/>
      <c r="M21" s="19"/>
      <c r="W21" s="2"/>
    </row>
    <row r="22" spans="1:23" x14ac:dyDescent="0.2">
      <c r="A22" s="10" t="s">
        <v>28</v>
      </c>
      <c r="B22" s="11">
        <v>7696132</v>
      </c>
      <c r="C22" s="12"/>
      <c r="D22" s="13">
        <f t="shared" si="4"/>
        <v>7696132</v>
      </c>
      <c r="E22" s="13"/>
      <c r="F22" s="13"/>
      <c r="G22" s="14">
        <v>15000326.26</v>
      </c>
      <c r="H22" s="14">
        <f t="shared" si="6"/>
        <v>15000326.26</v>
      </c>
      <c r="I22" s="18">
        <f t="shared" si="5"/>
        <v>-7304194.2599999998</v>
      </c>
      <c r="J22" s="2"/>
      <c r="K22" s="2"/>
      <c r="L22" s="2"/>
      <c r="M22" s="19"/>
      <c r="W22" s="2"/>
    </row>
    <row r="23" spans="1:23" x14ac:dyDescent="0.2">
      <c r="A23" s="10" t="s">
        <v>29</v>
      </c>
      <c r="B23" s="11">
        <v>89628450</v>
      </c>
      <c r="C23" s="12"/>
      <c r="D23" s="13">
        <f t="shared" si="4"/>
        <v>89628450</v>
      </c>
      <c r="E23" s="13">
        <v>8027087.4500000002</v>
      </c>
      <c r="F23" s="13">
        <v>8028790.8099999996</v>
      </c>
      <c r="G23" s="14">
        <v>8028090.1299999999</v>
      </c>
      <c r="H23" s="14">
        <f t="shared" si="6"/>
        <v>24083968.390000001</v>
      </c>
      <c r="I23" s="18">
        <f t="shared" si="5"/>
        <v>65544481.609999999</v>
      </c>
      <c r="J23" s="2"/>
      <c r="K23" s="2"/>
      <c r="L23" s="2"/>
      <c r="M23" s="19"/>
      <c r="W23" s="2"/>
    </row>
    <row r="24" spans="1:23" x14ac:dyDescent="0.2">
      <c r="A24" s="10" t="s">
        <v>30</v>
      </c>
      <c r="B24" s="11">
        <v>89644385</v>
      </c>
      <c r="C24" s="12"/>
      <c r="D24" s="13">
        <f t="shared" si="4"/>
        <v>89644385</v>
      </c>
      <c r="E24" s="13">
        <v>8120402.1299999999</v>
      </c>
      <c r="F24" s="13">
        <v>8122107.9400000004</v>
      </c>
      <c r="G24" s="14">
        <v>8121406.2999999998</v>
      </c>
      <c r="H24" s="14">
        <f t="shared" si="6"/>
        <v>24363916.370000001</v>
      </c>
      <c r="I24" s="18">
        <f t="shared" si="5"/>
        <v>65280468.629999995</v>
      </c>
      <c r="J24" s="2"/>
      <c r="K24" s="2"/>
      <c r="L24" s="2"/>
      <c r="M24" s="19"/>
      <c r="W24" s="2"/>
    </row>
    <row r="25" spans="1:23" ht="13.5" thickBot="1" x14ac:dyDescent="0.25">
      <c r="A25" s="10" t="s">
        <v>31</v>
      </c>
      <c r="B25" s="11">
        <v>13071939</v>
      </c>
      <c r="C25" s="12"/>
      <c r="D25" s="13">
        <f t="shared" si="4"/>
        <v>13071939</v>
      </c>
      <c r="E25" s="13">
        <v>1169158.99</v>
      </c>
      <c r="F25" s="13">
        <v>1168579.17</v>
      </c>
      <c r="G25" s="14">
        <v>1168239.48</v>
      </c>
      <c r="H25" s="14">
        <f t="shared" si="6"/>
        <v>3505977.64</v>
      </c>
      <c r="I25" s="20">
        <f t="shared" si="5"/>
        <v>9565961.3599999994</v>
      </c>
      <c r="J25" s="2"/>
      <c r="K25" s="2"/>
      <c r="L25" s="2"/>
      <c r="M25" s="19"/>
      <c r="W25" s="2"/>
    </row>
    <row r="26" spans="1:23" ht="15" thickBot="1" x14ac:dyDescent="0.25">
      <c r="A26" s="21" t="s">
        <v>32</v>
      </c>
      <c r="B26" s="4">
        <f>SUM(B27:B72)</f>
        <v>364245245</v>
      </c>
      <c r="C26" s="7">
        <f t="shared" ref="C26:H26" si="7">SUM(C27:C72)</f>
        <v>25500000</v>
      </c>
      <c r="D26" s="4">
        <f t="shared" si="7"/>
        <v>389745245</v>
      </c>
      <c r="E26" s="4">
        <f t="shared" si="7"/>
        <v>16499580.499999998</v>
      </c>
      <c r="F26" s="4">
        <f t="shared" si="7"/>
        <v>30761654.359999999</v>
      </c>
      <c r="G26" s="4">
        <f t="shared" si="7"/>
        <v>50324784.030000001</v>
      </c>
      <c r="H26" s="4">
        <f t="shared" si="7"/>
        <v>97586018.890000001</v>
      </c>
      <c r="I26" s="8">
        <f>SUM(I27:I72)</f>
        <v>292159226.11000001</v>
      </c>
      <c r="J26" s="2"/>
      <c r="K26" s="2"/>
      <c r="L26" s="2"/>
      <c r="M26" s="19"/>
      <c r="W26" s="2"/>
    </row>
    <row r="27" spans="1:23" x14ac:dyDescent="0.2">
      <c r="A27" s="10" t="s">
        <v>33</v>
      </c>
      <c r="B27" s="11">
        <v>3000000</v>
      </c>
      <c r="C27" s="13"/>
      <c r="D27" s="13">
        <f t="shared" si="4"/>
        <v>3000000</v>
      </c>
      <c r="E27" s="13">
        <v>164840.6</v>
      </c>
      <c r="F27" s="13">
        <v>160797.79999999999</v>
      </c>
      <c r="G27" s="13">
        <v>161322.64000000001</v>
      </c>
      <c r="H27" s="14">
        <f t="shared" ref="H27:H72" si="8">SUM(E27:G27)</f>
        <v>486961.04000000004</v>
      </c>
      <c r="I27" s="18">
        <f t="shared" ref="I27:I72" si="9">+D27-H27</f>
        <v>2513038.96</v>
      </c>
      <c r="J27" s="2"/>
      <c r="K27" s="2"/>
      <c r="L27" s="2"/>
      <c r="M27" s="19"/>
      <c r="W27" s="2"/>
    </row>
    <row r="28" spans="1:23" x14ac:dyDescent="0.2">
      <c r="A28" s="10" t="s">
        <v>34</v>
      </c>
      <c r="B28" s="11">
        <v>24000000</v>
      </c>
      <c r="C28" s="13"/>
      <c r="D28" s="13">
        <f t="shared" si="4"/>
        <v>24000000</v>
      </c>
      <c r="E28" s="13">
        <v>934096.7</v>
      </c>
      <c r="F28" s="13">
        <v>911187.54</v>
      </c>
      <c r="G28" s="13">
        <v>5764651.4199999999</v>
      </c>
      <c r="H28" s="14">
        <f t="shared" si="8"/>
        <v>7609935.6600000001</v>
      </c>
      <c r="I28" s="18">
        <f t="shared" si="9"/>
        <v>16390064.34</v>
      </c>
      <c r="J28" s="2"/>
      <c r="K28" s="2"/>
      <c r="L28" s="2"/>
      <c r="M28" s="19"/>
      <c r="W28" s="2"/>
    </row>
    <row r="29" spans="1:23" x14ac:dyDescent="0.2">
      <c r="A29" s="10" t="s">
        <v>35</v>
      </c>
      <c r="B29" s="11">
        <v>8200000</v>
      </c>
      <c r="C29" s="13"/>
      <c r="D29" s="13">
        <f t="shared" si="4"/>
        <v>8200000</v>
      </c>
      <c r="E29" s="13"/>
      <c r="F29" s="13"/>
      <c r="G29" s="13"/>
      <c r="H29" s="14">
        <f t="shared" si="8"/>
        <v>0</v>
      </c>
      <c r="I29" s="18">
        <f t="shared" si="9"/>
        <v>8200000</v>
      </c>
      <c r="J29" s="2"/>
      <c r="K29" s="2"/>
      <c r="L29" s="2"/>
      <c r="M29" s="19"/>
      <c r="W29" s="2"/>
    </row>
    <row r="30" spans="1:23" x14ac:dyDescent="0.2">
      <c r="A30" s="10" t="s">
        <v>36</v>
      </c>
      <c r="B30" s="11">
        <v>60590622</v>
      </c>
      <c r="C30" s="12"/>
      <c r="D30" s="13">
        <f t="shared" si="4"/>
        <v>60590622</v>
      </c>
      <c r="E30" s="13">
        <v>4155893.67</v>
      </c>
      <c r="F30" s="13">
        <v>3891768.77</v>
      </c>
      <c r="G30" s="13">
        <v>3987807.69</v>
      </c>
      <c r="H30" s="14">
        <f t="shared" si="8"/>
        <v>12035470.129999999</v>
      </c>
      <c r="I30" s="18">
        <f t="shared" si="9"/>
        <v>48555151.870000005</v>
      </c>
      <c r="J30" s="2"/>
      <c r="K30" s="2"/>
      <c r="L30" s="2"/>
      <c r="M30" s="19"/>
      <c r="W30" s="2"/>
    </row>
    <row r="31" spans="1:23" x14ac:dyDescent="0.2">
      <c r="A31" s="10" t="s">
        <v>37</v>
      </c>
      <c r="B31" s="11">
        <v>40161791</v>
      </c>
      <c r="C31" s="12"/>
      <c r="D31" s="13">
        <f t="shared" si="4"/>
        <v>40161791</v>
      </c>
      <c r="E31" s="13"/>
      <c r="F31" s="13">
        <v>3940190.81</v>
      </c>
      <c r="G31" s="13">
        <v>3872929.19</v>
      </c>
      <c r="H31" s="14">
        <f t="shared" si="8"/>
        <v>7813120</v>
      </c>
      <c r="I31" s="18">
        <f t="shared" si="9"/>
        <v>32348671</v>
      </c>
      <c r="J31" s="2"/>
      <c r="K31" s="2"/>
      <c r="L31" s="2"/>
      <c r="M31" s="19"/>
      <c r="W31" s="2"/>
    </row>
    <row r="32" spans="1:23" x14ac:dyDescent="0.2">
      <c r="A32" s="10" t="s">
        <v>38</v>
      </c>
      <c r="B32" s="11">
        <v>452724</v>
      </c>
      <c r="C32" s="23"/>
      <c r="D32" s="13">
        <f t="shared" si="4"/>
        <v>452724</v>
      </c>
      <c r="E32" s="13">
        <v>43055</v>
      </c>
      <c r="F32" s="13">
        <v>41151</v>
      </c>
      <c r="G32" s="13">
        <v>51630</v>
      </c>
      <c r="H32" s="14">
        <f t="shared" si="8"/>
        <v>135836</v>
      </c>
      <c r="I32" s="18">
        <f t="shared" si="9"/>
        <v>316888</v>
      </c>
      <c r="J32" s="2"/>
      <c r="K32" s="2"/>
      <c r="L32" s="2"/>
      <c r="M32" s="19"/>
      <c r="W32" s="2"/>
    </row>
    <row r="33" spans="1:23" x14ac:dyDescent="0.2">
      <c r="A33" s="10" t="s">
        <v>39</v>
      </c>
      <c r="B33" s="11">
        <v>500000</v>
      </c>
      <c r="C33" s="12"/>
      <c r="D33" s="13">
        <f t="shared" si="4"/>
        <v>500000</v>
      </c>
      <c r="E33" s="13">
        <v>5090</v>
      </c>
      <c r="F33" s="13">
        <v>5358</v>
      </c>
      <c r="G33" s="13">
        <v>5358</v>
      </c>
      <c r="H33" s="14">
        <f t="shared" si="8"/>
        <v>15806</v>
      </c>
      <c r="I33" s="18">
        <f t="shared" si="9"/>
        <v>484194</v>
      </c>
      <c r="J33" s="2"/>
      <c r="K33" s="2"/>
      <c r="L33" s="2"/>
      <c r="M33" s="19"/>
      <c r="W33" s="2"/>
    </row>
    <row r="34" spans="1:23" x14ac:dyDescent="0.2">
      <c r="A34" s="10" t="s">
        <v>40</v>
      </c>
      <c r="B34" s="11">
        <v>22315708</v>
      </c>
      <c r="C34" s="12"/>
      <c r="D34" s="13">
        <f t="shared" si="4"/>
        <v>22315708</v>
      </c>
      <c r="E34" s="13">
        <v>10032920</v>
      </c>
      <c r="F34" s="13">
        <v>4120418.4</v>
      </c>
      <c r="G34" s="13">
        <v>2492265.6800000002</v>
      </c>
      <c r="H34" s="14">
        <f t="shared" si="8"/>
        <v>16645604.08</v>
      </c>
      <c r="I34" s="18">
        <f t="shared" si="9"/>
        <v>5670103.9199999999</v>
      </c>
      <c r="J34" s="2"/>
      <c r="K34" s="2"/>
      <c r="L34" s="2"/>
      <c r="M34" s="19"/>
      <c r="W34" s="2"/>
    </row>
    <row r="35" spans="1:23" x14ac:dyDescent="0.2">
      <c r="A35" s="10" t="s">
        <v>41</v>
      </c>
      <c r="B35" s="11">
        <v>120000</v>
      </c>
      <c r="C35" s="12"/>
      <c r="D35" s="13">
        <f t="shared" si="4"/>
        <v>120000</v>
      </c>
      <c r="E35" s="13"/>
      <c r="F35" s="13"/>
      <c r="G35" s="13">
        <v>4720</v>
      </c>
      <c r="H35" s="14">
        <f t="shared" si="8"/>
        <v>4720</v>
      </c>
      <c r="I35" s="18">
        <f t="shared" si="9"/>
        <v>115280</v>
      </c>
      <c r="J35" s="2"/>
      <c r="K35" s="2"/>
      <c r="L35" s="2"/>
      <c r="M35" s="19"/>
      <c r="W35" s="2"/>
    </row>
    <row r="36" spans="1:23" x14ac:dyDescent="0.2">
      <c r="A36" s="10" t="s">
        <v>42</v>
      </c>
      <c r="B36" s="11">
        <v>8219169</v>
      </c>
      <c r="C36" s="12">
        <v>3500000</v>
      </c>
      <c r="D36" s="13">
        <f t="shared" si="4"/>
        <v>11719169</v>
      </c>
      <c r="E36" s="13"/>
      <c r="F36" s="13"/>
      <c r="G36" s="13">
        <v>2711263.5</v>
      </c>
      <c r="H36" s="14">
        <f t="shared" si="8"/>
        <v>2711263.5</v>
      </c>
      <c r="I36" s="18">
        <f t="shared" si="9"/>
        <v>9007905.5</v>
      </c>
      <c r="J36" s="2"/>
      <c r="K36" s="2"/>
      <c r="L36" s="2"/>
      <c r="M36" s="19"/>
      <c r="W36" s="2"/>
    </row>
    <row r="37" spans="1:23" x14ac:dyDescent="0.2">
      <c r="A37" s="10" t="s">
        <v>43</v>
      </c>
      <c r="B37" s="11">
        <v>2216950</v>
      </c>
      <c r="C37" s="12"/>
      <c r="D37" s="13">
        <f t="shared" si="4"/>
        <v>2216950</v>
      </c>
      <c r="E37" s="13"/>
      <c r="F37" s="13"/>
      <c r="G37" s="13">
        <v>885000</v>
      </c>
      <c r="H37" s="14">
        <f t="shared" si="8"/>
        <v>885000</v>
      </c>
      <c r="I37" s="18">
        <f t="shared" si="9"/>
        <v>1331950</v>
      </c>
      <c r="J37" s="2"/>
      <c r="K37" s="2"/>
      <c r="L37" s="2"/>
      <c r="M37" s="19"/>
      <c r="W37" s="2"/>
    </row>
    <row r="38" spans="1:23" x14ac:dyDescent="0.2">
      <c r="A38" s="10" t="s">
        <v>44</v>
      </c>
      <c r="B38" s="11">
        <v>1</v>
      </c>
      <c r="C38" s="12"/>
      <c r="D38" s="13">
        <f t="shared" si="4"/>
        <v>1</v>
      </c>
      <c r="E38" s="13"/>
      <c r="F38" s="13"/>
      <c r="G38" s="13">
        <v>2950</v>
      </c>
      <c r="H38" s="14">
        <f t="shared" si="8"/>
        <v>2950</v>
      </c>
      <c r="I38" s="18">
        <f t="shared" si="9"/>
        <v>-2949</v>
      </c>
      <c r="J38" s="2"/>
      <c r="K38" s="2"/>
      <c r="L38" s="2"/>
      <c r="M38" s="19"/>
      <c r="W38" s="2"/>
    </row>
    <row r="39" spans="1:23" x14ac:dyDescent="0.2">
      <c r="A39" s="10" t="s">
        <v>45</v>
      </c>
      <c r="B39" s="11">
        <v>2900000</v>
      </c>
      <c r="C39" s="12"/>
      <c r="D39" s="13">
        <f t="shared" si="4"/>
        <v>2900000</v>
      </c>
      <c r="E39" s="13"/>
      <c r="F39" s="13"/>
      <c r="G39" s="13"/>
      <c r="H39" s="14">
        <f t="shared" si="8"/>
        <v>0</v>
      </c>
      <c r="I39" s="18">
        <f t="shared" si="9"/>
        <v>2900000</v>
      </c>
      <c r="J39" s="2"/>
      <c r="K39" s="2"/>
      <c r="L39" s="2"/>
      <c r="M39" s="19"/>
      <c r="W39" s="2"/>
    </row>
    <row r="40" spans="1:23" x14ac:dyDescent="0.2">
      <c r="A40" s="24" t="s">
        <v>46</v>
      </c>
      <c r="B40" s="11">
        <v>2160560</v>
      </c>
      <c r="C40" s="12"/>
      <c r="D40" s="13">
        <f t="shared" si="4"/>
        <v>2160560</v>
      </c>
      <c r="E40" s="13">
        <v>324000</v>
      </c>
      <c r="F40" s="13">
        <v>616221</v>
      </c>
      <c r="G40" s="13">
        <v>1062450</v>
      </c>
      <c r="H40" s="14">
        <f t="shared" si="8"/>
        <v>2002671</v>
      </c>
      <c r="I40" s="18">
        <f t="shared" si="9"/>
        <v>157889</v>
      </c>
      <c r="J40" s="2"/>
      <c r="K40" s="2"/>
      <c r="L40" s="2"/>
      <c r="M40" s="19"/>
      <c r="W40" s="2"/>
    </row>
    <row r="41" spans="1:23" x14ac:dyDescent="0.2">
      <c r="A41" s="10" t="s">
        <v>47</v>
      </c>
      <c r="B41" s="11">
        <v>2812178</v>
      </c>
      <c r="C41" s="12"/>
      <c r="D41" s="13">
        <f t="shared" si="4"/>
        <v>2812178</v>
      </c>
      <c r="E41" s="13"/>
      <c r="F41" s="13"/>
      <c r="G41" s="13"/>
      <c r="H41" s="14">
        <f t="shared" si="8"/>
        <v>0</v>
      </c>
      <c r="I41" s="18">
        <f t="shared" si="9"/>
        <v>2812178</v>
      </c>
      <c r="J41" s="2"/>
      <c r="K41" s="2"/>
      <c r="L41" s="2"/>
      <c r="M41" s="19"/>
      <c r="W41" s="2"/>
    </row>
    <row r="42" spans="1:23" x14ac:dyDescent="0.2">
      <c r="A42" s="10" t="s">
        <v>48</v>
      </c>
      <c r="B42" s="11">
        <v>700000</v>
      </c>
      <c r="C42" s="12"/>
      <c r="D42" s="13">
        <f t="shared" si="4"/>
        <v>700000</v>
      </c>
      <c r="E42" s="13"/>
      <c r="F42" s="13"/>
      <c r="G42" s="13"/>
      <c r="H42" s="14">
        <f t="shared" si="8"/>
        <v>0</v>
      </c>
      <c r="I42" s="18">
        <f t="shared" si="9"/>
        <v>700000</v>
      </c>
      <c r="J42" s="2"/>
      <c r="K42" s="2"/>
      <c r="L42" s="2"/>
      <c r="M42" s="19"/>
      <c r="W42" s="2"/>
    </row>
    <row r="43" spans="1:23" x14ac:dyDescent="0.2">
      <c r="A43" s="10" t="s">
        <v>49</v>
      </c>
      <c r="B43" s="11">
        <v>2530000</v>
      </c>
      <c r="C43" s="12"/>
      <c r="D43" s="13">
        <f t="shared" si="4"/>
        <v>2530000</v>
      </c>
      <c r="E43" s="13"/>
      <c r="F43" s="13"/>
      <c r="G43" s="13"/>
      <c r="H43" s="14">
        <f t="shared" si="8"/>
        <v>0</v>
      </c>
      <c r="I43" s="18">
        <f t="shared" si="9"/>
        <v>2530000</v>
      </c>
      <c r="J43" s="2"/>
      <c r="K43" s="2"/>
      <c r="L43" s="2"/>
      <c r="M43" s="19"/>
      <c r="W43" s="2"/>
    </row>
    <row r="44" spans="1:23" x14ac:dyDescent="0.2">
      <c r="A44" s="10" t="s">
        <v>50</v>
      </c>
      <c r="B44" s="11">
        <v>34162809</v>
      </c>
      <c r="C44" s="12">
        <v>8000000</v>
      </c>
      <c r="D44" s="13">
        <f t="shared" si="4"/>
        <v>42162809</v>
      </c>
      <c r="E44" s="13"/>
      <c r="F44" s="13">
        <v>5864971.0499999998</v>
      </c>
      <c r="G44" s="13">
        <v>1180000</v>
      </c>
      <c r="H44" s="14">
        <f t="shared" si="8"/>
        <v>7044971.0499999998</v>
      </c>
      <c r="I44" s="18">
        <f t="shared" si="9"/>
        <v>35117837.950000003</v>
      </c>
      <c r="J44" s="2"/>
      <c r="K44" s="2"/>
      <c r="L44" s="2"/>
      <c r="M44" s="19"/>
      <c r="W44" s="2"/>
    </row>
    <row r="45" spans="1:23" x14ac:dyDescent="0.2">
      <c r="A45" s="25" t="s">
        <v>51</v>
      </c>
      <c r="B45" s="11">
        <v>200000</v>
      </c>
      <c r="C45" s="12"/>
      <c r="D45" s="13">
        <f t="shared" si="4"/>
        <v>200000</v>
      </c>
      <c r="E45" s="13"/>
      <c r="F45" s="13"/>
      <c r="G45" s="13"/>
      <c r="H45" s="14">
        <f t="shared" si="8"/>
        <v>0</v>
      </c>
      <c r="I45" s="18">
        <f t="shared" si="9"/>
        <v>200000</v>
      </c>
      <c r="J45" s="2"/>
      <c r="K45" s="2"/>
      <c r="L45" s="2"/>
      <c r="M45" s="19"/>
      <c r="W45" s="2"/>
    </row>
    <row r="46" spans="1:23" x14ac:dyDescent="0.2">
      <c r="A46" s="25" t="s">
        <v>52</v>
      </c>
      <c r="B46" s="11">
        <v>2970000</v>
      </c>
      <c r="C46" s="12">
        <v>2000000</v>
      </c>
      <c r="D46" s="13">
        <f t="shared" si="4"/>
        <v>4970000</v>
      </c>
      <c r="E46" s="13"/>
      <c r="F46" s="13"/>
      <c r="G46" s="13">
        <v>2220636.69</v>
      </c>
      <c r="H46" s="14">
        <f t="shared" si="8"/>
        <v>2220636.69</v>
      </c>
      <c r="I46" s="18">
        <f t="shared" si="9"/>
        <v>2749363.31</v>
      </c>
      <c r="J46" s="2"/>
      <c r="K46" s="2"/>
      <c r="L46" s="2"/>
      <c r="M46" s="19"/>
      <c r="W46" s="2"/>
    </row>
    <row r="47" spans="1:23" x14ac:dyDescent="0.2">
      <c r="A47" s="25" t="s">
        <v>53</v>
      </c>
      <c r="B47" s="11">
        <v>3570000</v>
      </c>
      <c r="C47" s="12"/>
      <c r="D47" s="13">
        <f t="shared" si="4"/>
        <v>3570000</v>
      </c>
      <c r="E47" s="13"/>
      <c r="F47" s="13"/>
      <c r="G47" s="13">
        <v>862254.32</v>
      </c>
      <c r="H47" s="14">
        <f t="shared" si="8"/>
        <v>862254.32</v>
      </c>
      <c r="I47" s="18">
        <f t="shared" si="9"/>
        <v>2707745.68</v>
      </c>
      <c r="J47" s="2"/>
      <c r="K47" s="2"/>
      <c r="L47" s="2"/>
      <c r="M47" s="19"/>
      <c r="W47" s="2"/>
    </row>
    <row r="48" spans="1:23" x14ac:dyDescent="0.2">
      <c r="A48" s="25" t="s">
        <v>54</v>
      </c>
      <c r="B48" s="11">
        <v>6792907</v>
      </c>
      <c r="C48" s="12"/>
      <c r="D48" s="13">
        <f t="shared" si="4"/>
        <v>6792907</v>
      </c>
      <c r="E48" s="13"/>
      <c r="F48" s="13"/>
      <c r="G48" s="13"/>
      <c r="H48" s="14">
        <f t="shared" si="8"/>
        <v>0</v>
      </c>
      <c r="I48" s="18">
        <f t="shared" si="9"/>
        <v>6792907</v>
      </c>
      <c r="J48" s="2"/>
      <c r="K48" s="2"/>
      <c r="L48" s="2"/>
      <c r="M48" s="19"/>
      <c r="W48" s="2"/>
    </row>
    <row r="49" spans="1:23" x14ac:dyDescent="0.2">
      <c r="A49" s="25" t="s">
        <v>55</v>
      </c>
      <c r="B49" s="11">
        <v>2000000</v>
      </c>
      <c r="C49" s="12"/>
      <c r="D49" s="13">
        <f t="shared" si="4"/>
        <v>2000000</v>
      </c>
      <c r="E49" s="13"/>
      <c r="F49" s="13">
        <v>3240.02</v>
      </c>
      <c r="G49" s="13">
        <v>222468.67</v>
      </c>
      <c r="H49" s="14">
        <f t="shared" si="8"/>
        <v>225708.69</v>
      </c>
      <c r="I49" s="18">
        <f t="shared" si="9"/>
        <v>1774291.31</v>
      </c>
      <c r="J49" s="2"/>
      <c r="K49" s="2"/>
      <c r="L49" s="2"/>
      <c r="M49" s="19"/>
      <c r="W49" s="2"/>
    </row>
    <row r="50" spans="1:23" x14ac:dyDescent="0.2">
      <c r="A50" s="26" t="s">
        <v>56</v>
      </c>
      <c r="B50" s="11">
        <v>3420000</v>
      </c>
      <c r="C50" s="12"/>
      <c r="D50" s="13">
        <f t="shared" si="4"/>
        <v>3420000</v>
      </c>
      <c r="E50" s="13"/>
      <c r="F50" s="13">
        <v>583662.54</v>
      </c>
      <c r="G50" s="13">
        <v>292120.98</v>
      </c>
      <c r="H50" s="14">
        <f t="shared" si="8"/>
        <v>875783.52</v>
      </c>
      <c r="I50" s="18">
        <f t="shared" si="9"/>
        <v>2544216.48</v>
      </c>
      <c r="J50" s="2"/>
      <c r="K50" s="2"/>
      <c r="L50" s="2"/>
      <c r="M50" s="19"/>
      <c r="W50" s="2"/>
    </row>
    <row r="51" spans="1:23" x14ac:dyDescent="0.2">
      <c r="A51" s="25" t="s">
        <v>57</v>
      </c>
      <c r="B51" s="11">
        <v>84000000</v>
      </c>
      <c r="C51" s="12"/>
      <c r="D51" s="13">
        <f t="shared" si="4"/>
        <v>84000000</v>
      </c>
      <c r="E51" s="13"/>
      <c r="F51" s="13">
        <v>7000000</v>
      </c>
      <c r="G51" s="13">
        <v>14000000</v>
      </c>
      <c r="H51" s="14">
        <f t="shared" si="8"/>
        <v>21000000</v>
      </c>
      <c r="I51" s="18">
        <f t="shared" si="9"/>
        <v>63000000</v>
      </c>
      <c r="J51" s="2"/>
      <c r="K51" s="2"/>
      <c r="L51" s="2"/>
      <c r="M51" s="19"/>
      <c r="W51" s="2"/>
    </row>
    <row r="52" spans="1:23" x14ac:dyDescent="0.2">
      <c r="A52" s="27" t="s">
        <v>58</v>
      </c>
      <c r="B52" s="11">
        <v>8300002</v>
      </c>
      <c r="C52" s="12"/>
      <c r="D52" s="13">
        <f t="shared" si="4"/>
        <v>8300002</v>
      </c>
      <c r="E52" s="13">
        <v>839684.53</v>
      </c>
      <c r="F52" s="13"/>
      <c r="G52" s="13"/>
      <c r="H52" s="14">
        <f t="shared" si="8"/>
        <v>839684.53</v>
      </c>
      <c r="I52" s="18">
        <f t="shared" si="9"/>
        <v>7460317.4699999997</v>
      </c>
      <c r="J52" s="2"/>
      <c r="K52" s="2"/>
      <c r="L52" s="2"/>
      <c r="M52" s="19"/>
      <c r="W52" s="2"/>
    </row>
    <row r="53" spans="1:23" x14ac:dyDescent="0.2">
      <c r="A53" s="27" t="s">
        <v>59</v>
      </c>
      <c r="B53" s="11">
        <v>346420</v>
      </c>
      <c r="C53" s="12"/>
      <c r="D53" s="13">
        <f t="shared" si="4"/>
        <v>346420</v>
      </c>
      <c r="E53" s="13"/>
      <c r="F53" s="13"/>
      <c r="G53" s="13"/>
      <c r="H53" s="14">
        <f t="shared" si="8"/>
        <v>0</v>
      </c>
      <c r="I53" s="18">
        <f t="shared" si="9"/>
        <v>346420</v>
      </c>
      <c r="J53" s="2"/>
      <c r="K53" s="2"/>
      <c r="L53" s="2"/>
      <c r="M53" s="19"/>
      <c r="W53" s="2"/>
    </row>
    <row r="54" spans="1:23" x14ac:dyDescent="0.2">
      <c r="A54" s="27" t="s">
        <v>60</v>
      </c>
      <c r="B54" s="11">
        <v>1400000</v>
      </c>
      <c r="C54" s="12">
        <v>3000000</v>
      </c>
      <c r="D54" s="13">
        <f t="shared" si="4"/>
        <v>4400000</v>
      </c>
      <c r="E54" s="13"/>
      <c r="F54" s="13"/>
      <c r="G54" s="13">
        <v>1932250</v>
      </c>
      <c r="H54" s="14">
        <f t="shared" si="8"/>
        <v>1932250</v>
      </c>
      <c r="I54" s="18">
        <f t="shared" si="9"/>
        <v>2467750</v>
      </c>
      <c r="J54" s="2"/>
      <c r="K54" s="2"/>
      <c r="L54" s="2"/>
      <c r="M54" s="19"/>
      <c r="W54" s="2"/>
    </row>
    <row r="55" spans="1:23" x14ac:dyDescent="0.2">
      <c r="A55" s="27" t="s">
        <v>61</v>
      </c>
      <c r="B55" s="11">
        <v>333375</v>
      </c>
      <c r="C55" s="12"/>
      <c r="D55" s="13">
        <f t="shared" si="4"/>
        <v>333375</v>
      </c>
      <c r="E55" s="13"/>
      <c r="F55" s="13"/>
      <c r="G55" s="13">
        <v>720000</v>
      </c>
      <c r="H55" s="14">
        <f t="shared" si="8"/>
        <v>720000</v>
      </c>
      <c r="I55" s="18">
        <f t="shared" si="9"/>
        <v>-386625</v>
      </c>
      <c r="J55" s="2"/>
      <c r="K55" s="2"/>
      <c r="L55" s="2"/>
      <c r="M55" s="19"/>
      <c r="W55" s="2"/>
    </row>
    <row r="56" spans="1:23" x14ac:dyDescent="0.2">
      <c r="A56" s="27" t="s">
        <v>62</v>
      </c>
      <c r="B56" s="11">
        <v>1000000</v>
      </c>
      <c r="C56" s="12"/>
      <c r="D56" s="13">
        <f t="shared" si="4"/>
        <v>1000000</v>
      </c>
      <c r="E56" s="13"/>
      <c r="F56" s="13">
        <v>863512</v>
      </c>
      <c r="G56" s="13">
        <v>847023.18</v>
      </c>
      <c r="H56" s="14">
        <f t="shared" si="8"/>
        <v>1710535.1800000002</v>
      </c>
      <c r="I56" s="18">
        <f t="shared" si="9"/>
        <v>-710535.18000000017</v>
      </c>
      <c r="J56" s="2"/>
      <c r="K56" s="2"/>
      <c r="L56" s="2"/>
      <c r="M56" s="19"/>
      <c r="W56" s="2"/>
    </row>
    <row r="57" spans="1:23" x14ac:dyDescent="0.2">
      <c r="A57" s="27" t="s">
        <v>63</v>
      </c>
      <c r="B57" s="11">
        <v>700000</v>
      </c>
      <c r="C57" s="12"/>
      <c r="D57" s="13">
        <f t="shared" si="4"/>
        <v>700000</v>
      </c>
      <c r="E57" s="13"/>
      <c r="F57" s="13"/>
      <c r="G57" s="13"/>
      <c r="H57" s="14">
        <f t="shared" si="8"/>
        <v>0</v>
      </c>
      <c r="I57" s="18">
        <f t="shared" si="9"/>
        <v>700000</v>
      </c>
      <c r="J57" s="2"/>
      <c r="K57" s="2"/>
      <c r="L57" s="2"/>
      <c r="M57" s="19"/>
      <c r="W57" s="2"/>
    </row>
    <row r="58" spans="1:23" x14ac:dyDescent="0.2">
      <c r="A58" s="27" t="s">
        <v>64</v>
      </c>
      <c r="B58" s="11">
        <v>1000000</v>
      </c>
      <c r="C58" s="12"/>
      <c r="D58" s="13">
        <f t="shared" si="4"/>
        <v>1000000</v>
      </c>
      <c r="E58" s="13"/>
      <c r="F58" s="13"/>
      <c r="G58" s="13"/>
      <c r="H58" s="14">
        <f t="shared" si="8"/>
        <v>0</v>
      </c>
      <c r="I58" s="18">
        <f t="shared" si="9"/>
        <v>1000000</v>
      </c>
      <c r="J58" s="2"/>
      <c r="K58" s="2"/>
      <c r="L58" s="2"/>
      <c r="M58" s="19"/>
      <c r="W58" s="2"/>
    </row>
    <row r="59" spans="1:23" x14ac:dyDescent="0.2">
      <c r="A59" s="27" t="s">
        <v>65</v>
      </c>
      <c r="B59" s="11">
        <v>70000</v>
      </c>
      <c r="C59" s="23"/>
      <c r="D59" s="13">
        <f t="shared" si="4"/>
        <v>70000</v>
      </c>
      <c r="E59" s="13"/>
      <c r="F59" s="13"/>
      <c r="G59" s="13"/>
      <c r="H59" s="14">
        <f t="shared" si="8"/>
        <v>0</v>
      </c>
      <c r="I59" s="18">
        <f t="shared" si="9"/>
        <v>70000</v>
      </c>
      <c r="J59" s="2"/>
      <c r="K59" s="2"/>
      <c r="L59" s="2"/>
      <c r="M59" s="19"/>
      <c r="W59" s="2"/>
    </row>
    <row r="60" spans="1:23" x14ac:dyDescent="0.2">
      <c r="A60" s="27" t="s">
        <v>66</v>
      </c>
      <c r="B60" s="11">
        <v>6754240</v>
      </c>
      <c r="C60" s="23"/>
      <c r="D60" s="13">
        <f t="shared" si="4"/>
        <v>6754240</v>
      </c>
      <c r="F60" s="13">
        <v>66245.429999999993</v>
      </c>
      <c r="G60" s="13">
        <v>2349211.27</v>
      </c>
      <c r="H60" s="14">
        <f t="shared" si="8"/>
        <v>2415456.7000000002</v>
      </c>
      <c r="I60" s="18">
        <f t="shared" si="9"/>
        <v>4338783.3</v>
      </c>
      <c r="J60" s="2"/>
      <c r="K60" s="2"/>
      <c r="L60" s="2"/>
      <c r="M60" s="19"/>
      <c r="W60" s="2"/>
    </row>
    <row r="61" spans="1:23" x14ac:dyDescent="0.2">
      <c r="A61" s="27" t="s">
        <v>67</v>
      </c>
      <c r="B61" s="11">
        <v>100000</v>
      </c>
      <c r="C61" s="23"/>
      <c r="D61" s="13">
        <f t="shared" si="4"/>
        <v>100000</v>
      </c>
      <c r="E61" s="13"/>
      <c r="F61" s="13"/>
      <c r="G61" s="13">
        <v>3528211.8</v>
      </c>
      <c r="H61" s="14">
        <f t="shared" si="8"/>
        <v>3528211.8</v>
      </c>
      <c r="I61" s="18">
        <f t="shared" si="9"/>
        <v>-3428211.8</v>
      </c>
      <c r="J61" s="2"/>
      <c r="K61" s="2"/>
      <c r="L61" s="2"/>
      <c r="M61" s="19"/>
      <c r="W61" s="2"/>
    </row>
    <row r="62" spans="1:23" x14ac:dyDescent="0.2">
      <c r="A62" s="27" t="s">
        <v>68</v>
      </c>
      <c r="B62" s="11">
        <v>1</v>
      </c>
      <c r="C62" s="23"/>
      <c r="D62" s="13">
        <f t="shared" si="4"/>
        <v>1</v>
      </c>
      <c r="E62" s="13"/>
      <c r="F62" s="13"/>
      <c r="G62" s="13"/>
      <c r="H62" s="14">
        <f t="shared" si="8"/>
        <v>0</v>
      </c>
      <c r="I62" s="18">
        <f t="shared" si="9"/>
        <v>1</v>
      </c>
      <c r="J62" s="2"/>
      <c r="K62" s="2"/>
      <c r="L62" s="2"/>
      <c r="M62" s="19"/>
      <c r="W62" s="2"/>
    </row>
    <row r="63" spans="1:23" x14ac:dyDescent="0.2">
      <c r="A63" s="27" t="s">
        <v>69</v>
      </c>
      <c r="B63" s="11">
        <v>525</v>
      </c>
      <c r="C63" s="23"/>
      <c r="D63" s="13">
        <f t="shared" si="4"/>
        <v>525</v>
      </c>
      <c r="E63" s="13"/>
      <c r="F63" s="13"/>
      <c r="G63" s="13"/>
      <c r="H63" s="14">
        <f t="shared" si="8"/>
        <v>0</v>
      </c>
      <c r="I63" s="18">
        <f t="shared" si="9"/>
        <v>525</v>
      </c>
      <c r="J63" s="2"/>
      <c r="K63" s="2"/>
      <c r="L63" s="2"/>
      <c r="M63" s="19"/>
      <c r="W63" s="2"/>
    </row>
    <row r="64" spans="1:23" x14ac:dyDescent="0.2">
      <c r="A64" s="27" t="s">
        <v>70</v>
      </c>
      <c r="B64" s="11">
        <v>7364000</v>
      </c>
      <c r="C64" s="23"/>
      <c r="D64" s="13">
        <f t="shared" si="4"/>
        <v>7364000</v>
      </c>
      <c r="E64" s="13"/>
      <c r="F64" s="13"/>
      <c r="G64" s="13"/>
      <c r="H64" s="14">
        <f t="shared" si="8"/>
        <v>0</v>
      </c>
      <c r="I64" s="18">
        <f t="shared" si="9"/>
        <v>7364000</v>
      </c>
      <c r="J64" s="2"/>
      <c r="K64" s="2"/>
      <c r="L64" s="2"/>
      <c r="M64" s="19"/>
      <c r="W64" s="2"/>
    </row>
    <row r="65" spans="1:23" x14ac:dyDescent="0.2">
      <c r="A65" s="27" t="s">
        <v>71</v>
      </c>
      <c r="B65" s="11">
        <v>10981000</v>
      </c>
      <c r="C65" s="12">
        <v>8500000</v>
      </c>
      <c r="D65" s="13">
        <f t="shared" si="4"/>
        <v>19481000</v>
      </c>
      <c r="E65" s="13"/>
      <c r="F65" s="13">
        <v>2500000</v>
      </c>
      <c r="G65" s="13">
        <v>159300</v>
      </c>
      <c r="H65" s="14">
        <f t="shared" si="8"/>
        <v>2659300</v>
      </c>
      <c r="I65" s="18">
        <f t="shared" si="9"/>
        <v>16821700</v>
      </c>
      <c r="J65" s="22"/>
      <c r="K65" s="2"/>
      <c r="L65" s="2"/>
      <c r="M65" s="19"/>
      <c r="W65" s="2"/>
    </row>
    <row r="66" spans="1:23" x14ac:dyDescent="0.2">
      <c r="A66" s="27" t="s">
        <v>72</v>
      </c>
      <c r="B66" s="11"/>
      <c r="C66" s="12">
        <v>300000</v>
      </c>
      <c r="D66" s="13">
        <f t="shared" si="4"/>
        <v>300000</v>
      </c>
      <c r="E66" s="13"/>
      <c r="F66" s="13"/>
      <c r="G66" s="13"/>
      <c r="H66" s="14">
        <f t="shared" si="8"/>
        <v>0</v>
      </c>
      <c r="I66" s="18">
        <f t="shared" si="9"/>
        <v>300000</v>
      </c>
      <c r="J66" s="2"/>
      <c r="K66" s="2"/>
      <c r="L66" s="2"/>
      <c r="M66" s="19"/>
      <c r="W66" s="2"/>
    </row>
    <row r="67" spans="1:23" x14ac:dyDescent="0.2">
      <c r="A67" s="27" t="s">
        <v>73</v>
      </c>
      <c r="B67" s="11"/>
      <c r="C67" s="12">
        <v>200000</v>
      </c>
      <c r="D67" s="13">
        <f t="shared" si="4"/>
        <v>200000</v>
      </c>
      <c r="E67" s="13"/>
      <c r="F67" s="13"/>
      <c r="G67" s="13"/>
      <c r="H67" s="14">
        <f t="shared" si="8"/>
        <v>0</v>
      </c>
      <c r="I67" s="18">
        <f t="shared" si="9"/>
        <v>200000</v>
      </c>
      <c r="J67" s="2"/>
      <c r="K67" s="2"/>
      <c r="L67" s="2"/>
      <c r="M67" s="19"/>
      <c r="W67" s="2"/>
    </row>
    <row r="68" spans="1:23" x14ac:dyDescent="0.2">
      <c r="A68" s="27" t="s">
        <v>74</v>
      </c>
      <c r="B68" s="11">
        <v>3700000</v>
      </c>
      <c r="C68" s="12"/>
      <c r="D68" s="13">
        <f t="shared" si="4"/>
        <v>3700000</v>
      </c>
      <c r="E68" s="13"/>
      <c r="F68" s="13">
        <v>192930</v>
      </c>
      <c r="G68" s="13">
        <v>1008959</v>
      </c>
      <c r="H68" s="14">
        <f t="shared" si="8"/>
        <v>1201889</v>
      </c>
      <c r="I68" s="18">
        <f t="shared" si="9"/>
        <v>2498111</v>
      </c>
      <c r="J68" s="2"/>
      <c r="K68" s="2"/>
      <c r="L68" s="2"/>
      <c r="M68" s="19"/>
      <c r="W68" s="2"/>
    </row>
    <row r="69" spans="1:23" x14ac:dyDescent="0.2">
      <c r="A69" s="27" t="s">
        <v>75</v>
      </c>
      <c r="B69" s="11">
        <v>3000000</v>
      </c>
      <c r="C69" s="12"/>
      <c r="D69" s="13">
        <f t="shared" si="4"/>
        <v>3000000</v>
      </c>
      <c r="E69" s="13"/>
      <c r="F69" s="13"/>
      <c r="G69" s="13"/>
      <c r="H69" s="14">
        <f t="shared" si="8"/>
        <v>0</v>
      </c>
      <c r="I69" s="18">
        <f t="shared" si="9"/>
        <v>3000000</v>
      </c>
      <c r="J69" s="2"/>
      <c r="K69" s="2"/>
      <c r="L69" s="2"/>
      <c r="M69" s="19"/>
      <c r="W69" s="2"/>
    </row>
    <row r="70" spans="1:23" x14ac:dyDescent="0.2">
      <c r="A70" s="27" t="s">
        <v>76</v>
      </c>
      <c r="B70" s="11">
        <v>1200000</v>
      </c>
      <c r="C70" s="12"/>
      <c r="D70" s="13">
        <f t="shared" si="4"/>
        <v>1200000</v>
      </c>
      <c r="E70" s="13"/>
      <c r="F70" s="13"/>
      <c r="G70" s="13"/>
      <c r="H70" s="14">
        <f t="shared" si="8"/>
        <v>0</v>
      </c>
      <c r="I70" s="18">
        <f t="shared" si="9"/>
        <v>1200000</v>
      </c>
      <c r="J70" s="2"/>
      <c r="K70" s="2"/>
      <c r="L70" s="2"/>
      <c r="M70" s="19"/>
      <c r="W70" s="2"/>
    </row>
    <row r="71" spans="1:23" x14ac:dyDescent="0.2">
      <c r="A71" s="25" t="s">
        <v>77</v>
      </c>
      <c r="B71" s="11">
        <v>262</v>
      </c>
      <c r="C71" s="28"/>
      <c r="D71" s="13">
        <f t="shared" si="4"/>
        <v>262</v>
      </c>
      <c r="E71" s="13"/>
      <c r="F71" s="13"/>
      <c r="G71" s="13"/>
      <c r="H71" s="14">
        <f t="shared" si="8"/>
        <v>0</v>
      </c>
      <c r="I71" s="18">
        <f t="shared" si="9"/>
        <v>262</v>
      </c>
      <c r="J71" s="2"/>
      <c r="K71" s="2"/>
      <c r="L71" s="2"/>
      <c r="M71" s="19"/>
      <c r="W71" s="2"/>
    </row>
    <row r="72" spans="1:23" ht="13.5" thickBot="1" x14ac:dyDescent="0.25">
      <c r="A72" s="29" t="s">
        <v>78</v>
      </c>
      <c r="B72" s="11">
        <v>1</v>
      </c>
      <c r="C72" s="12"/>
      <c r="D72" s="13">
        <f t="shared" si="4"/>
        <v>1</v>
      </c>
      <c r="E72" s="13"/>
      <c r="F72" s="13"/>
      <c r="G72" s="13"/>
      <c r="H72" s="14">
        <f t="shared" si="8"/>
        <v>0</v>
      </c>
      <c r="I72" s="18">
        <f t="shared" si="9"/>
        <v>1</v>
      </c>
      <c r="J72" s="2"/>
      <c r="K72" s="2"/>
      <c r="L72" s="2"/>
      <c r="M72" s="19"/>
      <c r="W72" s="2"/>
    </row>
    <row r="73" spans="1:23" ht="15" thickBot="1" x14ac:dyDescent="0.25">
      <c r="A73" s="21" t="s">
        <v>79</v>
      </c>
      <c r="B73" s="4">
        <f>SUM(B74:B120)</f>
        <v>546928715</v>
      </c>
      <c r="C73" s="7">
        <f>SUM(C74:C121)</f>
        <v>-40730000</v>
      </c>
      <c r="D73" s="4">
        <f>SUM(D74:D121)</f>
        <v>506198715</v>
      </c>
      <c r="E73" s="4">
        <f>SUM(E74:E118)</f>
        <v>27958100</v>
      </c>
      <c r="F73" s="4">
        <f>SUM(F74:F118)</f>
        <v>11025079.697999999</v>
      </c>
      <c r="G73" s="4">
        <f>SUM(G74:G121)</f>
        <v>46285957.000000007</v>
      </c>
      <c r="H73" s="4">
        <f>SUM(H74:H121)</f>
        <v>85269136.698000014</v>
      </c>
      <c r="I73" s="8">
        <f>SUM(I74:I121)</f>
        <v>420929578.30199993</v>
      </c>
      <c r="J73" s="2"/>
      <c r="K73" s="2"/>
      <c r="L73" s="2"/>
      <c r="M73" s="19"/>
      <c r="W73" s="2"/>
    </row>
    <row r="74" spans="1:23" x14ac:dyDescent="0.2">
      <c r="A74" s="24" t="s">
        <v>80</v>
      </c>
      <c r="B74" s="11">
        <v>48559371</v>
      </c>
      <c r="C74" s="12"/>
      <c r="D74" s="13">
        <f t="shared" si="4"/>
        <v>48559371</v>
      </c>
      <c r="E74" s="13"/>
      <c r="F74" s="13">
        <v>853281.6</v>
      </c>
      <c r="G74" s="13">
        <v>7635155.3399999999</v>
      </c>
      <c r="H74" s="14">
        <f t="shared" ref="H74:H121" si="10">SUM(E74:G74)</f>
        <v>8488436.9399999995</v>
      </c>
      <c r="I74" s="18">
        <f t="shared" ref="I74:I121" si="11">+D74-H74</f>
        <v>40070934.060000002</v>
      </c>
      <c r="J74" s="2"/>
      <c r="K74" s="2"/>
      <c r="L74" s="2"/>
      <c r="M74" s="19"/>
      <c r="W74" s="2"/>
    </row>
    <row r="75" spans="1:23" x14ac:dyDescent="0.2">
      <c r="A75" s="24" t="s">
        <v>81</v>
      </c>
      <c r="B75" s="11">
        <v>500000</v>
      </c>
      <c r="C75" s="12"/>
      <c r="D75" s="13">
        <f t="shared" si="4"/>
        <v>500000</v>
      </c>
      <c r="E75" s="13"/>
      <c r="F75" s="13"/>
      <c r="G75" s="13">
        <v>400000</v>
      </c>
      <c r="H75" s="14">
        <f t="shared" si="10"/>
        <v>400000</v>
      </c>
      <c r="I75" s="18">
        <f t="shared" si="11"/>
        <v>100000</v>
      </c>
      <c r="J75" s="2"/>
      <c r="K75" s="2"/>
      <c r="L75" s="2"/>
      <c r="M75" s="19"/>
      <c r="W75" s="2"/>
    </row>
    <row r="76" spans="1:23" x14ac:dyDescent="0.2">
      <c r="A76" s="24" t="s">
        <v>82</v>
      </c>
      <c r="B76" s="11">
        <v>20900000</v>
      </c>
      <c r="C76" s="12">
        <v>-11000000</v>
      </c>
      <c r="D76" s="13">
        <f t="shared" si="4"/>
        <v>9900000</v>
      </c>
      <c r="E76" s="13"/>
      <c r="F76" s="13"/>
      <c r="G76" s="13"/>
      <c r="H76" s="14">
        <f t="shared" si="10"/>
        <v>0</v>
      </c>
      <c r="I76" s="18">
        <f t="shared" si="11"/>
        <v>9900000</v>
      </c>
      <c r="J76" s="2"/>
      <c r="K76" s="2"/>
      <c r="L76" s="2"/>
      <c r="M76" s="19"/>
      <c r="W76" s="2"/>
    </row>
    <row r="77" spans="1:23" x14ac:dyDescent="0.2">
      <c r="A77" s="24" t="s">
        <v>83</v>
      </c>
      <c r="B77" s="11">
        <v>55095155</v>
      </c>
      <c r="C77" s="12">
        <v>-3820000</v>
      </c>
      <c r="D77" s="13">
        <f t="shared" si="4"/>
        <v>51275155</v>
      </c>
      <c r="E77" s="13">
        <v>25650000</v>
      </c>
      <c r="F77" s="13"/>
      <c r="G77" s="13">
        <v>18955980</v>
      </c>
      <c r="H77" s="14">
        <f t="shared" si="10"/>
        <v>44605980</v>
      </c>
      <c r="I77" s="18">
        <f t="shared" si="11"/>
        <v>6669175</v>
      </c>
      <c r="J77" s="2"/>
      <c r="K77" s="2"/>
      <c r="L77" s="2"/>
      <c r="M77" s="19"/>
      <c r="W77" s="2"/>
    </row>
    <row r="78" spans="1:23" x14ac:dyDescent="0.2">
      <c r="A78" s="24" t="s">
        <v>84</v>
      </c>
      <c r="B78" s="11">
        <v>7454736</v>
      </c>
      <c r="C78" s="12">
        <v>-7000000</v>
      </c>
      <c r="D78" s="13">
        <f t="shared" si="4"/>
        <v>454736</v>
      </c>
      <c r="E78" s="13"/>
      <c r="F78" s="13"/>
      <c r="G78" s="13"/>
      <c r="H78" s="14">
        <f t="shared" si="10"/>
        <v>0</v>
      </c>
      <c r="I78" s="18">
        <f t="shared" si="11"/>
        <v>454736</v>
      </c>
      <c r="J78" s="2"/>
      <c r="K78" s="2"/>
      <c r="L78" s="2"/>
      <c r="M78" s="19"/>
      <c r="W78" s="2"/>
    </row>
    <row r="79" spans="1:23" x14ac:dyDescent="0.2">
      <c r="A79" s="24" t="s">
        <v>85</v>
      </c>
      <c r="B79" s="11">
        <v>600000</v>
      </c>
      <c r="C79" s="12"/>
      <c r="D79" s="13">
        <f t="shared" si="4"/>
        <v>600000</v>
      </c>
      <c r="E79" s="13"/>
      <c r="F79" s="13"/>
      <c r="G79" s="13">
        <v>96213.36</v>
      </c>
      <c r="H79" s="14">
        <f t="shared" si="10"/>
        <v>96213.36</v>
      </c>
      <c r="I79" s="18">
        <f t="shared" si="11"/>
        <v>503786.64</v>
      </c>
      <c r="J79" s="2"/>
      <c r="K79" s="2"/>
      <c r="L79" s="2"/>
      <c r="M79" s="19"/>
      <c r="W79" s="2"/>
    </row>
    <row r="80" spans="1:23" x14ac:dyDescent="0.2">
      <c r="A80" s="24" t="s">
        <v>86</v>
      </c>
      <c r="B80" s="11">
        <v>100000</v>
      </c>
      <c r="C80" s="12"/>
      <c r="D80" s="13">
        <f t="shared" ref="D80:D121" si="12">+B80+C80</f>
        <v>100000</v>
      </c>
      <c r="E80" s="13"/>
      <c r="F80" s="13">
        <v>4307</v>
      </c>
      <c r="G80" s="13"/>
      <c r="H80" s="14">
        <f t="shared" si="10"/>
        <v>4307</v>
      </c>
      <c r="I80" s="18">
        <f t="shared" si="11"/>
        <v>95693</v>
      </c>
      <c r="J80" s="2"/>
      <c r="K80" s="2"/>
      <c r="L80" s="2"/>
      <c r="M80" s="19"/>
      <c r="W80" s="2"/>
    </row>
    <row r="81" spans="1:23" x14ac:dyDescent="0.2">
      <c r="A81" s="24" t="s">
        <v>87</v>
      </c>
      <c r="B81" s="11">
        <v>1537500</v>
      </c>
      <c r="C81" s="12">
        <v>-50000</v>
      </c>
      <c r="D81" s="13">
        <f t="shared" si="12"/>
        <v>1487500</v>
      </c>
      <c r="E81" s="13"/>
      <c r="F81" s="13">
        <v>97350</v>
      </c>
      <c r="G81" s="13">
        <v>40460.43</v>
      </c>
      <c r="H81" s="14">
        <f t="shared" si="10"/>
        <v>137810.43</v>
      </c>
      <c r="I81" s="18">
        <f t="shared" si="11"/>
        <v>1349689.57</v>
      </c>
      <c r="J81" s="2"/>
      <c r="K81" s="2"/>
      <c r="L81" s="2"/>
      <c r="M81" s="19"/>
      <c r="W81" s="2"/>
    </row>
    <row r="82" spans="1:23" x14ac:dyDescent="0.2">
      <c r="A82" s="30" t="s">
        <v>88</v>
      </c>
      <c r="B82" s="11">
        <v>2300000</v>
      </c>
      <c r="C82" s="12"/>
      <c r="D82" s="13">
        <f t="shared" si="12"/>
        <v>2300000</v>
      </c>
      <c r="E82" s="13"/>
      <c r="F82" s="13">
        <v>49652</v>
      </c>
      <c r="G82" s="13">
        <v>129236</v>
      </c>
      <c r="H82" s="14">
        <f t="shared" si="10"/>
        <v>178888</v>
      </c>
      <c r="I82" s="18">
        <f t="shared" si="11"/>
        <v>2121112</v>
      </c>
      <c r="J82" s="2"/>
      <c r="K82" s="2"/>
      <c r="L82" s="2"/>
      <c r="M82" s="19"/>
      <c r="W82" s="2"/>
    </row>
    <row r="83" spans="1:23" x14ac:dyDescent="0.2">
      <c r="A83" s="30" t="s">
        <v>89</v>
      </c>
      <c r="B83" s="11"/>
      <c r="C83" s="12">
        <v>50000</v>
      </c>
      <c r="D83" s="13">
        <f t="shared" si="12"/>
        <v>50000</v>
      </c>
      <c r="E83" s="13"/>
      <c r="F83" s="13"/>
      <c r="G83" s="13">
        <v>9735</v>
      </c>
      <c r="H83" s="14">
        <f t="shared" si="10"/>
        <v>9735</v>
      </c>
      <c r="I83" s="18">
        <f t="shared" si="11"/>
        <v>40265</v>
      </c>
      <c r="J83" s="2"/>
      <c r="K83" s="2"/>
      <c r="L83" s="2"/>
      <c r="M83" s="19"/>
      <c r="W83" s="2"/>
    </row>
    <row r="84" spans="1:23" x14ac:dyDescent="0.2">
      <c r="A84" s="30" t="s">
        <v>90</v>
      </c>
      <c r="B84" s="11">
        <v>5147217</v>
      </c>
      <c r="C84" s="12"/>
      <c r="D84" s="13">
        <f t="shared" si="12"/>
        <v>5147217</v>
      </c>
      <c r="E84" s="13"/>
      <c r="F84" s="13">
        <v>56917.688000000002</v>
      </c>
      <c r="G84" s="13">
        <v>168029.67</v>
      </c>
      <c r="H84" s="14">
        <f t="shared" si="10"/>
        <v>224947.35800000001</v>
      </c>
      <c r="I84" s="18">
        <f t="shared" si="11"/>
        <v>4922269.642</v>
      </c>
      <c r="J84" s="2"/>
      <c r="K84" s="2"/>
      <c r="L84" s="2"/>
      <c r="M84" s="19"/>
      <c r="W84" s="2"/>
    </row>
    <row r="85" spans="1:23" x14ac:dyDescent="0.2">
      <c r="A85" s="31" t="s">
        <v>91</v>
      </c>
      <c r="B85" s="11">
        <v>1100000</v>
      </c>
      <c r="C85" s="12"/>
      <c r="D85" s="13">
        <f t="shared" si="12"/>
        <v>1100000</v>
      </c>
      <c r="E85" s="13"/>
      <c r="F85" s="13">
        <v>286622</v>
      </c>
      <c r="G85" s="13">
        <v>86760.68</v>
      </c>
      <c r="H85" s="14">
        <f t="shared" si="10"/>
        <v>373382.68</v>
      </c>
      <c r="I85" s="18">
        <f t="shared" si="11"/>
        <v>726617.32000000007</v>
      </c>
      <c r="J85" s="2"/>
      <c r="K85" s="2"/>
      <c r="L85" s="2"/>
      <c r="M85" s="19"/>
      <c r="W85" s="2"/>
    </row>
    <row r="86" spans="1:23" x14ac:dyDescent="0.2">
      <c r="A86" s="31" t="s">
        <v>92</v>
      </c>
      <c r="B86" s="11">
        <v>725212</v>
      </c>
      <c r="C86" s="23"/>
      <c r="D86" s="13">
        <f t="shared" si="12"/>
        <v>725212</v>
      </c>
      <c r="E86" s="13"/>
      <c r="F86" s="13"/>
      <c r="G86" s="13">
        <v>28152.06</v>
      </c>
      <c r="H86" s="14">
        <f t="shared" si="10"/>
        <v>28152.06</v>
      </c>
      <c r="I86" s="18">
        <f t="shared" si="11"/>
        <v>697059.94</v>
      </c>
      <c r="J86" s="2"/>
      <c r="K86" s="2"/>
      <c r="L86" s="2"/>
      <c r="M86" s="19"/>
      <c r="W86" s="2"/>
    </row>
    <row r="87" spans="1:23" x14ac:dyDescent="0.2">
      <c r="A87" s="31" t="s">
        <v>93</v>
      </c>
      <c r="B87" s="11">
        <v>1090000</v>
      </c>
      <c r="C87" s="23"/>
      <c r="D87" s="13">
        <f t="shared" si="12"/>
        <v>1090000</v>
      </c>
      <c r="E87" s="13"/>
      <c r="F87" s="13"/>
      <c r="G87" s="13">
        <v>30837</v>
      </c>
      <c r="H87" s="14">
        <f t="shared" si="10"/>
        <v>30837</v>
      </c>
      <c r="I87" s="18">
        <f t="shared" si="11"/>
        <v>1059163</v>
      </c>
      <c r="J87" s="2"/>
      <c r="K87" s="2"/>
      <c r="L87" s="2"/>
      <c r="M87" s="19"/>
      <c r="W87" s="2"/>
    </row>
    <row r="88" spans="1:23" x14ac:dyDescent="0.2">
      <c r="A88" s="31" t="s">
        <v>94</v>
      </c>
      <c r="B88" s="11">
        <v>500000</v>
      </c>
      <c r="C88" s="23"/>
      <c r="D88" s="13">
        <f t="shared" si="12"/>
        <v>500000</v>
      </c>
      <c r="E88" s="13"/>
      <c r="F88" s="13"/>
      <c r="G88" s="13"/>
      <c r="H88" s="14">
        <f t="shared" si="10"/>
        <v>0</v>
      </c>
      <c r="I88" s="18">
        <f t="shared" si="11"/>
        <v>500000</v>
      </c>
      <c r="J88" s="2"/>
      <c r="K88" s="2"/>
      <c r="L88" s="2"/>
      <c r="M88" s="19"/>
      <c r="W88" s="2"/>
    </row>
    <row r="89" spans="1:23" x14ac:dyDescent="0.2">
      <c r="A89" s="31" t="s">
        <v>95</v>
      </c>
      <c r="B89" s="11"/>
      <c r="C89" s="23">
        <v>960000</v>
      </c>
      <c r="D89" s="13">
        <f t="shared" si="12"/>
        <v>960000</v>
      </c>
      <c r="E89" s="13"/>
      <c r="F89" s="13">
        <v>928434.62</v>
      </c>
      <c r="G89" s="13"/>
      <c r="H89" s="14">
        <f t="shared" si="10"/>
        <v>928434.62</v>
      </c>
      <c r="I89" s="18">
        <f t="shared" si="11"/>
        <v>31565.380000000005</v>
      </c>
      <c r="J89" s="2"/>
      <c r="K89" s="2"/>
      <c r="L89" s="2"/>
      <c r="M89" s="19"/>
      <c r="W89" s="2"/>
    </row>
    <row r="90" spans="1:23" x14ac:dyDescent="0.2">
      <c r="A90" s="31" t="s">
        <v>96</v>
      </c>
      <c r="B90" s="11"/>
      <c r="C90" s="23">
        <v>10000</v>
      </c>
      <c r="D90" s="13">
        <f t="shared" si="12"/>
        <v>10000</v>
      </c>
      <c r="E90" s="13"/>
      <c r="F90" s="13"/>
      <c r="G90" s="13">
        <v>3159.99</v>
      </c>
      <c r="H90" s="14">
        <f t="shared" si="10"/>
        <v>3159.99</v>
      </c>
      <c r="I90" s="18">
        <f t="shared" si="11"/>
        <v>6840.01</v>
      </c>
      <c r="J90" s="2"/>
      <c r="K90" s="2"/>
      <c r="L90" s="2"/>
      <c r="M90" s="19"/>
      <c r="W90" s="2"/>
    </row>
    <row r="91" spans="1:23" x14ac:dyDescent="0.2">
      <c r="A91" s="31" t="s">
        <v>97</v>
      </c>
      <c r="B91" s="11">
        <v>2800000</v>
      </c>
      <c r="C91" s="12"/>
      <c r="D91" s="13">
        <f t="shared" si="12"/>
        <v>2800000</v>
      </c>
      <c r="E91" s="13"/>
      <c r="F91" s="13">
        <v>807603.38</v>
      </c>
      <c r="G91" s="13">
        <v>659972.12</v>
      </c>
      <c r="H91" s="14">
        <f t="shared" si="10"/>
        <v>1467575.5</v>
      </c>
      <c r="I91" s="18">
        <f t="shared" si="11"/>
        <v>1332424.5</v>
      </c>
      <c r="J91" s="2"/>
      <c r="K91" s="2"/>
      <c r="L91" s="2"/>
      <c r="M91" s="19"/>
      <c r="W91" s="2"/>
    </row>
    <row r="92" spans="1:23" x14ac:dyDescent="0.2">
      <c r="A92" s="31" t="s">
        <v>98</v>
      </c>
      <c r="B92" s="11">
        <v>300000</v>
      </c>
      <c r="C92" s="12"/>
      <c r="D92" s="13">
        <f t="shared" si="12"/>
        <v>300000</v>
      </c>
      <c r="E92" s="13"/>
      <c r="F92" s="13">
        <v>3776</v>
      </c>
      <c r="G92" s="13">
        <v>190891.26</v>
      </c>
      <c r="H92" s="14">
        <f t="shared" si="10"/>
        <v>194667.26</v>
      </c>
      <c r="I92" s="18">
        <f t="shared" si="11"/>
        <v>105332.73999999999</v>
      </c>
      <c r="J92" s="2"/>
      <c r="K92" s="2"/>
      <c r="L92" s="2"/>
      <c r="M92" s="19"/>
      <c r="W92" s="2"/>
    </row>
    <row r="93" spans="1:23" x14ac:dyDescent="0.2">
      <c r="A93" s="24" t="s">
        <v>99</v>
      </c>
      <c r="B93" s="11">
        <v>4200000</v>
      </c>
      <c r="C93" s="12">
        <v>-10000</v>
      </c>
      <c r="D93" s="13">
        <f t="shared" si="12"/>
        <v>4190000</v>
      </c>
      <c r="E93" s="13"/>
      <c r="F93" s="13">
        <v>158955.84</v>
      </c>
      <c r="G93" s="13">
        <v>2089842.78</v>
      </c>
      <c r="H93" s="14">
        <f t="shared" si="10"/>
        <v>2248798.62</v>
      </c>
      <c r="I93" s="18">
        <f t="shared" si="11"/>
        <v>1941201.38</v>
      </c>
      <c r="J93" s="2"/>
      <c r="K93" s="2"/>
      <c r="L93" s="2"/>
      <c r="M93" s="19"/>
      <c r="W93" s="2"/>
    </row>
    <row r="94" spans="1:23" x14ac:dyDescent="0.2">
      <c r="A94" s="24" t="s">
        <v>100</v>
      </c>
      <c r="B94" s="11">
        <v>100000</v>
      </c>
      <c r="C94" s="12"/>
      <c r="D94" s="13">
        <f t="shared" si="12"/>
        <v>100000</v>
      </c>
      <c r="E94" s="13"/>
      <c r="F94" s="13"/>
      <c r="G94" s="13">
        <v>39158.300000000003</v>
      </c>
      <c r="H94" s="14">
        <f t="shared" si="10"/>
        <v>39158.300000000003</v>
      </c>
      <c r="I94" s="18">
        <f t="shared" si="11"/>
        <v>60841.7</v>
      </c>
      <c r="J94" s="2"/>
      <c r="K94" s="2"/>
      <c r="L94" s="2"/>
      <c r="M94" s="19"/>
      <c r="W94" s="2"/>
    </row>
    <row r="95" spans="1:23" x14ac:dyDescent="0.2">
      <c r="A95" s="24" t="s">
        <v>101</v>
      </c>
      <c r="B95" s="11">
        <v>2700000</v>
      </c>
      <c r="C95" s="12"/>
      <c r="D95" s="13">
        <f t="shared" si="12"/>
        <v>2700000</v>
      </c>
      <c r="E95" s="13"/>
      <c r="F95" s="13"/>
      <c r="G95" s="13"/>
      <c r="H95" s="14">
        <f t="shared" si="10"/>
        <v>0</v>
      </c>
      <c r="I95" s="18">
        <f t="shared" si="11"/>
        <v>2700000</v>
      </c>
      <c r="J95" s="2"/>
      <c r="K95" s="2"/>
      <c r="L95" s="2"/>
      <c r="M95" s="19"/>
      <c r="W95" s="2"/>
    </row>
    <row r="96" spans="1:23" x14ac:dyDescent="0.2">
      <c r="A96" s="24" t="s">
        <v>102</v>
      </c>
      <c r="B96" s="11">
        <v>82979</v>
      </c>
      <c r="C96" s="12"/>
      <c r="D96" s="13">
        <f t="shared" si="12"/>
        <v>82979</v>
      </c>
      <c r="E96" s="13"/>
      <c r="F96" s="13"/>
      <c r="G96" s="13">
        <v>811428.75</v>
      </c>
      <c r="H96" s="14">
        <f t="shared" si="10"/>
        <v>811428.75</v>
      </c>
      <c r="I96" s="18">
        <f t="shared" si="11"/>
        <v>-728449.75</v>
      </c>
      <c r="J96" s="2"/>
      <c r="K96" s="2"/>
      <c r="L96" s="2"/>
      <c r="M96" s="19"/>
      <c r="W96" s="2"/>
    </row>
    <row r="97" spans="1:23" x14ac:dyDescent="0.2">
      <c r="A97" s="31" t="s">
        <v>103</v>
      </c>
      <c r="B97" s="11">
        <v>1310000</v>
      </c>
      <c r="C97" s="12">
        <v>5000000</v>
      </c>
      <c r="D97" s="13">
        <f t="shared" si="12"/>
        <v>6310000</v>
      </c>
      <c r="E97" s="13"/>
      <c r="F97" s="13">
        <v>17192.599999999999</v>
      </c>
      <c r="G97" s="13">
        <v>804959.92</v>
      </c>
      <c r="H97" s="14">
        <f t="shared" si="10"/>
        <v>822152.52</v>
      </c>
      <c r="I97" s="18">
        <f t="shared" si="11"/>
        <v>5487847.4800000004</v>
      </c>
      <c r="J97" s="2"/>
      <c r="K97" s="2"/>
      <c r="L97" s="2"/>
      <c r="M97" s="19"/>
      <c r="W97" s="2"/>
    </row>
    <row r="98" spans="1:23" x14ac:dyDescent="0.2">
      <c r="A98" s="31" t="s">
        <v>104</v>
      </c>
      <c r="B98" s="11">
        <v>100000</v>
      </c>
      <c r="C98" s="12"/>
      <c r="D98" s="13">
        <f t="shared" si="12"/>
        <v>100000</v>
      </c>
      <c r="E98" s="13"/>
      <c r="F98" s="13"/>
      <c r="G98" s="13"/>
      <c r="H98" s="14">
        <f t="shared" si="10"/>
        <v>0</v>
      </c>
      <c r="I98" s="18">
        <f t="shared" si="11"/>
        <v>100000</v>
      </c>
      <c r="J98" s="2"/>
      <c r="K98" s="2"/>
      <c r="L98" s="2"/>
      <c r="M98" s="19"/>
      <c r="W98" s="2"/>
    </row>
    <row r="99" spans="1:23" x14ac:dyDescent="0.2">
      <c r="A99" s="31" t="s">
        <v>105</v>
      </c>
      <c r="B99" s="11">
        <v>1485000</v>
      </c>
      <c r="C99" s="23"/>
      <c r="D99" s="13">
        <f t="shared" si="12"/>
        <v>1485000</v>
      </c>
      <c r="E99" s="13"/>
      <c r="F99" s="13">
        <v>348500</v>
      </c>
      <c r="G99" s="13">
        <v>394633.35</v>
      </c>
      <c r="H99" s="14">
        <f t="shared" si="10"/>
        <v>743133.35</v>
      </c>
      <c r="I99" s="18">
        <f t="shared" si="11"/>
        <v>741866.65</v>
      </c>
      <c r="J99" s="2"/>
      <c r="K99" s="2"/>
      <c r="L99" s="2"/>
      <c r="M99" s="19"/>
      <c r="W99" s="2"/>
    </row>
    <row r="100" spans="1:23" x14ac:dyDescent="0.2">
      <c r="A100" s="31" t="s">
        <v>106</v>
      </c>
      <c r="B100" s="11">
        <v>2000000</v>
      </c>
      <c r="C100" s="23">
        <v>-300000</v>
      </c>
      <c r="D100" s="13">
        <f t="shared" si="12"/>
        <v>1700000</v>
      </c>
      <c r="E100" s="13"/>
      <c r="F100" s="13">
        <v>28836.3</v>
      </c>
      <c r="G100" s="13">
        <v>1102891.72</v>
      </c>
      <c r="H100" s="14">
        <f t="shared" si="10"/>
        <v>1131728.02</v>
      </c>
      <c r="I100" s="18">
        <f t="shared" si="11"/>
        <v>568271.98</v>
      </c>
      <c r="J100" s="2"/>
      <c r="K100" s="2"/>
      <c r="L100" s="2"/>
      <c r="M100" s="19"/>
      <c r="W100" s="2"/>
    </row>
    <row r="101" spans="1:23" x14ac:dyDescent="0.2">
      <c r="A101" s="31" t="s">
        <v>107</v>
      </c>
      <c r="B101" s="11"/>
      <c r="C101" s="23">
        <v>30000</v>
      </c>
      <c r="D101" s="13">
        <f t="shared" si="12"/>
        <v>30000</v>
      </c>
      <c r="E101" s="13"/>
      <c r="F101" s="13"/>
      <c r="G101" s="13"/>
      <c r="H101" s="14">
        <f t="shared" si="10"/>
        <v>0</v>
      </c>
      <c r="I101" s="18">
        <f t="shared" si="11"/>
        <v>30000</v>
      </c>
      <c r="J101" s="2"/>
      <c r="K101" s="2"/>
      <c r="L101" s="2"/>
      <c r="M101" s="19"/>
      <c r="W101" s="2"/>
    </row>
    <row r="102" spans="1:23" x14ac:dyDescent="0.2">
      <c r="A102" s="31" t="s">
        <v>108</v>
      </c>
      <c r="B102" s="11">
        <v>100000</v>
      </c>
      <c r="C102" s="23"/>
      <c r="D102" s="13">
        <f t="shared" si="12"/>
        <v>100000</v>
      </c>
      <c r="E102" s="13"/>
      <c r="F102" s="13">
        <v>96477.51</v>
      </c>
      <c r="G102" s="13">
        <v>2507.5</v>
      </c>
      <c r="H102" s="14">
        <f t="shared" si="10"/>
        <v>98985.01</v>
      </c>
      <c r="I102" s="18">
        <f t="shared" si="11"/>
        <v>1014.9900000000052</v>
      </c>
      <c r="J102" s="2"/>
      <c r="K102" s="2"/>
      <c r="L102" s="2"/>
      <c r="M102" s="19"/>
      <c r="W102" s="2"/>
    </row>
    <row r="103" spans="1:23" x14ac:dyDescent="0.2">
      <c r="A103" s="31" t="s">
        <v>109</v>
      </c>
      <c r="B103" s="11">
        <v>1000000</v>
      </c>
      <c r="C103" s="12"/>
      <c r="D103" s="13">
        <f t="shared" si="12"/>
        <v>1000000</v>
      </c>
      <c r="E103" s="13"/>
      <c r="F103" s="13"/>
      <c r="G103" s="13"/>
      <c r="H103" s="14">
        <f t="shared" si="10"/>
        <v>0</v>
      </c>
      <c r="I103" s="18">
        <f t="shared" si="11"/>
        <v>1000000</v>
      </c>
      <c r="J103" s="2"/>
      <c r="K103" s="2"/>
      <c r="L103" s="2"/>
      <c r="M103" s="19"/>
      <c r="W103" s="2"/>
    </row>
    <row r="104" spans="1:23" x14ac:dyDescent="0.2">
      <c r="A104" s="31" t="s">
        <v>110</v>
      </c>
      <c r="B104" s="11">
        <v>6145000</v>
      </c>
      <c r="C104" s="12"/>
      <c r="D104" s="13">
        <f t="shared" si="12"/>
        <v>6145000</v>
      </c>
      <c r="E104" s="13"/>
      <c r="F104" s="13"/>
      <c r="G104" s="13">
        <v>68935.600000000006</v>
      </c>
      <c r="H104" s="14">
        <f t="shared" si="10"/>
        <v>68935.600000000006</v>
      </c>
      <c r="I104" s="18">
        <f t="shared" si="11"/>
        <v>6076064.4000000004</v>
      </c>
      <c r="J104" s="2"/>
      <c r="K104" s="2"/>
      <c r="L104" s="2"/>
      <c r="M104" s="19"/>
      <c r="W104" s="2"/>
    </row>
    <row r="105" spans="1:23" x14ac:dyDescent="0.2">
      <c r="A105" s="31" t="s">
        <v>111</v>
      </c>
      <c r="B105" s="11">
        <v>300000</v>
      </c>
      <c r="C105" s="23"/>
      <c r="D105" s="13">
        <f t="shared" si="12"/>
        <v>300000</v>
      </c>
      <c r="E105" s="13"/>
      <c r="F105" s="13"/>
      <c r="G105" s="13"/>
      <c r="H105" s="14">
        <f t="shared" si="10"/>
        <v>0</v>
      </c>
      <c r="I105" s="18">
        <f t="shared" si="11"/>
        <v>300000</v>
      </c>
      <c r="J105" s="2"/>
      <c r="K105" s="2"/>
      <c r="L105" s="2"/>
      <c r="M105" s="19"/>
      <c r="W105" s="2"/>
    </row>
    <row r="106" spans="1:23" x14ac:dyDescent="0.2">
      <c r="A106" s="24" t="s">
        <v>112</v>
      </c>
      <c r="B106" s="11">
        <v>38639138</v>
      </c>
      <c r="C106" s="12"/>
      <c r="D106" s="13">
        <f t="shared" si="12"/>
        <v>38639138</v>
      </c>
      <c r="E106" s="13">
        <v>480600</v>
      </c>
      <c r="F106" s="13">
        <v>1944900</v>
      </c>
      <c r="G106" s="13">
        <v>2317664.04</v>
      </c>
      <c r="H106" s="14">
        <f t="shared" si="10"/>
        <v>4743164.04</v>
      </c>
      <c r="I106" s="18">
        <f t="shared" si="11"/>
        <v>33895973.960000001</v>
      </c>
      <c r="J106" s="2"/>
      <c r="K106" s="2"/>
      <c r="L106" s="2"/>
      <c r="M106" s="19"/>
      <c r="W106" s="2"/>
    </row>
    <row r="107" spans="1:23" x14ac:dyDescent="0.2">
      <c r="A107" s="24" t="s">
        <v>113</v>
      </c>
      <c r="B107" s="11">
        <v>46100000</v>
      </c>
      <c r="C107" s="12"/>
      <c r="D107" s="13">
        <f t="shared" si="12"/>
        <v>46100000</v>
      </c>
      <c r="E107" s="13">
        <v>1827500</v>
      </c>
      <c r="F107" s="13">
        <v>2994450</v>
      </c>
      <c r="G107" s="13">
        <v>4084765.76</v>
      </c>
      <c r="H107" s="14">
        <f t="shared" si="10"/>
        <v>8906715.7599999998</v>
      </c>
      <c r="I107" s="18">
        <f t="shared" si="11"/>
        <v>37193284.240000002</v>
      </c>
      <c r="J107" s="2"/>
      <c r="K107" s="2"/>
      <c r="L107" s="2"/>
      <c r="M107" s="19"/>
      <c r="W107" s="2"/>
    </row>
    <row r="108" spans="1:23" x14ac:dyDescent="0.2">
      <c r="A108" s="24" t="s">
        <v>114</v>
      </c>
      <c r="B108" s="11">
        <v>600000</v>
      </c>
      <c r="C108" s="12"/>
      <c r="D108" s="13">
        <f t="shared" si="12"/>
        <v>600000</v>
      </c>
      <c r="E108" s="13"/>
      <c r="F108" s="13">
        <v>159064</v>
      </c>
      <c r="G108" s="13"/>
      <c r="H108" s="14">
        <f t="shared" si="10"/>
        <v>159064</v>
      </c>
      <c r="I108" s="18">
        <f t="shared" si="11"/>
        <v>440936</v>
      </c>
      <c r="J108" s="2"/>
      <c r="K108" s="2"/>
      <c r="L108" s="2"/>
      <c r="M108" s="19"/>
      <c r="W108" s="2"/>
    </row>
    <row r="109" spans="1:23" x14ac:dyDescent="0.2">
      <c r="A109" s="24" t="s">
        <v>115</v>
      </c>
      <c r="B109" s="11">
        <v>205000</v>
      </c>
      <c r="C109" s="12"/>
      <c r="D109" s="13">
        <f t="shared" si="12"/>
        <v>205000</v>
      </c>
      <c r="E109" s="13"/>
      <c r="F109" s="13"/>
      <c r="G109" s="13"/>
      <c r="H109" s="14">
        <f t="shared" si="10"/>
        <v>0</v>
      </c>
      <c r="I109" s="18">
        <f t="shared" si="11"/>
        <v>205000</v>
      </c>
      <c r="J109" s="2"/>
      <c r="K109" s="2"/>
      <c r="L109" s="2"/>
      <c r="M109" s="19"/>
      <c r="W109" s="2"/>
    </row>
    <row r="110" spans="1:23" x14ac:dyDescent="0.2">
      <c r="A110" s="24" t="s">
        <v>116</v>
      </c>
      <c r="B110" s="11">
        <v>2500000</v>
      </c>
      <c r="C110" s="12"/>
      <c r="D110" s="13">
        <f t="shared" si="12"/>
        <v>2500000</v>
      </c>
      <c r="E110" s="13"/>
      <c r="F110" s="13"/>
      <c r="G110" s="13"/>
      <c r="H110" s="14">
        <f t="shared" si="10"/>
        <v>0</v>
      </c>
      <c r="I110" s="18">
        <f t="shared" si="11"/>
        <v>2500000</v>
      </c>
      <c r="J110" s="2"/>
      <c r="K110" s="2"/>
      <c r="L110" s="2"/>
      <c r="M110" s="19"/>
      <c r="W110" s="2"/>
    </row>
    <row r="111" spans="1:23" x14ac:dyDescent="0.2">
      <c r="A111" s="32" t="s">
        <v>117</v>
      </c>
      <c r="B111" s="11">
        <v>20000</v>
      </c>
      <c r="C111" s="23"/>
      <c r="D111" s="13">
        <f t="shared" si="12"/>
        <v>20000</v>
      </c>
      <c r="E111" s="13"/>
      <c r="F111" s="13"/>
      <c r="G111" s="13"/>
      <c r="H111" s="14">
        <f t="shared" si="10"/>
        <v>0</v>
      </c>
      <c r="I111" s="18">
        <f t="shared" si="11"/>
        <v>20000</v>
      </c>
      <c r="J111" s="2"/>
      <c r="K111" s="2"/>
      <c r="L111" s="2"/>
      <c r="M111" s="19"/>
      <c r="W111" s="2"/>
    </row>
    <row r="112" spans="1:23" x14ac:dyDescent="0.2">
      <c r="A112" s="32" t="s">
        <v>118</v>
      </c>
      <c r="B112" s="11">
        <v>61000000</v>
      </c>
      <c r="C112" s="12">
        <v>-8500000</v>
      </c>
      <c r="D112" s="13">
        <f t="shared" si="12"/>
        <v>52500000</v>
      </c>
      <c r="E112" s="13"/>
      <c r="F112" s="13">
        <v>438151.42</v>
      </c>
      <c r="G112" s="13">
        <v>52380</v>
      </c>
      <c r="H112" s="14">
        <f t="shared" si="10"/>
        <v>490531.42</v>
      </c>
      <c r="I112" s="18">
        <f t="shared" si="11"/>
        <v>52009468.579999998</v>
      </c>
      <c r="J112" s="2"/>
      <c r="K112" s="2"/>
      <c r="L112" s="2"/>
      <c r="M112" s="19"/>
      <c r="W112" s="2"/>
    </row>
    <row r="113" spans="1:23" x14ac:dyDescent="0.2">
      <c r="A113" s="32" t="s">
        <v>119</v>
      </c>
      <c r="B113" s="11">
        <v>54801492</v>
      </c>
      <c r="C113" s="23"/>
      <c r="D113" s="13">
        <f t="shared" si="12"/>
        <v>54801492</v>
      </c>
      <c r="E113" s="13"/>
      <c r="F113" s="13"/>
      <c r="G113" s="13">
        <v>1224250</v>
      </c>
      <c r="H113" s="14">
        <f t="shared" si="10"/>
        <v>1224250</v>
      </c>
      <c r="I113" s="18">
        <f t="shared" si="11"/>
        <v>53577242</v>
      </c>
      <c r="J113" s="2"/>
      <c r="K113" s="2"/>
      <c r="L113" s="2"/>
      <c r="M113" s="19"/>
      <c r="W113" s="2"/>
    </row>
    <row r="114" spans="1:23" x14ac:dyDescent="0.2">
      <c r="A114" s="32" t="s">
        <v>120</v>
      </c>
      <c r="B114" s="11">
        <v>1000000</v>
      </c>
      <c r="C114" s="23"/>
      <c r="D114" s="13">
        <f t="shared" si="12"/>
        <v>1000000</v>
      </c>
      <c r="E114" s="13"/>
      <c r="F114" s="13">
        <v>524810.9</v>
      </c>
      <c r="G114" s="13">
        <v>329723.39</v>
      </c>
      <c r="H114" s="14">
        <f t="shared" si="10"/>
        <v>854534.29</v>
      </c>
      <c r="I114" s="18">
        <f t="shared" si="11"/>
        <v>145465.70999999996</v>
      </c>
      <c r="J114" s="22"/>
      <c r="K114" s="2"/>
      <c r="L114" s="2"/>
      <c r="W114" s="2"/>
    </row>
    <row r="115" spans="1:23" x14ac:dyDescent="0.2">
      <c r="A115" s="32" t="s">
        <v>121</v>
      </c>
      <c r="B115" s="11">
        <v>2000000</v>
      </c>
      <c r="C115" s="12"/>
      <c r="D115" s="13">
        <f t="shared" si="12"/>
        <v>2000000</v>
      </c>
      <c r="E115" s="13"/>
      <c r="F115" s="13">
        <v>125847</v>
      </c>
      <c r="G115" s="13">
        <v>915997.42</v>
      </c>
      <c r="H115" s="14">
        <f t="shared" si="10"/>
        <v>1041844.42</v>
      </c>
      <c r="I115" s="18">
        <f t="shared" si="11"/>
        <v>958155.58</v>
      </c>
      <c r="J115" s="2"/>
      <c r="K115" s="2"/>
      <c r="L115" s="2"/>
      <c r="W115" s="2"/>
    </row>
    <row r="116" spans="1:23" x14ac:dyDescent="0.2">
      <c r="A116" s="32" t="s">
        <v>122</v>
      </c>
      <c r="B116" s="11">
        <v>11735604</v>
      </c>
      <c r="C116" s="12"/>
      <c r="D116" s="13">
        <f t="shared" si="12"/>
        <v>11735604</v>
      </c>
      <c r="E116" s="13"/>
      <c r="F116" s="13">
        <v>213128.37</v>
      </c>
      <c r="G116" s="13">
        <v>388533.98</v>
      </c>
      <c r="H116" s="14">
        <f t="shared" si="10"/>
        <v>601662.35</v>
      </c>
      <c r="I116" s="18">
        <f t="shared" si="11"/>
        <v>11133941.65</v>
      </c>
      <c r="J116" s="2"/>
      <c r="K116" s="2"/>
      <c r="L116" s="2"/>
      <c r="W116" s="2"/>
    </row>
    <row r="117" spans="1:23" x14ac:dyDescent="0.2">
      <c r="A117" s="32" t="s">
        <v>123</v>
      </c>
      <c r="B117" s="11">
        <v>135000</v>
      </c>
      <c r="C117" s="12"/>
      <c r="D117" s="13">
        <f t="shared" si="12"/>
        <v>135000</v>
      </c>
      <c r="E117" s="13"/>
      <c r="F117" s="13"/>
      <c r="G117" s="13">
        <v>156999</v>
      </c>
      <c r="H117" s="14">
        <f t="shared" si="10"/>
        <v>156999</v>
      </c>
      <c r="I117" s="18">
        <f t="shared" si="11"/>
        <v>-21999</v>
      </c>
      <c r="J117" s="2"/>
      <c r="K117" s="2"/>
      <c r="L117" s="2"/>
      <c r="W117" s="2"/>
    </row>
    <row r="118" spans="1:23" x14ac:dyDescent="0.2">
      <c r="A118" s="32" t="s">
        <v>124</v>
      </c>
      <c r="B118" s="11">
        <v>10445695</v>
      </c>
      <c r="C118" s="12"/>
      <c r="D118" s="13">
        <f t="shared" si="12"/>
        <v>10445695</v>
      </c>
      <c r="E118" s="13"/>
      <c r="F118" s="13">
        <v>886821.47</v>
      </c>
      <c r="G118" s="13">
        <v>665183.69999999995</v>
      </c>
      <c r="H118" s="14">
        <f t="shared" si="10"/>
        <v>1552005.17</v>
      </c>
      <c r="I118" s="18">
        <f t="shared" si="11"/>
        <v>8893689.8300000001</v>
      </c>
      <c r="J118" s="2"/>
      <c r="K118" s="2"/>
      <c r="L118" s="2"/>
      <c r="W118" s="2"/>
    </row>
    <row r="119" spans="1:23" x14ac:dyDescent="0.2">
      <c r="A119" s="32" t="s">
        <v>125</v>
      </c>
      <c r="B119" s="11">
        <v>4000000</v>
      </c>
      <c r="C119" s="12"/>
      <c r="D119" s="13">
        <f t="shared" si="12"/>
        <v>4000000</v>
      </c>
      <c r="E119" s="13"/>
      <c r="F119" s="13"/>
      <c r="G119" s="13">
        <v>2401518.88</v>
      </c>
      <c r="H119" s="14">
        <f t="shared" si="10"/>
        <v>2401518.88</v>
      </c>
      <c r="I119" s="18">
        <f t="shared" si="11"/>
        <v>1598481.12</v>
      </c>
      <c r="J119" s="2"/>
      <c r="K119" s="2"/>
      <c r="L119" s="2"/>
      <c r="W119" s="2"/>
    </row>
    <row r="120" spans="1:23" x14ac:dyDescent="0.2">
      <c r="A120" s="32" t="s">
        <v>126</v>
      </c>
      <c r="B120" s="11">
        <v>145514616</v>
      </c>
      <c r="C120" s="12">
        <v>-19000000</v>
      </c>
      <c r="D120" s="13">
        <f t="shared" si="12"/>
        <v>126514616</v>
      </c>
      <c r="E120" s="13"/>
      <c r="F120" s="13"/>
      <c r="G120" s="13"/>
      <c r="H120" s="14">
        <f t="shared" si="10"/>
        <v>0</v>
      </c>
      <c r="I120" s="18">
        <f t="shared" si="11"/>
        <v>126514616</v>
      </c>
      <c r="J120" s="2"/>
      <c r="K120" s="2"/>
      <c r="L120" s="2"/>
      <c r="W120" s="2"/>
    </row>
    <row r="121" spans="1:23" ht="13.5" thickBot="1" x14ac:dyDescent="0.25">
      <c r="A121" s="32" t="s">
        <v>127</v>
      </c>
      <c r="B121" s="11"/>
      <c r="C121" s="12">
        <v>2900000</v>
      </c>
      <c r="D121" s="13">
        <f t="shared" si="12"/>
        <v>2900000</v>
      </c>
      <c r="E121" s="13"/>
      <c r="F121" s="13"/>
      <c r="G121" s="13"/>
      <c r="H121" s="14">
        <f t="shared" si="10"/>
        <v>0</v>
      </c>
      <c r="I121" s="18">
        <f t="shared" si="11"/>
        <v>2900000</v>
      </c>
      <c r="J121" s="2"/>
      <c r="K121" s="2"/>
      <c r="L121" s="2"/>
      <c r="W121" s="2"/>
    </row>
    <row r="122" spans="1:23" ht="14.25" thickTop="1" thickBot="1" x14ac:dyDescent="0.25">
      <c r="A122" s="33" t="s">
        <v>128</v>
      </c>
      <c r="B122" s="4">
        <f t="shared" ref="B122:H122" si="13">SUM(B123:B136)</f>
        <v>4203950910</v>
      </c>
      <c r="C122" s="7">
        <f t="shared" si="13"/>
        <v>47200000</v>
      </c>
      <c r="D122" s="4">
        <f t="shared" si="13"/>
        <v>4251150910</v>
      </c>
      <c r="E122" s="4">
        <f t="shared" si="13"/>
        <v>363955781.44000006</v>
      </c>
      <c r="F122" s="4">
        <f t="shared" si="13"/>
        <v>355557624.65999997</v>
      </c>
      <c r="G122" s="4">
        <f t="shared" si="13"/>
        <v>359435265.34000003</v>
      </c>
      <c r="H122" s="4">
        <f t="shared" si="13"/>
        <v>1078948671.4400001</v>
      </c>
      <c r="I122" s="8">
        <f>SUM(I123:I136)</f>
        <v>3172202238.5599995</v>
      </c>
      <c r="J122" s="2"/>
      <c r="K122" s="2"/>
      <c r="L122" s="2"/>
      <c r="W122" s="2"/>
    </row>
    <row r="123" spans="1:23" ht="13.5" thickTop="1" x14ac:dyDescent="0.2">
      <c r="A123" s="26" t="s">
        <v>129</v>
      </c>
      <c r="B123" s="13">
        <v>20187120</v>
      </c>
      <c r="C123" s="12"/>
      <c r="D123" s="13">
        <f t="shared" ref="D123:D136" si="14">+B123+C123</f>
        <v>20187120</v>
      </c>
      <c r="E123" s="13">
        <v>1572383</v>
      </c>
      <c r="F123" s="13">
        <v>1572383</v>
      </c>
      <c r="G123" s="13">
        <v>1572383</v>
      </c>
      <c r="H123" s="14">
        <f t="shared" ref="H123:H136" si="15">SUM(E123:G123)</f>
        <v>4717149</v>
      </c>
      <c r="I123" s="18">
        <f t="shared" ref="I123:I136" si="16">+D123-H123</f>
        <v>15469971</v>
      </c>
      <c r="J123" s="2"/>
      <c r="K123" s="2"/>
      <c r="L123" s="2"/>
      <c r="W123" s="2"/>
    </row>
    <row r="124" spans="1:23" x14ac:dyDescent="0.2">
      <c r="A124" s="26" t="s">
        <v>130</v>
      </c>
      <c r="B124" s="13">
        <v>67889075</v>
      </c>
      <c r="C124" s="23"/>
      <c r="D124" s="13">
        <f t="shared" si="14"/>
        <v>67889075</v>
      </c>
      <c r="E124" s="13"/>
      <c r="F124" s="13">
        <v>5438256.2300000004</v>
      </c>
      <c r="G124" s="13">
        <v>10966512.460000001</v>
      </c>
      <c r="H124" s="14">
        <f t="shared" si="15"/>
        <v>16404768.690000001</v>
      </c>
      <c r="I124" s="18">
        <f t="shared" si="16"/>
        <v>51484306.310000002</v>
      </c>
      <c r="J124" s="2"/>
      <c r="K124" s="2"/>
      <c r="L124" s="2"/>
      <c r="W124" s="2"/>
    </row>
    <row r="125" spans="1:23" x14ac:dyDescent="0.2">
      <c r="A125" s="34" t="s">
        <v>131</v>
      </c>
      <c r="B125" s="13">
        <v>36250000</v>
      </c>
      <c r="C125" s="23"/>
      <c r="D125" s="13">
        <f t="shared" si="14"/>
        <v>36250000</v>
      </c>
      <c r="E125" s="13">
        <v>3000000</v>
      </c>
      <c r="F125" s="13">
        <v>3000000</v>
      </c>
      <c r="G125" s="13">
        <v>3000000</v>
      </c>
      <c r="H125" s="14">
        <f t="shared" si="15"/>
        <v>9000000</v>
      </c>
      <c r="I125" s="18">
        <f t="shared" si="16"/>
        <v>27250000</v>
      </c>
      <c r="J125" s="2"/>
      <c r="K125" s="2"/>
      <c r="L125" s="2"/>
      <c r="W125" s="2"/>
    </row>
    <row r="126" spans="1:23" x14ac:dyDescent="0.2">
      <c r="A126" s="26" t="s">
        <v>132</v>
      </c>
      <c r="B126" s="13">
        <v>1404653419</v>
      </c>
      <c r="C126" s="12"/>
      <c r="D126" s="13">
        <f t="shared" si="14"/>
        <v>1404653419</v>
      </c>
      <c r="E126" s="13">
        <v>132662779.79000001</v>
      </c>
      <c r="F126" s="13">
        <v>131331030.98</v>
      </c>
      <c r="G126" s="13">
        <v>133247744.40000001</v>
      </c>
      <c r="H126" s="14">
        <f t="shared" si="15"/>
        <v>397241555.17000002</v>
      </c>
      <c r="I126" s="18">
        <f t="shared" si="16"/>
        <v>1007411863.8299999</v>
      </c>
      <c r="J126" s="2"/>
      <c r="K126" s="2"/>
      <c r="L126" s="2"/>
      <c r="W126" s="2"/>
    </row>
    <row r="127" spans="1:23" x14ac:dyDescent="0.2">
      <c r="A127" s="26" t="s">
        <v>133</v>
      </c>
      <c r="B127" s="13">
        <v>717890263</v>
      </c>
      <c r="C127" s="12"/>
      <c r="D127" s="13">
        <f t="shared" si="14"/>
        <v>717890263</v>
      </c>
      <c r="E127" s="13">
        <v>31292684.649999999</v>
      </c>
      <c r="F127" s="13">
        <v>62310862.729999997</v>
      </c>
      <c r="G127" s="13">
        <v>55550876.07</v>
      </c>
      <c r="H127" s="14">
        <f t="shared" si="15"/>
        <v>149154423.44999999</v>
      </c>
      <c r="I127" s="18">
        <f t="shared" si="16"/>
        <v>568735839.54999995</v>
      </c>
      <c r="J127" s="2"/>
      <c r="K127" s="2"/>
      <c r="L127" s="2"/>
      <c r="W127" s="2"/>
    </row>
    <row r="128" spans="1:23" x14ac:dyDescent="0.2">
      <c r="A128" s="26" t="s">
        <v>134</v>
      </c>
      <c r="B128" s="13">
        <v>66586131</v>
      </c>
      <c r="C128" s="12"/>
      <c r="D128" s="13">
        <f t="shared" si="14"/>
        <v>66586131</v>
      </c>
      <c r="E128" s="13"/>
      <c r="F128" s="13">
        <v>3327097.72</v>
      </c>
      <c r="G128" s="13">
        <v>6519755.4100000001</v>
      </c>
      <c r="H128" s="14">
        <f t="shared" si="15"/>
        <v>9846853.1300000008</v>
      </c>
      <c r="I128" s="18">
        <f t="shared" si="16"/>
        <v>56739277.869999997</v>
      </c>
      <c r="J128" s="2"/>
      <c r="K128" s="2"/>
      <c r="L128" s="2"/>
      <c r="W128" s="2"/>
    </row>
    <row r="129" spans="1:29" x14ac:dyDescent="0.2">
      <c r="A129" s="26" t="s">
        <v>135</v>
      </c>
      <c r="B129" s="13">
        <v>25546724</v>
      </c>
      <c r="C129" s="12">
        <v>47200000</v>
      </c>
      <c r="D129" s="13">
        <f t="shared" si="14"/>
        <v>72746724</v>
      </c>
      <c r="E129" s="13">
        <v>46850000</v>
      </c>
      <c r="F129" s="13"/>
      <c r="G129" s="13"/>
      <c r="H129" s="14">
        <f t="shared" si="15"/>
        <v>46850000</v>
      </c>
      <c r="I129" s="18">
        <f t="shared" si="16"/>
        <v>25896724</v>
      </c>
      <c r="J129" s="2"/>
      <c r="K129" s="2"/>
      <c r="L129" s="2"/>
      <c r="AC129" s="2"/>
    </row>
    <row r="130" spans="1:29" x14ac:dyDescent="0.2">
      <c r="A130" s="26" t="s">
        <v>136</v>
      </c>
      <c r="B130" s="13">
        <v>16891776</v>
      </c>
      <c r="C130" s="12"/>
      <c r="D130" s="13">
        <f t="shared" si="14"/>
        <v>16891776</v>
      </c>
      <c r="E130" s="13">
        <v>312990</v>
      </c>
      <c r="F130" s="13">
        <v>312990</v>
      </c>
      <c r="G130" s="13">
        <v>312990</v>
      </c>
      <c r="H130" s="14">
        <f t="shared" si="15"/>
        <v>938970</v>
      </c>
      <c r="I130" s="18">
        <f t="shared" si="16"/>
        <v>15952806</v>
      </c>
      <c r="J130" s="2"/>
      <c r="K130" s="2"/>
      <c r="L130" s="2"/>
      <c r="AC130" s="2"/>
    </row>
    <row r="131" spans="1:29" x14ac:dyDescent="0.2">
      <c r="A131" s="26" t="s">
        <v>137</v>
      </c>
      <c r="B131" s="13">
        <v>14271513</v>
      </c>
      <c r="C131" s="12"/>
      <c r="D131" s="13">
        <f t="shared" si="14"/>
        <v>14271513</v>
      </c>
      <c r="E131" s="13">
        <v>1666928</v>
      </c>
      <c r="F131" s="13">
        <v>1666928</v>
      </c>
      <c r="G131" s="13">
        <v>1666928</v>
      </c>
      <c r="H131" s="14">
        <f t="shared" si="15"/>
        <v>5000784</v>
      </c>
      <c r="I131" s="18">
        <f t="shared" si="16"/>
        <v>9270729</v>
      </c>
      <c r="J131" s="2"/>
      <c r="K131" s="2"/>
      <c r="L131" s="2"/>
      <c r="AC131" s="2"/>
    </row>
    <row r="132" spans="1:29" x14ac:dyDescent="0.2">
      <c r="A132" s="26" t="s">
        <v>138</v>
      </c>
      <c r="B132" s="13">
        <v>497622447</v>
      </c>
      <c r="C132" s="23"/>
      <c r="D132" s="13">
        <f t="shared" si="14"/>
        <v>497622447</v>
      </c>
      <c r="E132" s="13">
        <v>48326297</v>
      </c>
      <c r="F132" s="13">
        <v>48326297</v>
      </c>
      <c r="G132" s="13">
        <v>48326297</v>
      </c>
      <c r="H132" s="14">
        <f t="shared" si="15"/>
        <v>144978891</v>
      </c>
      <c r="I132" s="18">
        <f t="shared" si="16"/>
        <v>352643556</v>
      </c>
      <c r="J132" s="2"/>
      <c r="K132" s="2"/>
      <c r="L132" s="2"/>
      <c r="AC132" s="2"/>
    </row>
    <row r="133" spans="1:29" x14ac:dyDescent="0.2">
      <c r="A133" s="26" t="s">
        <v>139</v>
      </c>
      <c r="B133" s="13">
        <v>594354289</v>
      </c>
      <c r="C133" s="23"/>
      <c r="D133" s="13">
        <f t="shared" si="14"/>
        <v>594354289</v>
      </c>
      <c r="E133" s="13">
        <v>37716913</v>
      </c>
      <c r="F133" s="13">
        <v>37716973</v>
      </c>
      <c r="G133" s="13">
        <v>37716973</v>
      </c>
      <c r="H133" s="14">
        <f t="shared" si="15"/>
        <v>113150859</v>
      </c>
      <c r="I133" s="18">
        <f t="shared" si="16"/>
        <v>481203430</v>
      </c>
      <c r="J133" s="2"/>
      <c r="K133" s="2"/>
      <c r="L133" s="2"/>
      <c r="AC133" s="2"/>
    </row>
    <row r="134" spans="1:29" x14ac:dyDescent="0.2">
      <c r="A134" s="26" t="s">
        <v>140</v>
      </c>
      <c r="B134" s="13">
        <v>183956253</v>
      </c>
      <c r="C134" s="23"/>
      <c r="D134" s="13">
        <f t="shared" si="14"/>
        <v>183956253</v>
      </c>
      <c r="E134" s="13">
        <v>14150481</v>
      </c>
      <c r="F134" s="13">
        <v>14150481</v>
      </c>
      <c r="G134" s="13">
        <v>14150481</v>
      </c>
      <c r="H134" s="14">
        <f t="shared" si="15"/>
        <v>42451443</v>
      </c>
      <c r="I134" s="18">
        <f t="shared" si="16"/>
        <v>141504810</v>
      </c>
      <c r="J134" s="22"/>
      <c r="K134" s="2"/>
      <c r="L134" s="2"/>
      <c r="W134" s="2"/>
    </row>
    <row r="135" spans="1:29" x14ac:dyDescent="0.2">
      <c r="A135" s="35" t="s">
        <v>141</v>
      </c>
      <c r="B135" s="13">
        <v>406851900</v>
      </c>
      <c r="C135" s="12"/>
      <c r="D135" s="13">
        <f t="shared" si="14"/>
        <v>406851900</v>
      </c>
      <c r="E135" s="13">
        <v>33904325</v>
      </c>
      <c r="F135" s="13">
        <v>33904325</v>
      </c>
      <c r="G135" s="13">
        <v>33904325</v>
      </c>
      <c r="H135" s="14">
        <f t="shared" si="15"/>
        <v>101712975</v>
      </c>
      <c r="I135" s="18">
        <f t="shared" si="16"/>
        <v>305138925</v>
      </c>
      <c r="J135" s="2"/>
      <c r="K135" s="2"/>
      <c r="L135" s="2"/>
      <c r="W135" s="2"/>
    </row>
    <row r="136" spans="1:29" ht="13.5" thickBot="1" x14ac:dyDescent="0.25">
      <c r="A136" s="35" t="s">
        <v>142</v>
      </c>
      <c r="B136" s="13">
        <v>151000000</v>
      </c>
      <c r="C136" s="28"/>
      <c r="D136" s="13">
        <f t="shared" si="14"/>
        <v>151000000</v>
      </c>
      <c r="E136" s="13">
        <v>12500000</v>
      </c>
      <c r="F136" s="13">
        <v>12500000</v>
      </c>
      <c r="G136" s="13">
        <v>12500000</v>
      </c>
      <c r="H136" s="14">
        <f t="shared" si="15"/>
        <v>37500000</v>
      </c>
      <c r="I136" s="18">
        <f t="shared" si="16"/>
        <v>113500000</v>
      </c>
      <c r="J136" s="2"/>
      <c r="K136" s="2"/>
      <c r="L136" s="2"/>
      <c r="W136" s="2"/>
    </row>
    <row r="137" spans="1:29" ht="14.25" thickTop="1" thickBot="1" x14ac:dyDescent="0.25">
      <c r="A137" s="36" t="s">
        <v>143</v>
      </c>
      <c r="B137" s="37">
        <f t="shared" ref="B137:H137" si="17">+B138+B142</f>
        <v>2496261494</v>
      </c>
      <c r="C137" s="38">
        <f t="shared" si="17"/>
        <v>7229999.9800000004</v>
      </c>
      <c r="D137" s="37">
        <f t="shared" si="17"/>
        <v>2503491493.98</v>
      </c>
      <c r="E137" s="37">
        <f t="shared" si="17"/>
        <v>15018662.4</v>
      </c>
      <c r="F137" s="37">
        <f t="shared" si="17"/>
        <v>192625010.57999998</v>
      </c>
      <c r="G137" s="37">
        <f t="shared" si="17"/>
        <v>206440359.09999999</v>
      </c>
      <c r="H137" s="37">
        <f t="shared" si="17"/>
        <v>414084032.07999998</v>
      </c>
      <c r="I137" s="39">
        <f>+I138+I142</f>
        <v>2089407461.9000001</v>
      </c>
      <c r="J137" s="2"/>
      <c r="K137" s="2"/>
      <c r="L137" s="2"/>
      <c r="W137" s="2"/>
    </row>
    <row r="138" spans="1:29" ht="14.25" thickTop="1" thickBot="1" x14ac:dyDescent="0.25">
      <c r="A138" s="40" t="s">
        <v>144</v>
      </c>
      <c r="B138" s="41">
        <f t="shared" ref="B138:H138" si="18">SUM(B139:B141)</f>
        <v>2006734262</v>
      </c>
      <c r="C138" s="42">
        <f t="shared" si="18"/>
        <v>0</v>
      </c>
      <c r="D138" s="41">
        <f t="shared" si="18"/>
        <v>2006734262</v>
      </c>
      <c r="E138" s="41">
        <f t="shared" si="18"/>
        <v>0</v>
      </c>
      <c r="F138" s="41">
        <f t="shared" si="18"/>
        <v>166666666</v>
      </c>
      <c r="G138" s="41">
        <f t="shared" si="18"/>
        <v>166666666</v>
      </c>
      <c r="H138" s="41">
        <f t="shared" si="18"/>
        <v>333333332</v>
      </c>
      <c r="I138" s="43">
        <f>SUM(I139:I141)</f>
        <v>1673400930</v>
      </c>
      <c r="J138" s="2"/>
      <c r="K138" s="2"/>
      <c r="L138" s="2"/>
      <c r="W138" s="2"/>
    </row>
    <row r="139" spans="1:29" x14ac:dyDescent="0.2">
      <c r="A139" s="44" t="s">
        <v>145</v>
      </c>
      <c r="B139" s="13">
        <v>6734262</v>
      </c>
      <c r="C139" s="28"/>
      <c r="D139" s="13">
        <f t="shared" ref="D139:D141" si="19">+B139+C139</f>
        <v>6734262</v>
      </c>
      <c r="E139" s="13"/>
      <c r="F139" s="13"/>
      <c r="G139" s="13"/>
      <c r="H139" s="14">
        <f t="shared" ref="H139:H141" si="20">SUM(E139:G139)</f>
        <v>0</v>
      </c>
      <c r="I139" s="18">
        <f>+D139-H139</f>
        <v>6734262</v>
      </c>
      <c r="J139" s="2"/>
      <c r="K139" s="2"/>
      <c r="L139" s="2"/>
      <c r="W139" s="2"/>
    </row>
    <row r="140" spans="1:29" x14ac:dyDescent="0.2">
      <c r="A140" s="44" t="s">
        <v>146</v>
      </c>
      <c r="B140" s="13">
        <v>1000000000</v>
      </c>
      <c r="C140" s="28"/>
      <c r="D140" s="13">
        <f t="shared" si="19"/>
        <v>1000000000</v>
      </c>
      <c r="E140" s="13"/>
      <c r="F140" s="13">
        <v>83333333</v>
      </c>
      <c r="G140" s="13">
        <v>83333333</v>
      </c>
      <c r="H140" s="14">
        <f t="shared" si="20"/>
        <v>166666666</v>
      </c>
      <c r="I140" s="18">
        <f>+D140-H140</f>
        <v>833333334</v>
      </c>
      <c r="J140" s="2"/>
      <c r="K140" s="2"/>
      <c r="L140" s="2"/>
      <c r="W140" s="2"/>
    </row>
    <row r="141" spans="1:29" ht="13.5" thickBot="1" x14ac:dyDescent="0.25">
      <c r="A141" s="44" t="s">
        <v>147</v>
      </c>
      <c r="B141" s="13">
        <v>1000000000</v>
      </c>
      <c r="C141" s="28"/>
      <c r="D141" s="13">
        <f t="shared" si="19"/>
        <v>1000000000</v>
      </c>
      <c r="E141" s="13"/>
      <c r="F141" s="13">
        <v>83333333</v>
      </c>
      <c r="G141" s="13">
        <v>83333333</v>
      </c>
      <c r="H141" s="14">
        <f t="shared" si="20"/>
        <v>166666666</v>
      </c>
      <c r="I141" s="18">
        <f>+D141-H141</f>
        <v>833333334</v>
      </c>
      <c r="J141" s="2"/>
      <c r="K141" s="2"/>
      <c r="L141" s="2"/>
      <c r="W141" s="2"/>
    </row>
    <row r="142" spans="1:29" ht="14.25" thickTop="1" thickBot="1" x14ac:dyDescent="0.25">
      <c r="A142" s="45" t="s">
        <v>148</v>
      </c>
      <c r="B142" s="41">
        <f t="shared" ref="B142:H142" si="21">SUM(B143:B169)</f>
        <v>489527232</v>
      </c>
      <c r="C142" s="41">
        <f t="shared" si="21"/>
        <v>7229999.9800000004</v>
      </c>
      <c r="D142" s="41">
        <f t="shared" si="21"/>
        <v>496757231.98000002</v>
      </c>
      <c r="E142" s="41">
        <f t="shared" si="21"/>
        <v>15018662.4</v>
      </c>
      <c r="F142" s="41">
        <f t="shared" si="21"/>
        <v>25958344.579999998</v>
      </c>
      <c r="G142" s="41">
        <f t="shared" si="21"/>
        <v>39773693.099999994</v>
      </c>
      <c r="H142" s="41">
        <f t="shared" si="21"/>
        <v>80750700.079999983</v>
      </c>
      <c r="I142" s="43">
        <f>SUM(I143:I169)</f>
        <v>416006531.90000004</v>
      </c>
      <c r="J142" s="2"/>
      <c r="K142" s="2"/>
      <c r="L142" s="2"/>
      <c r="W142" s="2"/>
    </row>
    <row r="143" spans="1:29" x14ac:dyDescent="0.2">
      <c r="A143" s="46" t="s">
        <v>149</v>
      </c>
      <c r="B143" s="11">
        <v>2227120</v>
      </c>
      <c r="C143" s="12"/>
      <c r="D143" s="13">
        <f t="shared" ref="D143:D169" si="22">+B143+C143</f>
        <v>2227120</v>
      </c>
      <c r="E143" s="47"/>
      <c r="F143" s="11">
        <v>364369.84</v>
      </c>
      <c r="G143" s="11">
        <v>447096.72</v>
      </c>
      <c r="H143" s="14">
        <f t="shared" ref="H143:H169" si="23">SUM(E143:G143)</f>
        <v>811466.56</v>
      </c>
      <c r="I143" s="18">
        <f t="shared" ref="I143:I169" si="24">+D143-H143</f>
        <v>1415653.44</v>
      </c>
      <c r="J143" s="2"/>
      <c r="K143" s="2"/>
      <c r="L143" s="2"/>
      <c r="W143" s="2"/>
    </row>
    <row r="144" spans="1:29" x14ac:dyDescent="0.2">
      <c r="A144" s="48" t="s">
        <v>150</v>
      </c>
      <c r="B144" s="11">
        <v>2000000</v>
      </c>
      <c r="C144" s="12"/>
      <c r="D144" s="13">
        <f t="shared" si="22"/>
        <v>2000000</v>
      </c>
      <c r="E144" s="47"/>
      <c r="F144" s="11">
        <v>523712.74</v>
      </c>
      <c r="G144" s="11">
        <v>892944.52</v>
      </c>
      <c r="H144" s="14">
        <f t="shared" si="23"/>
        <v>1416657.26</v>
      </c>
      <c r="I144" s="18">
        <f t="shared" si="24"/>
        <v>583342.74</v>
      </c>
      <c r="J144" s="2"/>
      <c r="K144" s="2"/>
      <c r="L144" s="2"/>
      <c r="W144" s="2"/>
    </row>
    <row r="145" spans="1:23" x14ac:dyDescent="0.2">
      <c r="A145" s="26" t="s">
        <v>151</v>
      </c>
      <c r="B145" s="11">
        <v>4300000</v>
      </c>
      <c r="C145" s="49"/>
      <c r="D145" s="13">
        <f t="shared" si="22"/>
        <v>4300000</v>
      </c>
      <c r="E145" s="47"/>
      <c r="F145" s="11">
        <v>1306667.1000000001</v>
      </c>
      <c r="G145" s="11">
        <v>1117028.7</v>
      </c>
      <c r="H145" s="14">
        <f t="shared" si="23"/>
        <v>2423695.7999999998</v>
      </c>
      <c r="I145" s="18">
        <f t="shared" si="24"/>
        <v>1876304.2000000002</v>
      </c>
      <c r="J145" s="2"/>
      <c r="K145" s="2"/>
      <c r="L145" s="2"/>
      <c r="W145" s="2"/>
    </row>
    <row r="146" spans="1:23" x14ac:dyDescent="0.2">
      <c r="A146" s="26" t="s">
        <v>152</v>
      </c>
      <c r="B146" s="11">
        <v>1065000</v>
      </c>
      <c r="C146" s="49"/>
      <c r="D146" s="13">
        <f t="shared" si="22"/>
        <v>1065000</v>
      </c>
      <c r="E146" s="47"/>
      <c r="F146" s="11"/>
      <c r="G146" s="11">
        <v>441036</v>
      </c>
      <c r="H146" s="14">
        <f t="shared" si="23"/>
        <v>441036</v>
      </c>
      <c r="I146" s="18">
        <f t="shared" si="24"/>
        <v>623964</v>
      </c>
      <c r="J146" s="2"/>
      <c r="K146" s="2"/>
      <c r="L146" s="2"/>
      <c r="W146" s="2"/>
    </row>
    <row r="147" spans="1:23" x14ac:dyDescent="0.2">
      <c r="A147" s="26" t="s">
        <v>153</v>
      </c>
      <c r="B147" s="11">
        <v>920000</v>
      </c>
      <c r="C147" s="49"/>
      <c r="D147" s="13">
        <f t="shared" si="22"/>
        <v>920000</v>
      </c>
      <c r="E147" s="47"/>
      <c r="F147" s="11"/>
      <c r="G147" s="11">
        <v>88147.7</v>
      </c>
      <c r="H147" s="14">
        <f t="shared" si="23"/>
        <v>88147.7</v>
      </c>
      <c r="I147" s="18">
        <f t="shared" si="24"/>
        <v>831852.3</v>
      </c>
      <c r="J147" s="2"/>
      <c r="K147" s="2"/>
      <c r="L147" s="2"/>
      <c r="W147" s="2"/>
    </row>
    <row r="148" spans="1:23" x14ac:dyDescent="0.2">
      <c r="A148" s="26" t="s">
        <v>154</v>
      </c>
      <c r="B148" s="11"/>
      <c r="C148" s="49">
        <v>1000000</v>
      </c>
      <c r="D148" s="13">
        <f t="shared" si="22"/>
        <v>1000000</v>
      </c>
      <c r="E148" s="47"/>
      <c r="F148" s="11"/>
      <c r="G148" s="11">
        <v>973500</v>
      </c>
      <c r="H148" s="14">
        <f t="shared" si="23"/>
        <v>973500</v>
      </c>
      <c r="I148" s="18">
        <f t="shared" si="24"/>
        <v>26500</v>
      </c>
      <c r="J148" s="2"/>
      <c r="K148" s="2"/>
      <c r="L148" s="2"/>
      <c r="W148" s="2"/>
    </row>
    <row r="149" spans="1:23" x14ac:dyDescent="0.2">
      <c r="A149" s="26" t="s">
        <v>155</v>
      </c>
      <c r="B149" s="11"/>
      <c r="C149" s="49">
        <v>3000000</v>
      </c>
      <c r="D149" s="13">
        <f t="shared" si="22"/>
        <v>3000000</v>
      </c>
      <c r="E149" s="47"/>
      <c r="F149" s="11"/>
      <c r="G149" s="11"/>
      <c r="H149" s="14">
        <f t="shared" si="23"/>
        <v>0</v>
      </c>
      <c r="I149" s="18">
        <f t="shared" si="24"/>
        <v>3000000</v>
      </c>
      <c r="J149" s="2"/>
      <c r="K149" s="2"/>
      <c r="L149" s="2"/>
      <c r="W149" s="2"/>
    </row>
    <row r="150" spans="1:23" x14ac:dyDescent="0.2">
      <c r="A150" s="26" t="s">
        <v>156</v>
      </c>
      <c r="B150" s="11">
        <v>33834102</v>
      </c>
      <c r="C150" s="49"/>
      <c r="D150" s="13">
        <f t="shared" si="22"/>
        <v>33834102</v>
      </c>
      <c r="E150" s="47"/>
      <c r="F150" s="11">
        <v>3181115</v>
      </c>
      <c r="G150" s="11">
        <v>9423800</v>
      </c>
      <c r="H150" s="14">
        <f t="shared" si="23"/>
        <v>12604915</v>
      </c>
      <c r="I150" s="18">
        <f t="shared" si="24"/>
        <v>21229187</v>
      </c>
      <c r="J150" s="2"/>
      <c r="K150" s="2"/>
      <c r="L150" s="2"/>
      <c r="W150" s="2"/>
    </row>
    <row r="151" spans="1:23" x14ac:dyDescent="0.2">
      <c r="A151" s="26" t="s">
        <v>157</v>
      </c>
      <c r="B151" s="11"/>
      <c r="C151" s="49">
        <v>580000</v>
      </c>
      <c r="D151" s="13">
        <f t="shared" si="22"/>
        <v>580000</v>
      </c>
      <c r="E151" s="47"/>
      <c r="F151" s="11">
        <v>376000</v>
      </c>
      <c r="G151" s="11">
        <v>63661</v>
      </c>
      <c r="H151" s="14">
        <f t="shared" si="23"/>
        <v>439661</v>
      </c>
      <c r="I151" s="18">
        <f t="shared" si="24"/>
        <v>140339</v>
      </c>
      <c r="J151" s="2"/>
      <c r="K151" s="2"/>
      <c r="L151" s="2"/>
      <c r="W151" s="2"/>
    </row>
    <row r="152" spans="1:23" x14ac:dyDescent="0.2">
      <c r="A152" s="26" t="s">
        <v>158</v>
      </c>
      <c r="B152" s="11">
        <v>200000</v>
      </c>
      <c r="C152" s="49"/>
      <c r="D152" s="13">
        <f t="shared" si="22"/>
        <v>200000</v>
      </c>
      <c r="E152" s="47"/>
      <c r="F152" s="11"/>
      <c r="G152" s="11">
        <v>1381065.7</v>
      </c>
      <c r="H152" s="14">
        <f t="shared" si="23"/>
        <v>1381065.7</v>
      </c>
      <c r="I152" s="18">
        <f t="shared" si="24"/>
        <v>-1181065.7</v>
      </c>
      <c r="J152" s="2"/>
      <c r="K152" s="2"/>
      <c r="L152" s="2"/>
      <c r="W152" s="2"/>
    </row>
    <row r="153" spans="1:23" x14ac:dyDescent="0.2">
      <c r="A153" s="26" t="s">
        <v>159</v>
      </c>
      <c r="B153" s="11">
        <v>5165899</v>
      </c>
      <c r="C153" s="49"/>
      <c r="D153" s="13">
        <f t="shared" si="22"/>
        <v>5165899</v>
      </c>
      <c r="E153" s="47"/>
      <c r="F153" s="11"/>
      <c r="G153" s="11">
        <v>49350</v>
      </c>
      <c r="H153" s="14">
        <f t="shared" si="23"/>
        <v>49350</v>
      </c>
      <c r="I153" s="18">
        <f t="shared" si="24"/>
        <v>5116549</v>
      </c>
      <c r="J153" s="2"/>
      <c r="K153" s="2"/>
      <c r="L153" s="2"/>
      <c r="W153" s="2"/>
    </row>
    <row r="154" spans="1:23" x14ac:dyDescent="0.2">
      <c r="A154" s="26" t="s">
        <v>160</v>
      </c>
      <c r="B154" s="11">
        <v>40244466</v>
      </c>
      <c r="C154" s="50">
        <v>-16000000</v>
      </c>
      <c r="D154" s="13">
        <f t="shared" si="22"/>
        <v>24244466</v>
      </c>
      <c r="E154" s="47"/>
      <c r="F154" s="11">
        <v>1062500</v>
      </c>
      <c r="G154" s="11">
        <v>14061600</v>
      </c>
      <c r="H154" s="14">
        <f t="shared" si="23"/>
        <v>15124100</v>
      </c>
      <c r="I154" s="18">
        <f t="shared" si="24"/>
        <v>9120366</v>
      </c>
    </row>
    <row r="155" spans="1:23" x14ac:dyDescent="0.2">
      <c r="A155" s="26" t="s">
        <v>161</v>
      </c>
      <c r="B155" s="11">
        <v>13826980</v>
      </c>
      <c r="C155" s="50">
        <v>19999999.98</v>
      </c>
      <c r="D155" s="13">
        <f t="shared" si="22"/>
        <v>33826979.980000004</v>
      </c>
      <c r="E155" s="47"/>
      <c r="F155" s="11">
        <v>16696052</v>
      </c>
      <c r="G155" s="11">
        <v>31784.48</v>
      </c>
      <c r="H155" s="14">
        <f t="shared" si="23"/>
        <v>16727836.48</v>
      </c>
      <c r="I155" s="18">
        <f t="shared" si="24"/>
        <v>17099143.500000004</v>
      </c>
      <c r="J155" s="52"/>
    </row>
    <row r="156" spans="1:23" x14ac:dyDescent="0.2">
      <c r="A156" s="26" t="s">
        <v>162</v>
      </c>
      <c r="B156" s="11">
        <v>500000</v>
      </c>
      <c r="C156" s="50"/>
      <c r="D156" s="13">
        <f t="shared" si="22"/>
        <v>500000</v>
      </c>
      <c r="E156" s="47"/>
      <c r="F156" s="11">
        <v>10313.200000000001</v>
      </c>
      <c r="G156" s="11">
        <v>1596821.88</v>
      </c>
      <c r="H156" s="14">
        <f t="shared" si="23"/>
        <v>1607135.0799999998</v>
      </c>
      <c r="I156" s="18">
        <f t="shared" si="24"/>
        <v>-1107135.0799999998</v>
      </c>
      <c r="J156" s="52"/>
    </row>
    <row r="157" spans="1:23" x14ac:dyDescent="0.2">
      <c r="A157" s="26" t="s">
        <v>163</v>
      </c>
      <c r="B157" s="11">
        <v>1500000</v>
      </c>
      <c r="C157" s="50"/>
      <c r="D157" s="13">
        <f t="shared" si="22"/>
        <v>1500000</v>
      </c>
      <c r="E157" s="11">
        <v>1743662.4</v>
      </c>
      <c r="F157" s="47"/>
      <c r="G157" s="11">
        <v>1823100</v>
      </c>
      <c r="H157" s="14">
        <f t="shared" si="23"/>
        <v>3566762.4</v>
      </c>
      <c r="I157" s="18">
        <f t="shared" si="24"/>
        <v>-2066762.4</v>
      </c>
    </row>
    <row r="158" spans="1:23" x14ac:dyDescent="0.2">
      <c r="A158" s="26" t="s">
        <v>164</v>
      </c>
      <c r="B158" s="11">
        <v>8169623</v>
      </c>
      <c r="C158" s="50"/>
      <c r="D158" s="13">
        <f t="shared" si="22"/>
        <v>8169623</v>
      </c>
      <c r="E158" s="13"/>
      <c r="F158" s="13"/>
      <c r="G158" s="13">
        <v>130036</v>
      </c>
      <c r="H158" s="14">
        <f t="shared" si="23"/>
        <v>130036</v>
      </c>
      <c r="I158" s="18">
        <f t="shared" si="24"/>
        <v>8039587</v>
      </c>
    </row>
    <row r="159" spans="1:23" x14ac:dyDescent="0.2">
      <c r="A159" s="26" t="s">
        <v>165</v>
      </c>
      <c r="B159" s="11">
        <v>3000000</v>
      </c>
      <c r="C159" s="50"/>
      <c r="D159" s="13">
        <f t="shared" si="22"/>
        <v>3000000</v>
      </c>
      <c r="E159" s="13"/>
      <c r="F159" s="13">
        <v>3422</v>
      </c>
      <c r="G159" s="13"/>
      <c r="H159" s="14">
        <f t="shared" si="23"/>
        <v>3422</v>
      </c>
      <c r="I159" s="18">
        <f t="shared" si="24"/>
        <v>2996578</v>
      </c>
    </row>
    <row r="160" spans="1:23" x14ac:dyDescent="0.2">
      <c r="A160" s="26" t="s">
        <v>166</v>
      </c>
      <c r="B160" s="11"/>
      <c r="C160" s="50">
        <v>100000</v>
      </c>
      <c r="D160" s="13">
        <f t="shared" si="22"/>
        <v>100000</v>
      </c>
      <c r="E160" s="13"/>
      <c r="F160" s="13"/>
      <c r="G160" s="13">
        <v>77000</v>
      </c>
      <c r="H160" s="14">
        <f t="shared" si="23"/>
        <v>77000</v>
      </c>
      <c r="I160" s="18">
        <f t="shared" si="24"/>
        <v>23000</v>
      </c>
    </row>
    <row r="161" spans="1:9" x14ac:dyDescent="0.2">
      <c r="A161" s="26" t="s">
        <v>167</v>
      </c>
      <c r="B161" s="11">
        <v>180000</v>
      </c>
      <c r="C161" s="50">
        <v>100000</v>
      </c>
      <c r="D161" s="13">
        <f t="shared" si="22"/>
        <v>280000</v>
      </c>
      <c r="E161" s="13"/>
      <c r="F161" s="13"/>
      <c r="G161" s="13"/>
      <c r="H161" s="14">
        <f t="shared" si="23"/>
        <v>0</v>
      </c>
      <c r="I161" s="18">
        <f t="shared" si="24"/>
        <v>280000</v>
      </c>
    </row>
    <row r="162" spans="1:9" x14ac:dyDescent="0.2">
      <c r="A162" s="26" t="s">
        <v>168</v>
      </c>
      <c r="B162" s="11">
        <v>9000000</v>
      </c>
      <c r="C162" s="51">
        <v>-840000</v>
      </c>
      <c r="D162" s="13">
        <f t="shared" si="22"/>
        <v>8160000</v>
      </c>
      <c r="E162" s="11"/>
      <c r="F162" s="11"/>
      <c r="G162" s="11"/>
      <c r="H162" s="14">
        <f t="shared" si="23"/>
        <v>0</v>
      </c>
      <c r="I162" s="18">
        <f t="shared" si="24"/>
        <v>8160000</v>
      </c>
    </row>
    <row r="163" spans="1:9" x14ac:dyDescent="0.2">
      <c r="A163" s="26" t="s">
        <v>169</v>
      </c>
      <c r="B163" s="11">
        <v>215377</v>
      </c>
      <c r="C163" s="51"/>
      <c r="D163" s="13">
        <f t="shared" si="22"/>
        <v>215377</v>
      </c>
      <c r="E163" s="11"/>
      <c r="F163" s="11"/>
      <c r="G163" s="11"/>
      <c r="H163" s="14">
        <f t="shared" si="23"/>
        <v>0</v>
      </c>
      <c r="I163" s="18">
        <f t="shared" si="24"/>
        <v>215377</v>
      </c>
    </row>
    <row r="164" spans="1:9" x14ac:dyDescent="0.2">
      <c r="A164" s="26" t="s">
        <v>170</v>
      </c>
      <c r="B164" s="11">
        <v>5000000</v>
      </c>
      <c r="C164" s="51"/>
      <c r="D164" s="13">
        <f t="shared" si="22"/>
        <v>5000000</v>
      </c>
      <c r="E164" s="11"/>
      <c r="F164" s="11"/>
      <c r="G164" s="11"/>
      <c r="H164" s="14">
        <f t="shared" si="23"/>
        <v>0</v>
      </c>
      <c r="I164" s="18">
        <f t="shared" si="24"/>
        <v>5000000</v>
      </c>
    </row>
    <row r="165" spans="1:9" x14ac:dyDescent="0.2">
      <c r="A165" s="26" t="s">
        <v>171</v>
      </c>
      <c r="B165" s="11">
        <v>7500000</v>
      </c>
      <c r="C165" s="51"/>
      <c r="D165" s="13">
        <f t="shared" si="22"/>
        <v>7500000</v>
      </c>
      <c r="E165" s="11"/>
      <c r="F165" s="11"/>
      <c r="G165" s="11">
        <v>256200.4</v>
      </c>
      <c r="H165" s="14">
        <f t="shared" si="23"/>
        <v>256200.4</v>
      </c>
      <c r="I165" s="18">
        <f t="shared" si="24"/>
        <v>7243799.5999999996</v>
      </c>
    </row>
    <row r="166" spans="1:9" x14ac:dyDescent="0.2">
      <c r="A166" s="26" t="s">
        <v>172</v>
      </c>
      <c r="B166" s="11"/>
      <c r="C166" s="51">
        <v>1650000</v>
      </c>
      <c r="D166" s="13">
        <f t="shared" si="22"/>
        <v>1650000</v>
      </c>
      <c r="E166" s="11"/>
      <c r="F166" s="11">
        <v>1644223.8</v>
      </c>
      <c r="G166" s="11"/>
      <c r="H166" s="14">
        <f t="shared" si="23"/>
        <v>1644223.8</v>
      </c>
      <c r="I166" s="18">
        <f t="shared" si="24"/>
        <v>5776.1999999999534</v>
      </c>
    </row>
    <row r="167" spans="1:9" x14ac:dyDescent="0.2">
      <c r="A167" s="26" t="s">
        <v>173</v>
      </c>
      <c r="B167" s="11"/>
      <c r="C167" s="51">
        <v>840000</v>
      </c>
      <c r="D167" s="13">
        <f t="shared" si="22"/>
        <v>840000</v>
      </c>
      <c r="E167" s="11"/>
      <c r="F167" s="11"/>
      <c r="G167" s="11"/>
      <c r="H167" s="14">
        <f t="shared" si="23"/>
        <v>0</v>
      </c>
      <c r="I167" s="18">
        <f t="shared" si="24"/>
        <v>840000</v>
      </c>
    </row>
    <row r="168" spans="1:9" x14ac:dyDescent="0.2">
      <c r="A168" s="26" t="s">
        <v>174</v>
      </c>
      <c r="B168" s="11">
        <v>321639475</v>
      </c>
      <c r="C168" s="51"/>
      <c r="D168" s="13">
        <f t="shared" si="22"/>
        <v>321639475</v>
      </c>
      <c r="E168" s="11"/>
      <c r="F168" s="11"/>
      <c r="G168" s="11"/>
      <c r="H168" s="14">
        <f t="shared" si="23"/>
        <v>0</v>
      </c>
      <c r="I168" s="18">
        <f t="shared" si="24"/>
        <v>321639475</v>
      </c>
    </row>
    <row r="169" spans="1:9" ht="13.5" thickBot="1" x14ac:dyDescent="0.25">
      <c r="A169" s="26" t="s">
        <v>175</v>
      </c>
      <c r="B169" s="11">
        <v>29039190</v>
      </c>
      <c r="C169" s="50">
        <v>-3200000</v>
      </c>
      <c r="D169" s="13">
        <f t="shared" si="22"/>
        <v>25839190</v>
      </c>
      <c r="E169" s="11">
        <v>13275000</v>
      </c>
      <c r="F169" s="11">
        <v>789968.9</v>
      </c>
      <c r="G169" s="11">
        <v>6919520</v>
      </c>
      <c r="H169" s="14">
        <f t="shared" si="23"/>
        <v>20984488.899999999</v>
      </c>
      <c r="I169" s="18">
        <f t="shared" si="24"/>
        <v>4854701.1000000015</v>
      </c>
    </row>
    <row r="170" spans="1:9" ht="13.5" thickBot="1" x14ac:dyDescent="0.25">
      <c r="A170" s="53" t="s">
        <v>176</v>
      </c>
      <c r="B170" s="54">
        <f t="shared" ref="B170:H170" si="25">SUM(B171:B176)</f>
        <v>399047514</v>
      </c>
      <c r="C170" s="7">
        <f t="shared" si="25"/>
        <v>369747256</v>
      </c>
      <c r="D170" s="55">
        <f t="shared" si="25"/>
        <v>768794770</v>
      </c>
      <c r="E170" s="54">
        <f t="shared" si="25"/>
        <v>32144801</v>
      </c>
      <c r="F170" s="54">
        <f t="shared" si="25"/>
        <v>32144801</v>
      </c>
      <c r="G170" s="55">
        <f t="shared" si="25"/>
        <v>250518413.16999999</v>
      </c>
      <c r="H170" s="55">
        <f t="shared" si="25"/>
        <v>314808015.16999996</v>
      </c>
      <c r="I170" s="56">
        <f>SUM(I171:I176)</f>
        <v>453986754.83000004</v>
      </c>
    </row>
    <row r="171" spans="1:9" ht="14.25" x14ac:dyDescent="0.2">
      <c r="A171" s="57" t="s">
        <v>177</v>
      </c>
      <c r="B171" s="58">
        <v>279047514</v>
      </c>
      <c r="C171" s="28"/>
      <c r="D171" s="13">
        <f>+B171+C171</f>
        <v>279047514</v>
      </c>
      <c r="E171" s="59">
        <v>22144801</v>
      </c>
      <c r="F171" s="59">
        <v>22144801</v>
      </c>
      <c r="G171" s="59">
        <v>22144801</v>
      </c>
      <c r="H171" s="14">
        <f t="shared" ref="H171:H176" si="26">SUM(E171:G171)</f>
        <v>66434403</v>
      </c>
      <c r="I171" s="18">
        <f t="shared" ref="I171:I176" si="27">+D171-H171</f>
        <v>212613111</v>
      </c>
    </row>
    <row r="172" spans="1:9" ht="14.25" x14ac:dyDescent="0.2">
      <c r="A172" s="60" t="s">
        <v>178</v>
      </c>
      <c r="B172" s="61">
        <v>120000000</v>
      </c>
      <c r="C172" s="62"/>
      <c r="D172" s="13">
        <f>+B172+C172</f>
        <v>120000000</v>
      </c>
      <c r="E172" s="13">
        <v>10000000</v>
      </c>
      <c r="F172" s="13">
        <v>10000000</v>
      </c>
      <c r="G172" s="13">
        <v>10000000</v>
      </c>
      <c r="H172" s="14">
        <f t="shared" si="26"/>
        <v>30000000</v>
      </c>
      <c r="I172" s="18">
        <f t="shared" si="27"/>
        <v>90000000</v>
      </c>
    </row>
    <row r="173" spans="1:9" ht="14.25" x14ac:dyDescent="0.2">
      <c r="A173" s="60" t="s">
        <v>179</v>
      </c>
      <c r="B173" s="61"/>
      <c r="C173" s="62">
        <v>122996641</v>
      </c>
      <c r="D173" s="13">
        <f t="shared" ref="D173:D175" si="28">+B173+C173</f>
        <v>122996641</v>
      </c>
      <c r="E173" s="13"/>
      <c r="F173" s="13"/>
      <c r="G173" s="13"/>
      <c r="H173" s="14">
        <f t="shared" si="26"/>
        <v>0</v>
      </c>
      <c r="I173" s="18">
        <f t="shared" si="27"/>
        <v>122996641</v>
      </c>
    </row>
    <row r="174" spans="1:9" ht="14.25" x14ac:dyDescent="0.2">
      <c r="A174" s="60" t="s">
        <v>180</v>
      </c>
      <c r="B174" s="61"/>
      <c r="C174" s="62">
        <v>150000000</v>
      </c>
      <c r="D174" s="13">
        <f t="shared" si="28"/>
        <v>150000000</v>
      </c>
      <c r="E174" s="13"/>
      <c r="F174" s="13"/>
      <c r="G174" s="13">
        <v>145096736.16999999</v>
      </c>
      <c r="H174" s="14">
        <f t="shared" si="26"/>
        <v>145096736.16999999</v>
      </c>
      <c r="I174" s="18">
        <f t="shared" si="27"/>
        <v>4903263.8300000131</v>
      </c>
    </row>
    <row r="175" spans="1:9" ht="14.25" x14ac:dyDescent="0.2">
      <c r="A175" s="60" t="s">
        <v>181</v>
      </c>
      <c r="B175" s="61"/>
      <c r="C175" s="62">
        <v>1951358</v>
      </c>
      <c r="D175" s="13">
        <f t="shared" si="28"/>
        <v>1951358</v>
      </c>
      <c r="E175" s="13"/>
      <c r="F175" s="13"/>
      <c r="G175" s="13"/>
      <c r="H175" s="14">
        <f t="shared" si="26"/>
        <v>0</v>
      </c>
      <c r="I175" s="18">
        <f t="shared" si="27"/>
        <v>1951358</v>
      </c>
    </row>
    <row r="176" spans="1:9" ht="15" thickBot="1" x14ac:dyDescent="0.25">
      <c r="A176" s="60" t="s">
        <v>182</v>
      </c>
      <c r="B176" s="61"/>
      <c r="C176" s="62">
        <v>94799257</v>
      </c>
      <c r="D176" s="13">
        <f>+B176+C176</f>
        <v>94799257</v>
      </c>
      <c r="E176" s="13"/>
      <c r="F176" s="13"/>
      <c r="G176" s="13">
        <v>73276876</v>
      </c>
      <c r="H176" s="14">
        <f t="shared" si="26"/>
        <v>73276876</v>
      </c>
      <c r="I176" s="18">
        <f t="shared" si="27"/>
        <v>21522381</v>
      </c>
    </row>
    <row r="177" spans="1:9" ht="13.5" thickBot="1" x14ac:dyDescent="0.25">
      <c r="A177" s="3" t="s">
        <v>183</v>
      </c>
      <c r="B177" s="63">
        <f>+B178+B181+B183+B187+B190+B193</f>
        <v>682570649</v>
      </c>
      <c r="C177" s="63">
        <f>+C178+C181+C183+C187+C190+C192</f>
        <v>8000000.0199999996</v>
      </c>
      <c r="D177" s="63">
        <f>+D178+D181+D183+D187+D190+D193</f>
        <v>690570649.01999998</v>
      </c>
      <c r="E177" s="63">
        <f>+E178+E181+E183+E187+E190+E192</f>
        <v>0</v>
      </c>
      <c r="F177" s="63">
        <f>+F178+F181+F183+F187+F190+F192</f>
        <v>0</v>
      </c>
      <c r="G177" s="63">
        <f>+G178+G181+G183+G187+G190+G192</f>
        <v>8130895</v>
      </c>
      <c r="H177" s="64">
        <f>+H178+H181+H183++H187+H190+H193</f>
        <v>8130895</v>
      </c>
      <c r="I177" s="65">
        <f>+I178+I181+I183+I187+I190+I193</f>
        <v>682439754.01999998</v>
      </c>
    </row>
    <row r="178" spans="1:9" ht="26.25" thickBot="1" x14ac:dyDescent="0.25">
      <c r="A178" s="66" t="s">
        <v>184</v>
      </c>
      <c r="B178" s="67">
        <f t="shared" ref="B178:H178" si="29">+B179+B180</f>
        <v>137078780</v>
      </c>
      <c r="C178" s="67">
        <f t="shared" si="29"/>
        <v>0</v>
      </c>
      <c r="D178" s="67">
        <f t="shared" si="29"/>
        <v>137078780</v>
      </c>
      <c r="E178" s="67">
        <f t="shared" si="29"/>
        <v>0</v>
      </c>
      <c r="F178" s="67">
        <f t="shared" si="29"/>
        <v>0</v>
      </c>
      <c r="G178" s="67">
        <f t="shared" si="29"/>
        <v>0</v>
      </c>
      <c r="H178" s="68">
        <f t="shared" si="29"/>
        <v>0</v>
      </c>
      <c r="I178" s="69">
        <f>+I179+I180</f>
        <v>137078780</v>
      </c>
    </row>
    <row r="179" spans="1:9" ht="13.5" thickBot="1" x14ac:dyDescent="0.25">
      <c r="A179" s="70" t="s">
        <v>185</v>
      </c>
      <c r="B179" s="71">
        <v>2006780</v>
      </c>
      <c r="C179" s="72"/>
      <c r="D179" s="73">
        <f>+B179+C179</f>
        <v>2006780</v>
      </c>
      <c r="E179" s="72"/>
      <c r="F179" s="72"/>
      <c r="G179" s="72"/>
      <c r="H179" s="73">
        <f t="shared" ref="H179:H180" si="30">SUM(E179:G179)</f>
        <v>0</v>
      </c>
      <c r="I179" s="74">
        <f>+D179-H179</f>
        <v>2006780</v>
      </c>
    </row>
    <row r="180" spans="1:9" ht="13.5" thickBot="1" x14ac:dyDescent="0.25">
      <c r="A180" s="70" t="s">
        <v>186</v>
      </c>
      <c r="B180" s="75">
        <v>135072000</v>
      </c>
      <c r="C180" s="76"/>
      <c r="D180" s="13">
        <f>+B180+C180</f>
        <v>135072000</v>
      </c>
      <c r="E180" s="76"/>
      <c r="F180" s="76"/>
      <c r="G180" s="76"/>
      <c r="H180" s="14">
        <f t="shared" si="30"/>
        <v>0</v>
      </c>
      <c r="I180" s="18">
        <f>+D180-H180</f>
        <v>135072000</v>
      </c>
    </row>
    <row r="181" spans="1:9" ht="26.25" thickBot="1" x14ac:dyDescent="0.25">
      <c r="A181" s="77" t="s">
        <v>187</v>
      </c>
      <c r="B181" s="67">
        <f t="shared" ref="B181:H181" si="31">B182</f>
        <v>2553373</v>
      </c>
      <c r="C181" s="67">
        <f t="shared" si="31"/>
        <v>8000000.0199999996</v>
      </c>
      <c r="D181" s="67">
        <f t="shared" si="31"/>
        <v>10553373.02</v>
      </c>
      <c r="E181" s="67">
        <f t="shared" si="31"/>
        <v>0</v>
      </c>
      <c r="F181" s="67">
        <f t="shared" si="31"/>
        <v>0</v>
      </c>
      <c r="G181" s="67">
        <f t="shared" si="31"/>
        <v>0</v>
      </c>
      <c r="H181" s="68">
        <f t="shared" si="31"/>
        <v>0</v>
      </c>
      <c r="I181" s="69">
        <f>I182</f>
        <v>10553373.02</v>
      </c>
    </row>
    <row r="182" spans="1:9" ht="13.5" thickBot="1" x14ac:dyDescent="0.25">
      <c r="A182" s="44" t="s">
        <v>188</v>
      </c>
      <c r="B182" s="78">
        <v>2553373</v>
      </c>
      <c r="C182" s="79">
        <v>8000000.0199999996</v>
      </c>
      <c r="D182" s="13">
        <f>+B182+C182</f>
        <v>10553373.02</v>
      </c>
      <c r="E182" s="79"/>
      <c r="F182" s="79"/>
      <c r="G182" s="79"/>
      <c r="H182" s="14">
        <f>SUM(E182:G182)</f>
        <v>0</v>
      </c>
      <c r="I182" s="18">
        <f>+D182-H182</f>
        <v>10553373.02</v>
      </c>
    </row>
    <row r="183" spans="1:9" ht="26.25" thickBot="1" x14ac:dyDescent="0.25">
      <c r="A183" s="66" t="s">
        <v>189</v>
      </c>
      <c r="B183" s="67">
        <f>+B184++B185+B186</f>
        <v>499479847</v>
      </c>
      <c r="C183" s="67">
        <f>+C184+C185+C186</f>
        <v>0</v>
      </c>
      <c r="D183" s="67">
        <f>+D184+D185+D186</f>
        <v>499479847</v>
      </c>
      <c r="E183" s="67">
        <f t="shared" ref="E183:H183" si="32">+E184+E186</f>
        <v>0</v>
      </c>
      <c r="F183" s="67">
        <f t="shared" si="32"/>
        <v>0</v>
      </c>
      <c r="G183" s="67">
        <f t="shared" si="32"/>
        <v>8130895</v>
      </c>
      <c r="H183" s="68">
        <f t="shared" si="32"/>
        <v>8130895</v>
      </c>
      <c r="I183" s="69">
        <f>+I184+I185+I186</f>
        <v>491348952</v>
      </c>
    </row>
    <row r="184" spans="1:9" ht="13.5" thickBot="1" x14ac:dyDescent="0.25">
      <c r="A184" s="70" t="s">
        <v>190</v>
      </c>
      <c r="B184" s="80">
        <v>89439847</v>
      </c>
      <c r="C184" s="72"/>
      <c r="D184" s="73">
        <f>+B184+C184</f>
        <v>89439847</v>
      </c>
      <c r="E184" s="72"/>
      <c r="F184" s="72"/>
      <c r="G184" s="72">
        <v>8130895</v>
      </c>
      <c r="H184" s="73">
        <f t="shared" ref="H184:H186" si="33">SUM(E184:G184)</f>
        <v>8130895</v>
      </c>
      <c r="I184" s="74">
        <f>+D184-H184</f>
        <v>81308952</v>
      </c>
    </row>
    <row r="185" spans="1:9" ht="13.5" thickBot="1" x14ac:dyDescent="0.25">
      <c r="A185" s="81" t="s">
        <v>191</v>
      </c>
      <c r="B185" s="82">
        <v>87052400</v>
      </c>
      <c r="C185" s="83"/>
      <c r="D185" s="73">
        <f>+B185+C185</f>
        <v>87052400</v>
      </c>
      <c r="E185" s="83"/>
      <c r="F185" s="83"/>
      <c r="G185" s="83"/>
      <c r="H185" s="73">
        <f t="shared" si="33"/>
        <v>0</v>
      </c>
      <c r="I185" s="74">
        <f>+D185-H185</f>
        <v>87052400</v>
      </c>
    </row>
    <row r="186" spans="1:9" ht="13.5" thickBot="1" x14ac:dyDescent="0.25">
      <c r="A186" s="81" t="s">
        <v>192</v>
      </c>
      <c r="B186" s="83">
        <v>322987600</v>
      </c>
      <c r="C186" s="83"/>
      <c r="D186" s="84">
        <f>+B186+C186</f>
        <v>322987600</v>
      </c>
      <c r="E186" s="83"/>
      <c r="F186" s="76"/>
      <c r="G186" s="76"/>
      <c r="H186" s="14">
        <f t="shared" si="33"/>
        <v>0</v>
      </c>
      <c r="I186" s="18">
        <f>+D186-H186</f>
        <v>322987600</v>
      </c>
    </row>
    <row r="187" spans="1:9" ht="26.25" thickBot="1" x14ac:dyDescent="0.25">
      <c r="A187" s="85" t="s">
        <v>193</v>
      </c>
      <c r="B187" s="67">
        <f t="shared" ref="B187:H187" si="34">+B188+B189</f>
        <v>10817077</v>
      </c>
      <c r="C187" s="67">
        <f t="shared" si="34"/>
        <v>0</v>
      </c>
      <c r="D187" s="67">
        <f t="shared" si="34"/>
        <v>10817077</v>
      </c>
      <c r="E187" s="67">
        <f t="shared" si="34"/>
        <v>0</v>
      </c>
      <c r="F187" s="67">
        <f t="shared" si="34"/>
        <v>0</v>
      </c>
      <c r="G187" s="67">
        <f t="shared" si="34"/>
        <v>0</v>
      </c>
      <c r="H187" s="68">
        <f t="shared" si="34"/>
        <v>0</v>
      </c>
      <c r="I187" s="69">
        <f>+I188+I189</f>
        <v>10817077</v>
      </c>
    </row>
    <row r="188" spans="1:9" ht="13.5" thickBot="1" x14ac:dyDescent="0.25">
      <c r="A188" s="86" t="s">
        <v>188</v>
      </c>
      <c r="B188" s="87">
        <v>0</v>
      </c>
      <c r="C188" s="88"/>
      <c r="D188" s="73">
        <f>+B188+C188</f>
        <v>0</v>
      </c>
      <c r="E188" s="89"/>
      <c r="F188" s="89"/>
      <c r="G188" s="89"/>
      <c r="H188" s="73">
        <f t="shared" ref="H188:H189" si="35">SUM(E188:G188)</f>
        <v>0</v>
      </c>
      <c r="I188" s="74">
        <f>+D188-H188</f>
        <v>0</v>
      </c>
    </row>
    <row r="189" spans="1:9" ht="13.5" thickBot="1" x14ac:dyDescent="0.25">
      <c r="A189" s="90" t="s">
        <v>194</v>
      </c>
      <c r="B189" s="91">
        <v>10817077</v>
      </c>
      <c r="C189" s="92"/>
      <c r="D189" s="84">
        <f>+B189+C189</f>
        <v>10817077</v>
      </c>
      <c r="E189" s="93"/>
      <c r="F189" s="93"/>
      <c r="G189" s="94"/>
      <c r="H189" s="14">
        <f t="shared" si="35"/>
        <v>0</v>
      </c>
      <c r="I189" s="20">
        <f>+D189-H189</f>
        <v>10817077</v>
      </c>
    </row>
    <row r="190" spans="1:9" ht="26.25" thickBot="1" x14ac:dyDescent="0.25">
      <c r="A190" s="77" t="s">
        <v>195</v>
      </c>
      <c r="B190" s="95">
        <f>+B191+B192</f>
        <v>16377791</v>
      </c>
      <c r="C190" s="96"/>
      <c r="D190" s="97">
        <f>+D191+D192</f>
        <v>16377791</v>
      </c>
      <c r="E190" s="98">
        <v>0</v>
      </c>
      <c r="F190" s="98">
        <v>0</v>
      </c>
      <c r="G190" s="98">
        <v>0</v>
      </c>
      <c r="H190" s="98">
        <v>0</v>
      </c>
      <c r="I190" s="8">
        <f>+D190-H190</f>
        <v>16377791</v>
      </c>
    </row>
    <row r="191" spans="1:9" ht="13.5" thickBot="1" x14ac:dyDescent="0.25">
      <c r="A191" s="90" t="s">
        <v>196</v>
      </c>
      <c r="B191" s="91">
        <v>8270218</v>
      </c>
      <c r="C191" s="92"/>
      <c r="D191" s="84">
        <f t="shared" ref="D191:D192" si="36">+B191+C191</f>
        <v>8270218</v>
      </c>
      <c r="E191" s="93"/>
      <c r="F191" s="99"/>
      <c r="G191" s="99"/>
      <c r="H191" s="73">
        <f t="shared" ref="H191:H192" si="37">SUM(E191:G191)</f>
        <v>0</v>
      </c>
      <c r="I191" s="74">
        <f>+D191-H191</f>
        <v>8270218</v>
      </c>
    </row>
    <row r="192" spans="1:9" ht="13.5" thickBot="1" x14ac:dyDescent="0.25">
      <c r="A192" s="90" t="s">
        <v>197</v>
      </c>
      <c r="B192" s="91">
        <v>8107573</v>
      </c>
      <c r="C192" s="92"/>
      <c r="D192" s="84">
        <f t="shared" si="36"/>
        <v>8107573</v>
      </c>
      <c r="E192" s="93"/>
      <c r="F192" s="99"/>
      <c r="G192" s="99"/>
      <c r="H192" s="73">
        <f t="shared" si="37"/>
        <v>0</v>
      </c>
      <c r="I192" s="74">
        <f>+D192-H192</f>
        <v>8107573</v>
      </c>
    </row>
    <row r="193" spans="1:9" ht="39" thickBot="1" x14ac:dyDescent="0.25">
      <c r="A193" s="77" t="s">
        <v>198</v>
      </c>
      <c r="B193" s="100">
        <f>+B194</f>
        <v>16263781</v>
      </c>
      <c r="C193" s="101"/>
      <c r="D193" s="102">
        <f t="shared" ref="D193:H193" si="38">+D194</f>
        <v>16263781</v>
      </c>
      <c r="E193" s="93">
        <f t="shared" si="38"/>
        <v>0</v>
      </c>
      <c r="F193" s="93">
        <f t="shared" si="38"/>
        <v>0</v>
      </c>
      <c r="G193" s="93">
        <f t="shared" si="38"/>
        <v>0</v>
      </c>
      <c r="H193" s="103">
        <f t="shared" si="38"/>
        <v>0</v>
      </c>
      <c r="I193" s="20">
        <f>+I194</f>
        <v>16263781</v>
      </c>
    </row>
    <row r="194" spans="1:9" ht="13.5" thickBot="1" x14ac:dyDescent="0.25">
      <c r="A194" s="90" t="s">
        <v>199</v>
      </c>
      <c r="B194" s="61">
        <v>16263781</v>
      </c>
      <c r="C194" s="104"/>
      <c r="D194" s="84">
        <f>+B194+C194</f>
        <v>16263781</v>
      </c>
      <c r="E194" s="94"/>
      <c r="F194" s="105"/>
      <c r="G194" s="105"/>
      <c r="H194" s="14">
        <f>SUM(E194:G194)</f>
        <v>0</v>
      </c>
      <c r="I194" s="18">
        <f>+D194-H194</f>
        <v>16263781</v>
      </c>
    </row>
    <row r="195" spans="1:9" ht="13.5" thickBot="1" x14ac:dyDescent="0.25">
      <c r="A195" s="106" t="s">
        <v>200</v>
      </c>
      <c r="B195" s="67">
        <f>B196+B197+B198</f>
        <v>107623841</v>
      </c>
      <c r="C195" s="67">
        <f t="shared" ref="C195" si="39">C196+C198</f>
        <v>0</v>
      </c>
      <c r="D195" s="67">
        <f t="shared" ref="D195:H195" si="40">D196+D197+D198</f>
        <v>107623841</v>
      </c>
      <c r="E195" s="67">
        <f t="shared" si="40"/>
        <v>0</v>
      </c>
      <c r="F195" s="67">
        <f t="shared" si="40"/>
        <v>0</v>
      </c>
      <c r="G195" s="67">
        <f t="shared" si="40"/>
        <v>0</v>
      </c>
      <c r="H195" s="68">
        <f t="shared" si="40"/>
        <v>0</v>
      </c>
      <c r="I195" s="69">
        <f>I196+I197+I198</f>
        <v>107623841</v>
      </c>
    </row>
    <row r="196" spans="1:9" ht="13.5" thickBot="1" x14ac:dyDescent="0.25">
      <c r="A196" s="107" t="s">
        <v>201</v>
      </c>
      <c r="B196" s="108">
        <v>22308204</v>
      </c>
      <c r="C196" s="109"/>
      <c r="D196" s="84">
        <f>+B196+C196</f>
        <v>22308204</v>
      </c>
      <c r="E196" s="109"/>
      <c r="F196" s="109"/>
      <c r="G196" s="109"/>
      <c r="H196" s="73">
        <f t="shared" ref="H196:H198" si="41">SUM(E196:G196)</f>
        <v>0</v>
      </c>
      <c r="I196" s="18">
        <f>+D196-H196</f>
        <v>22308204</v>
      </c>
    </row>
    <row r="197" spans="1:9" ht="13.5" thickBot="1" x14ac:dyDescent="0.25">
      <c r="A197" s="107" t="s">
        <v>202</v>
      </c>
      <c r="B197" s="108">
        <v>37075637</v>
      </c>
      <c r="C197" s="109"/>
      <c r="D197" s="73">
        <f>+B197+C197</f>
        <v>37075637</v>
      </c>
      <c r="E197" s="109"/>
      <c r="F197" s="109"/>
      <c r="G197" s="109"/>
      <c r="H197" s="73">
        <f t="shared" si="41"/>
        <v>0</v>
      </c>
      <c r="I197" s="18">
        <f>+D197-H197</f>
        <v>37075637</v>
      </c>
    </row>
    <row r="198" spans="1:9" ht="13.5" thickBot="1" x14ac:dyDescent="0.25">
      <c r="A198" s="107" t="s">
        <v>203</v>
      </c>
      <c r="B198" s="87">
        <v>48240000</v>
      </c>
      <c r="C198" s="92"/>
      <c r="D198" s="73">
        <f>+B198+C198</f>
        <v>48240000</v>
      </c>
      <c r="E198" s="93"/>
      <c r="F198" s="94"/>
      <c r="G198" s="94"/>
      <c r="H198" s="14">
        <f t="shared" si="41"/>
        <v>0</v>
      </c>
      <c r="I198" s="18">
        <f>+D198-H198</f>
        <v>48240000</v>
      </c>
    </row>
    <row r="199" spans="1:9" ht="13.5" thickBot="1" x14ac:dyDescent="0.25">
      <c r="A199" s="110" t="s">
        <v>204</v>
      </c>
      <c r="B199" s="67">
        <f t="shared" ref="B199:H199" si="42">B200+B201</f>
        <v>457398147</v>
      </c>
      <c r="C199" s="67">
        <f t="shared" si="42"/>
        <v>0</v>
      </c>
      <c r="D199" s="67">
        <f t="shared" si="42"/>
        <v>457398147</v>
      </c>
      <c r="E199" s="67">
        <f t="shared" si="42"/>
        <v>0</v>
      </c>
      <c r="F199" s="67">
        <f t="shared" si="42"/>
        <v>0</v>
      </c>
      <c r="G199" s="67">
        <f t="shared" si="42"/>
        <v>0</v>
      </c>
      <c r="H199" s="68">
        <f t="shared" si="42"/>
        <v>0</v>
      </c>
      <c r="I199" s="69" t="e">
        <f>I200+#REF!</f>
        <v>#REF!</v>
      </c>
    </row>
    <row r="200" spans="1:9" ht="13.5" thickBot="1" x14ac:dyDescent="0.25">
      <c r="A200" s="107" t="s">
        <v>205</v>
      </c>
      <c r="B200" s="88">
        <v>457398147</v>
      </c>
      <c r="C200" s="111"/>
      <c r="D200" s="73">
        <f>+B200+C200</f>
        <v>457398147</v>
      </c>
      <c r="E200" s="112"/>
      <c r="F200" s="112"/>
      <c r="G200" s="112"/>
      <c r="H200" s="73">
        <f>SUM(E200:G200)</f>
        <v>0</v>
      </c>
      <c r="I200" s="74">
        <f>+D200-H200</f>
        <v>457398147</v>
      </c>
    </row>
    <row r="201" spans="1:9" x14ac:dyDescent="0.2">
      <c r="B201" s="113"/>
    </row>
    <row r="202" spans="1:9" x14ac:dyDescent="0.2">
      <c r="B202" s="114"/>
    </row>
    <row r="203" spans="1:9" x14ac:dyDescent="0.2">
      <c r="B203" s="113"/>
    </row>
    <row r="204" spans="1:9" x14ac:dyDescent="0.2">
      <c r="B204" s="113"/>
    </row>
    <row r="205" spans="1:9" x14ac:dyDescent="0.2">
      <c r="B205" s="113"/>
    </row>
    <row r="206" spans="1:9" x14ac:dyDescent="0.2">
      <c r="B206" s="113"/>
    </row>
    <row r="207" spans="1:9" x14ac:dyDescent="0.2">
      <c r="B207" s="113"/>
    </row>
    <row r="228" spans="1:9" x14ac:dyDescent="0.2">
      <c r="I228" s="2"/>
    </row>
    <row r="229" spans="1:9" x14ac:dyDescent="0.2">
      <c r="I229" s="2"/>
    </row>
    <row r="230" spans="1:9" x14ac:dyDescent="0.2">
      <c r="I230" s="2"/>
    </row>
    <row r="232" spans="1:9" x14ac:dyDescent="0.2">
      <c r="I232" s="2"/>
    </row>
    <row r="233" spans="1:9" x14ac:dyDescent="0.2">
      <c r="A233" s="2"/>
      <c r="I233" s="2"/>
    </row>
    <row r="234" spans="1:9" x14ac:dyDescent="0.2">
      <c r="I234" s="2"/>
    </row>
    <row r="236" spans="1:9" x14ac:dyDescent="0.2">
      <c r="B236" s="2"/>
      <c r="C236" s="2"/>
      <c r="D236" s="2"/>
      <c r="E236" s="2"/>
      <c r="F236" s="2"/>
      <c r="G236" s="2"/>
      <c r="H236" s="2"/>
      <c r="I236" s="2"/>
    </row>
    <row r="237" spans="1:9" x14ac:dyDescent="0.2">
      <c r="B237" s="2"/>
      <c r="C237" s="2"/>
      <c r="D237" s="2"/>
      <c r="E237" s="2"/>
      <c r="F237" s="2"/>
      <c r="G237" s="2"/>
      <c r="H237" s="2"/>
    </row>
    <row r="238" spans="1:9" x14ac:dyDescent="0.2">
      <c r="B238" s="2"/>
      <c r="C238" s="2"/>
      <c r="D238" s="2"/>
      <c r="E238" s="2"/>
      <c r="F238" s="2"/>
      <c r="G238" s="2"/>
      <c r="H238" s="2"/>
      <c r="I238" s="2"/>
    </row>
    <row r="239" spans="1:9" x14ac:dyDescent="0.2">
      <c r="I239" s="2"/>
    </row>
    <row r="240" spans="1:9" x14ac:dyDescent="0.2">
      <c r="B240" s="2"/>
      <c r="C240" s="2"/>
      <c r="D240" s="2"/>
      <c r="E240" s="2"/>
      <c r="F240" s="2"/>
      <c r="G240" s="2"/>
      <c r="H240" s="2"/>
      <c r="I240" s="2"/>
    </row>
    <row r="241" spans="2:9" x14ac:dyDescent="0.2">
      <c r="B241" s="2"/>
      <c r="C241" s="2"/>
      <c r="D241" s="2"/>
      <c r="E241" s="2"/>
      <c r="F241" s="2"/>
      <c r="G241" s="2"/>
      <c r="H241" s="2"/>
      <c r="I241" s="2"/>
    </row>
    <row r="242" spans="2:9" x14ac:dyDescent="0.2">
      <c r="B242" s="2"/>
      <c r="C242" s="2"/>
      <c r="D242" s="2"/>
      <c r="E242" s="2"/>
      <c r="F242" s="2"/>
      <c r="G242" s="2"/>
      <c r="H242" s="2"/>
      <c r="I242" s="2"/>
    </row>
    <row r="244" spans="2:9" x14ac:dyDescent="0.2">
      <c r="B244" s="2"/>
      <c r="C244" s="2"/>
      <c r="D244" s="2"/>
      <c r="E244" s="2"/>
      <c r="F244" s="2"/>
      <c r="G244" s="2"/>
      <c r="H244" s="2"/>
      <c r="I244" s="2"/>
    </row>
    <row r="246" spans="2:9" x14ac:dyDescent="0.2">
      <c r="B246" s="2"/>
      <c r="C246" s="2"/>
      <c r="D246" s="2"/>
      <c r="E246" s="2"/>
      <c r="F246" s="2"/>
      <c r="G246" s="2"/>
      <c r="H246" s="2"/>
      <c r="I246" s="2"/>
    </row>
    <row r="247" spans="2:9" x14ac:dyDescent="0.2">
      <c r="B247" s="2"/>
      <c r="C247" s="2"/>
      <c r="D247" s="2"/>
      <c r="E247" s="2"/>
      <c r="F247" s="2"/>
      <c r="G247" s="2"/>
      <c r="H247" s="2"/>
      <c r="I247" s="2"/>
    </row>
    <row r="248" spans="2:9" x14ac:dyDescent="0.2">
      <c r="B248" s="2"/>
      <c r="C248" s="2"/>
      <c r="D248" s="2"/>
      <c r="E248" s="2"/>
      <c r="F248" s="2"/>
      <c r="G248" s="2"/>
      <c r="H248" s="2"/>
      <c r="I248" s="2"/>
    </row>
    <row r="249" spans="2:9" x14ac:dyDescent="0.2">
      <c r="B249" s="2"/>
      <c r="C249" s="2"/>
      <c r="D249" s="2"/>
      <c r="E249" s="2"/>
      <c r="F249" s="2"/>
      <c r="G249" s="2"/>
      <c r="H249" s="2"/>
    </row>
    <row r="250" spans="2:9" x14ac:dyDescent="0.2">
      <c r="B250" s="2"/>
      <c r="C250" s="2"/>
      <c r="D250" s="2"/>
      <c r="E250" s="2"/>
      <c r="F250" s="2"/>
      <c r="G250" s="2"/>
      <c r="H250" s="2"/>
    </row>
    <row r="251" spans="2:9" x14ac:dyDescent="0.2">
      <c r="B251" s="2"/>
      <c r="I251" s="2"/>
    </row>
    <row r="252" spans="2:9" x14ac:dyDescent="0.2">
      <c r="B252" s="2"/>
      <c r="C252" s="2"/>
      <c r="D252" s="2"/>
      <c r="E252" s="2"/>
      <c r="F252" s="2"/>
      <c r="G252" s="2"/>
      <c r="H252" s="2"/>
      <c r="I252" s="2"/>
    </row>
    <row r="253" spans="2:9" x14ac:dyDescent="0.2">
      <c r="B253" s="2"/>
    </row>
    <row r="254" spans="2:9" x14ac:dyDescent="0.2">
      <c r="B254" s="2"/>
      <c r="C254" s="2"/>
      <c r="D254" s="2"/>
      <c r="E254" s="2"/>
      <c r="F254" s="2"/>
      <c r="G254" s="2"/>
      <c r="H254" s="2"/>
      <c r="I254" s="2"/>
    </row>
    <row r="255" spans="2:9" x14ac:dyDescent="0.2">
      <c r="B255" s="2"/>
      <c r="C255" s="2"/>
      <c r="D255" s="2"/>
      <c r="E255" s="2"/>
      <c r="F255" s="2"/>
      <c r="G255" s="2"/>
      <c r="H255" s="2"/>
      <c r="I255" s="2"/>
    </row>
    <row r="256" spans="2:9" x14ac:dyDescent="0.2">
      <c r="B256" s="2"/>
      <c r="C256" s="2"/>
      <c r="D256" s="2"/>
      <c r="E256" s="2"/>
      <c r="F256" s="2"/>
      <c r="G256" s="2"/>
      <c r="H256" s="2"/>
    </row>
    <row r="257" spans="2:9" x14ac:dyDescent="0.2">
      <c r="B257" s="2"/>
      <c r="I257" s="2"/>
    </row>
    <row r="258" spans="2:9" x14ac:dyDescent="0.2">
      <c r="B258" s="2"/>
      <c r="I258" s="2"/>
    </row>
    <row r="259" spans="2:9" x14ac:dyDescent="0.2">
      <c r="B259" s="2"/>
      <c r="I259" s="2"/>
    </row>
    <row r="260" spans="2:9" x14ac:dyDescent="0.2">
      <c r="B260" s="2"/>
      <c r="C260" s="2"/>
      <c r="D260" s="2"/>
      <c r="E260" s="2"/>
      <c r="F260" s="2"/>
      <c r="G260" s="2"/>
      <c r="H260" s="2"/>
      <c r="I260" s="2"/>
    </row>
    <row r="261" spans="2:9" x14ac:dyDescent="0.2">
      <c r="B261" s="2"/>
      <c r="C261" s="2"/>
      <c r="D261" s="2"/>
      <c r="E261" s="2"/>
      <c r="F261" s="2"/>
      <c r="G261" s="2"/>
      <c r="H261" s="2"/>
      <c r="I261" s="2"/>
    </row>
    <row r="262" spans="2:9" x14ac:dyDescent="0.2">
      <c r="B262" s="2"/>
      <c r="C262" s="2"/>
      <c r="D262" s="2"/>
      <c r="E262" s="2"/>
      <c r="F262" s="2"/>
      <c r="G262" s="2"/>
      <c r="H262" s="2"/>
      <c r="I262" s="2"/>
    </row>
    <row r="263" spans="2:9" x14ac:dyDescent="0.2">
      <c r="B263" s="2"/>
      <c r="I263" s="2"/>
    </row>
    <row r="264" spans="2:9" x14ac:dyDescent="0.2">
      <c r="I264" s="2"/>
    </row>
    <row r="265" spans="2:9" x14ac:dyDescent="0.2">
      <c r="B265" s="2"/>
      <c r="C265" s="2"/>
      <c r="D265" s="2"/>
      <c r="E265" s="2"/>
      <c r="F265" s="2"/>
      <c r="G265" s="2"/>
      <c r="H265" s="2"/>
      <c r="I265" s="2"/>
    </row>
    <row r="266" spans="2:9" x14ac:dyDescent="0.2">
      <c r="B266" s="2"/>
      <c r="I266" s="2"/>
    </row>
    <row r="267" spans="2:9" x14ac:dyDescent="0.2">
      <c r="B267" s="2"/>
      <c r="C267" s="2"/>
      <c r="D267" s="2"/>
      <c r="E267" s="2"/>
      <c r="F267" s="2"/>
      <c r="G267" s="2"/>
      <c r="H267" s="2"/>
      <c r="I267" s="2"/>
    </row>
    <row r="268" spans="2:9" x14ac:dyDescent="0.2">
      <c r="B268" s="2"/>
      <c r="C268" s="2"/>
      <c r="D268" s="2"/>
      <c r="E268" s="2"/>
      <c r="F268" s="2"/>
      <c r="G268" s="2"/>
      <c r="H268" s="2"/>
      <c r="I268" s="2"/>
    </row>
    <row r="269" spans="2:9" x14ac:dyDescent="0.2">
      <c r="B269" s="2"/>
      <c r="C269" s="2"/>
      <c r="D269" s="2"/>
      <c r="E269" s="2"/>
      <c r="F269" s="2"/>
      <c r="G269" s="2"/>
      <c r="H269" s="2"/>
      <c r="I269" s="2"/>
    </row>
    <row r="270" spans="2:9" x14ac:dyDescent="0.2">
      <c r="B270" s="2"/>
      <c r="C270" s="2"/>
      <c r="D270" s="2"/>
      <c r="E270" s="2"/>
      <c r="F270" s="2"/>
      <c r="G270" s="2"/>
      <c r="H270" s="2"/>
    </row>
    <row r="271" spans="2:9" x14ac:dyDescent="0.2">
      <c r="B271" s="2"/>
      <c r="I271" s="2"/>
    </row>
    <row r="272" spans="2:9" x14ac:dyDescent="0.2">
      <c r="B272" s="2"/>
      <c r="I272" s="2"/>
    </row>
    <row r="273" spans="2:9" x14ac:dyDescent="0.2">
      <c r="B273" s="2"/>
      <c r="C273" s="2"/>
      <c r="D273" s="2"/>
      <c r="E273" s="2"/>
      <c r="F273" s="2"/>
      <c r="G273" s="2"/>
      <c r="H273" s="2"/>
      <c r="I273" s="2"/>
    </row>
    <row r="274" spans="2:9" x14ac:dyDescent="0.2">
      <c r="B274" s="2"/>
      <c r="C274" s="2"/>
      <c r="D274" s="2"/>
      <c r="E274" s="2"/>
      <c r="F274" s="2"/>
      <c r="G274" s="2"/>
      <c r="H274" s="2"/>
    </row>
    <row r="275" spans="2:9" x14ac:dyDescent="0.2">
      <c r="B275" s="2"/>
      <c r="C275" s="2"/>
      <c r="D275" s="2"/>
      <c r="E275" s="2"/>
      <c r="F275" s="2"/>
      <c r="G275" s="2"/>
      <c r="H275" s="2"/>
    </row>
    <row r="276" spans="2:9" x14ac:dyDescent="0.2">
      <c r="B276" s="2"/>
    </row>
    <row r="277" spans="2:9" x14ac:dyDescent="0.2">
      <c r="B277" s="2"/>
      <c r="C277" s="2"/>
      <c r="D277" s="2"/>
      <c r="E277" s="2"/>
      <c r="F277" s="2"/>
      <c r="G277" s="2"/>
      <c r="H277" s="2"/>
    </row>
    <row r="278" spans="2:9" x14ac:dyDescent="0.2">
      <c r="B278" s="2"/>
      <c r="I278" s="2"/>
    </row>
    <row r="279" spans="2:9" x14ac:dyDescent="0.2">
      <c r="B279" s="2"/>
      <c r="C279" s="2"/>
      <c r="D279" s="2"/>
      <c r="E279" s="2"/>
      <c r="F279" s="2"/>
      <c r="G279" s="2"/>
      <c r="H279" s="2"/>
      <c r="I279" s="2"/>
    </row>
    <row r="280" spans="2:9" x14ac:dyDescent="0.2">
      <c r="B280" s="2"/>
      <c r="C280" s="2"/>
      <c r="D280" s="2"/>
      <c r="E280" s="2"/>
      <c r="F280" s="2"/>
      <c r="G280" s="2"/>
      <c r="H280" s="2"/>
      <c r="I280" s="2"/>
    </row>
    <row r="281" spans="2:9" x14ac:dyDescent="0.2">
      <c r="B281" s="2"/>
      <c r="C281" s="2"/>
      <c r="D281" s="2"/>
      <c r="E281" s="2"/>
      <c r="F281" s="2"/>
      <c r="G281" s="2"/>
      <c r="H281" s="2"/>
      <c r="I281" s="2"/>
    </row>
    <row r="282" spans="2:9" x14ac:dyDescent="0.2">
      <c r="B282" s="2"/>
    </row>
    <row r="283" spans="2:9" x14ac:dyDescent="0.2">
      <c r="B283" s="2"/>
    </row>
    <row r="284" spans="2:9" x14ac:dyDescent="0.2">
      <c r="B284" s="2"/>
      <c r="I284" s="2"/>
    </row>
    <row r="285" spans="2:9" x14ac:dyDescent="0.2">
      <c r="B285" s="2"/>
      <c r="I285" s="2"/>
    </row>
    <row r="286" spans="2:9" x14ac:dyDescent="0.2">
      <c r="B286" s="2"/>
      <c r="I286" s="2"/>
    </row>
    <row r="287" spans="2:9" x14ac:dyDescent="0.2">
      <c r="B287" s="2"/>
      <c r="C287" s="2"/>
      <c r="D287" s="2"/>
      <c r="E287" s="2"/>
      <c r="F287" s="2"/>
      <c r="G287" s="2"/>
      <c r="H287" s="2"/>
    </row>
    <row r="288" spans="2:9" x14ac:dyDescent="0.2">
      <c r="B288" s="2"/>
      <c r="C288" s="2"/>
      <c r="D288" s="2"/>
      <c r="E288" s="2"/>
      <c r="F288" s="2"/>
      <c r="G288" s="2"/>
      <c r="H288" s="2"/>
    </row>
    <row r="289" spans="2:9" x14ac:dyDescent="0.2">
      <c r="B289" s="2"/>
      <c r="C289" s="2"/>
      <c r="D289" s="2"/>
      <c r="E289" s="2"/>
      <c r="F289" s="2"/>
      <c r="G289" s="2"/>
      <c r="H289" s="2"/>
    </row>
    <row r="290" spans="2:9" x14ac:dyDescent="0.2">
      <c r="B290" s="2"/>
      <c r="I290" s="2"/>
    </row>
    <row r="291" spans="2:9" x14ac:dyDescent="0.2">
      <c r="B291" s="2"/>
      <c r="I291" s="2"/>
    </row>
    <row r="292" spans="2:9" x14ac:dyDescent="0.2">
      <c r="B292" s="2"/>
      <c r="C292" s="2"/>
      <c r="D292" s="2"/>
      <c r="E292" s="2"/>
      <c r="F292" s="2"/>
      <c r="G292" s="2"/>
      <c r="H292" s="2"/>
      <c r="I292" s="2"/>
    </row>
    <row r="293" spans="2:9" x14ac:dyDescent="0.2">
      <c r="B293" s="2"/>
      <c r="C293" s="2"/>
      <c r="D293" s="2"/>
      <c r="E293" s="2"/>
      <c r="F293" s="2"/>
      <c r="G293" s="2"/>
      <c r="H293" s="2"/>
      <c r="I293" s="2"/>
    </row>
    <row r="294" spans="2:9" x14ac:dyDescent="0.2">
      <c r="B294" s="2"/>
      <c r="C294" s="2"/>
      <c r="D294" s="2"/>
      <c r="E294" s="2"/>
      <c r="F294" s="2"/>
      <c r="G294" s="2"/>
      <c r="H294" s="2"/>
      <c r="I294" s="2"/>
    </row>
    <row r="295" spans="2:9" x14ac:dyDescent="0.2">
      <c r="B295" s="2"/>
      <c r="I295" s="2"/>
    </row>
    <row r="296" spans="2:9" x14ac:dyDescent="0.2">
      <c r="B296" s="2"/>
    </row>
    <row r="297" spans="2:9" x14ac:dyDescent="0.2">
      <c r="B297" s="2"/>
      <c r="I297" s="2"/>
    </row>
    <row r="298" spans="2:9" x14ac:dyDescent="0.2">
      <c r="B298" s="2"/>
      <c r="C298" s="2"/>
      <c r="D298" s="2"/>
      <c r="E298" s="2"/>
      <c r="F298" s="2"/>
      <c r="G298" s="2"/>
      <c r="H298" s="2"/>
      <c r="I298" s="2"/>
    </row>
    <row r="299" spans="2:9" x14ac:dyDescent="0.2">
      <c r="B299" s="2"/>
      <c r="C299" s="2"/>
      <c r="D299" s="2"/>
      <c r="E299" s="2"/>
      <c r="F299" s="2"/>
      <c r="G299" s="2"/>
      <c r="H299" s="2"/>
    </row>
    <row r="300" spans="2:9" x14ac:dyDescent="0.2">
      <c r="B300" s="2"/>
      <c r="C300" s="2"/>
      <c r="D300" s="2"/>
      <c r="E300" s="2"/>
      <c r="F300" s="2"/>
      <c r="G300" s="2"/>
      <c r="H300" s="2"/>
    </row>
    <row r="301" spans="2:9" x14ac:dyDescent="0.2">
      <c r="B301" s="2"/>
      <c r="C301" s="2"/>
      <c r="D301" s="2"/>
      <c r="E301" s="2"/>
      <c r="F301" s="2"/>
      <c r="G301" s="2"/>
      <c r="H301" s="2"/>
    </row>
    <row r="302" spans="2:9" x14ac:dyDescent="0.2">
      <c r="B302" s="2"/>
      <c r="C302" s="2"/>
      <c r="D302" s="2"/>
      <c r="E302" s="2"/>
      <c r="F302" s="2"/>
      <c r="G302" s="2"/>
      <c r="H302" s="2"/>
    </row>
    <row r="303" spans="2:9" x14ac:dyDescent="0.2">
      <c r="B303" s="2"/>
      <c r="C303" s="2"/>
      <c r="D303" s="2"/>
      <c r="E303" s="2"/>
      <c r="F303" s="2"/>
      <c r="G303" s="2"/>
      <c r="H303" s="2"/>
    </row>
    <row r="304" spans="2:9" x14ac:dyDescent="0.2">
      <c r="B304" s="2"/>
      <c r="I304" s="2"/>
    </row>
    <row r="305" spans="2:9" x14ac:dyDescent="0.2">
      <c r="B305" s="2"/>
      <c r="C305" s="2"/>
      <c r="D305" s="2"/>
      <c r="E305" s="2"/>
      <c r="F305" s="2"/>
      <c r="G305" s="2"/>
      <c r="H305" s="2"/>
      <c r="I305" s="2"/>
    </row>
    <row r="306" spans="2:9" x14ac:dyDescent="0.2">
      <c r="B306" s="2"/>
      <c r="C306" s="2"/>
      <c r="D306" s="2"/>
      <c r="E306" s="2"/>
      <c r="F306" s="2"/>
      <c r="G306" s="2"/>
      <c r="H306" s="2"/>
      <c r="I306" s="2"/>
    </row>
    <row r="307" spans="2:9" x14ac:dyDescent="0.2">
      <c r="B307" s="2"/>
    </row>
    <row r="308" spans="2:9" x14ac:dyDescent="0.2">
      <c r="B308" s="2"/>
      <c r="C308" s="2"/>
      <c r="D308" s="2"/>
      <c r="E308" s="2"/>
      <c r="F308" s="2"/>
      <c r="G308" s="2"/>
      <c r="H308" s="2"/>
      <c r="I308" s="2"/>
    </row>
    <row r="309" spans="2:9" x14ac:dyDescent="0.2">
      <c r="B309" s="2"/>
      <c r="C309" s="2"/>
      <c r="D309" s="2"/>
      <c r="E309" s="2"/>
      <c r="F309" s="2"/>
      <c r="G309" s="2"/>
      <c r="H309" s="2"/>
    </row>
    <row r="310" spans="2:9" x14ac:dyDescent="0.2">
      <c r="C310" s="2"/>
      <c r="D310" s="2"/>
      <c r="E310" s="2"/>
      <c r="F310" s="2"/>
      <c r="G310" s="2"/>
      <c r="H310" s="2"/>
    </row>
    <row r="311" spans="2:9" x14ac:dyDescent="0.2">
      <c r="B311" s="2"/>
    </row>
    <row r="312" spans="2:9" x14ac:dyDescent="0.2">
      <c r="B312" s="2"/>
      <c r="C312" s="2"/>
      <c r="D312" s="2"/>
      <c r="E312" s="2"/>
      <c r="F312" s="2"/>
      <c r="G312" s="2"/>
      <c r="H312" s="2"/>
    </row>
    <row r="313" spans="2:9" x14ac:dyDescent="0.2">
      <c r="B313" s="2"/>
      <c r="C313" s="2"/>
      <c r="D313" s="2"/>
      <c r="E313" s="2"/>
      <c r="F313" s="2"/>
      <c r="G313" s="2"/>
      <c r="H313" s="2"/>
    </row>
    <row r="314" spans="2:9" x14ac:dyDescent="0.2">
      <c r="B314" s="2"/>
      <c r="C314" s="2"/>
      <c r="D314" s="2"/>
      <c r="E314" s="2"/>
      <c r="F314" s="2"/>
      <c r="G314" s="2"/>
      <c r="H314" s="2"/>
    </row>
    <row r="315" spans="2:9" x14ac:dyDescent="0.2">
      <c r="I315" s="2"/>
    </row>
    <row r="316" spans="2:9" x14ac:dyDescent="0.2">
      <c r="B316" s="2"/>
      <c r="I316" s="2"/>
    </row>
    <row r="317" spans="2:9" x14ac:dyDescent="0.2">
      <c r="B317" s="2"/>
      <c r="I317" s="2"/>
    </row>
    <row r="318" spans="2:9" x14ac:dyDescent="0.2">
      <c r="B318" s="2"/>
    </row>
    <row r="319" spans="2:9" x14ac:dyDescent="0.2">
      <c r="B319" s="2"/>
    </row>
    <row r="320" spans="2:9" x14ac:dyDescent="0.2">
      <c r="I320" s="2"/>
    </row>
    <row r="321" spans="2:9" x14ac:dyDescent="0.2">
      <c r="B321" s="2"/>
      <c r="I321" s="2"/>
    </row>
    <row r="322" spans="2:9" x14ac:dyDescent="0.2">
      <c r="B322" s="2"/>
      <c r="I322" s="2"/>
    </row>
    <row r="323" spans="2:9" x14ac:dyDescent="0.2">
      <c r="B323" s="2"/>
      <c r="C323" s="2"/>
      <c r="D323" s="2"/>
      <c r="E323" s="2"/>
      <c r="F323" s="2"/>
      <c r="G323" s="2"/>
      <c r="H323" s="2"/>
    </row>
    <row r="324" spans="2:9" x14ac:dyDescent="0.2">
      <c r="B324" s="2"/>
      <c r="C324" s="2"/>
      <c r="D324" s="2"/>
      <c r="E324" s="2"/>
      <c r="F324" s="2"/>
      <c r="G324" s="2"/>
      <c r="H324" s="2"/>
    </row>
    <row r="325" spans="2:9" x14ac:dyDescent="0.2">
      <c r="B325" s="2"/>
      <c r="C325" s="2"/>
      <c r="D325" s="2"/>
      <c r="E325" s="2"/>
      <c r="F325" s="2"/>
      <c r="G325" s="2"/>
      <c r="H325" s="2"/>
    </row>
    <row r="326" spans="2:9" x14ac:dyDescent="0.2">
      <c r="B326" s="2"/>
    </row>
    <row r="327" spans="2:9" x14ac:dyDescent="0.2">
      <c r="B327" s="2"/>
    </row>
    <row r="328" spans="2:9" x14ac:dyDescent="0.2">
      <c r="B328" s="2"/>
      <c r="C328" s="2"/>
      <c r="D328" s="2"/>
      <c r="E328" s="2"/>
      <c r="F328" s="2"/>
      <c r="G328" s="2"/>
      <c r="H328" s="2"/>
    </row>
    <row r="329" spans="2:9" x14ac:dyDescent="0.2">
      <c r="B329" s="2"/>
      <c r="C329" s="2"/>
      <c r="D329" s="2"/>
      <c r="E329" s="2"/>
      <c r="F329" s="2"/>
      <c r="G329" s="2"/>
      <c r="H329" s="2"/>
    </row>
    <row r="330" spans="2:9" x14ac:dyDescent="0.2">
      <c r="B330" s="2"/>
      <c r="C330" s="2"/>
      <c r="D330" s="2"/>
      <c r="E330" s="2"/>
      <c r="F330" s="2"/>
      <c r="G330" s="2"/>
      <c r="H330" s="2"/>
    </row>
  </sheetData>
  <mergeCells count="5">
    <mergeCell ref="C6:C8"/>
    <mergeCell ref="A5:I5"/>
    <mergeCell ref="A1:I1"/>
    <mergeCell ref="A2:I2"/>
    <mergeCell ref="A4:I4"/>
  </mergeCells>
  <pageMargins left="1.1023622047244095" right="0.11811023622047245" top="0.39370078740157483" bottom="0.31496062992125984" header="0.15748031496062992" footer="0.39370078740157483"/>
  <pageSetup paperSize="5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 CONSOLIDADO  (MARZO)</vt:lpstr>
      <vt:lpstr>'PROG CONSOLIDADO  (MARZO)'!Área_de_impresión</vt:lpstr>
      <vt:lpstr>'PROG CONSOLIDADO  (MARZO)'!Títulos_a_imprimir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Alcantara</dc:creator>
  <cp:lastModifiedBy>Wadia Chantal</cp:lastModifiedBy>
  <cp:lastPrinted>2017-04-06T15:23:30Z</cp:lastPrinted>
  <dcterms:created xsi:type="dcterms:W3CDTF">2017-04-06T14:58:18Z</dcterms:created>
  <dcterms:modified xsi:type="dcterms:W3CDTF">2017-04-06T15:25:36Z</dcterms:modified>
</cp:coreProperties>
</file>