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ROG CONSOLIDADO (MARZO)" sheetId="1" r:id="rId1"/>
  </sheets>
  <definedNames>
    <definedName name="_xlnm.Print_Area" localSheetId="0">'PROG CONSOLIDADO (MARZO)'!$A$1:$I$163</definedName>
    <definedName name="_xlnm.Print_Titles" localSheetId="0">'PROG CONSOLIDADO (MARZO)'!$1:$7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<sst xmlns="http://schemas.openxmlformats.org/spreadsheetml/2006/main" count="180" uniqueCount="177">
  <si>
    <t>CAPITULO 210</t>
  </si>
  <si>
    <t>MINISTERIO DE AGRICULTURA</t>
  </si>
  <si>
    <t>(EN RD$)</t>
  </si>
  <si>
    <t xml:space="preserve"> </t>
  </si>
  <si>
    <t>BALANCE</t>
  </si>
  <si>
    <t xml:space="preserve">  CUENTA</t>
  </si>
  <si>
    <t>APROPIACION</t>
  </si>
  <si>
    <t>ENERO</t>
  </si>
  <si>
    <t>FEBRERO</t>
  </si>
  <si>
    <t>MARZO</t>
  </si>
  <si>
    <t>TOTAL</t>
  </si>
  <si>
    <t xml:space="preserve">POR </t>
  </si>
  <si>
    <t>ORIGINAL</t>
  </si>
  <si>
    <t>EJECUTADO</t>
  </si>
  <si>
    <t>EJECUTAR</t>
  </si>
  <si>
    <t>TOTAL A+B+C+D+E (F-100)</t>
  </si>
  <si>
    <t>A. GASTOS CORRIENTES</t>
  </si>
  <si>
    <t>1- Servicios Personales</t>
  </si>
  <si>
    <t>2.1.1.1.01- Sueldos fijos</t>
  </si>
  <si>
    <t xml:space="preserve">2.1.1.2.01Sueldos personal contratado e igualado.  </t>
  </si>
  <si>
    <t>2.1.1.2.04-Sueldos personal por servicios especiales</t>
  </si>
  <si>
    <t>2.1.1.2.06-Remuneraciones al personal con carácter transitorio (Jornales)</t>
  </si>
  <si>
    <t>2.1.1.3.01-Sueldos al personal fijo en tramite de pensión</t>
  </si>
  <si>
    <t>2.1.1.4.01-Gratificación y Bonificación</t>
  </si>
  <si>
    <t>2.1.1.5.01-Prestaciones Laborales</t>
  </si>
  <si>
    <t>2.1.2.2.02 -Compensación por horas extraord.</t>
  </si>
  <si>
    <t>2.1.2.2.05-Compensación por servicio de seg.</t>
  </si>
  <si>
    <t>2.1.2.2.06-Compensación por resultados</t>
  </si>
  <si>
    <t>2.1.5.1.01- Contrib. Seguro salud y riesgo</t>
  </si>
  <si>
    <t>2.1.5.2.01-Contrib. Seguro de pensiones</t>
  </si>
  <si>
    <t>2.1.5.3.01Contribuciones al Seguro de riesgo laboral</t>
  </si>
  <si>
    <t>2- Servicios No Personales</t>
  </si>
  <si>
    <t>2.2.1.2.01-Serv. De telefónico larg. Distancia</t>
  </si>
  <si>
    <t>2.2.1.3.01-Teléfono local</t>
  </si>
  <si>
    <t>2.2.1.5.01-Servicios de internet y televisión por cable.</t>
  </si>
  <si>
    <t>2.2.1.6.01-Energía Eléctrica</t>
  </si>
  <si>
    <t>2.2.1.6.02-Energía no cortables</t>
  </si>
  <si>
    <t>2.2.1.7.01-Agua</t>
  </si>
  <si>
    <t>2.2.1.8.01-Recolección de residuos sólidos</t>
  </si>
  <si>
    <t>2.2.2.1.01-Publicidad y propaganda</t>
  </si>
  <si>
    <t>2.2.2.2.01-Impresión y Encuadernación</t>
  </si>
  <si>
    <t>2.2.3.1.01 -Viáticos dentro del país</t>
  </si>
  <si>
    <t>2.2.3.1.01 -Viáticos fuera del país</t>
  </si>
  <si>
    <t>2.2.4.1.01-Pasajes</t>
  </si>
  <si>
    <t>2.2.4.2.01-Fletes</t>
  </si>
  <si>
    <t>2.2.4.3.01-Almacenajes</t>
  </si>
  <si>
    <t>2.2.5.1.01-Alquileres y rentas de edificios y locales</t>
  </si>
  <si>
    <t>2.2.5.2.01-Alquileres de equipos de producción</t>
  </si>
  <si>
    <t>2.2.5.3.04-Alquiler de equipos de oficina y muebles</t>
  </si>
  <si>
    <t>2.2.5.4.01-Alquileres de equipos de transporte, tracción y elevación</t>
  </si>
  <si>
    <t>2.2.5.6.01-Alquileres de terrenos</t>
  </si>
  <si>
    <t>2.2.5.7.01-Alquiles de equipos de construcción y movimiento de tierras</t>
  </si>
  <si>
    <t>2.2.5.8.01-Otros alquileres</t>
  </si>
  <si>
    <t>2.2.6.1.01-Seguros de bienes inmuebles e infraestructura</t>
  </si>
  <si>
    <t>2.2.6.2.01-Seguros de bienes muebles</t>
  </si>
  <si>
    <t>2.2.6.3.01-Seguros de personas</t>
  </si>
  <si>
    <t>2.2.6.4.01-Seguros de produción agrícola</t>
  </si>
  <si>
    <t>2.2.7.1.01-Obras menores en dificaciones</t>
  </si>
  <si>
    <t>2.2.7.1.02-Servicios especiales de mantenimiento y reparación</t>
  </si>
  <si>
    <t>2.2.7.1.03-Limpiezas, desmalezamiento de tierras y terrenos</t>
  </si>
  <si>
    <t>2.2.7.1.06-Instalaciones electricas</t>
  </si>
  <si>
    <t>2.2.7.2.01-Mantenimiento y reparación de muebles y equipos de oficina</t>
  </si>
  <si>
    <t>2.2.7.2.03-Mantenimiento y reparación equipos educacional</t>
  </si>
  <si>
    <t>2.2.7.2.04-Mantenimiento y reparación de equipos sanitarios y de laboratorio</t>
  </si>
  <si>
    <t>2.2.7.2.06-Mantenimiento de equipos de transporte, tracción</t>
  </si>
  <si>
    <t>2.2.7.3.01-Instalaciones temporales</t>
  </si>
  <si>
    <t>2.2.8.1.01-Gastos Judiciales</t>
  </si>
  <si>
    <t>2.2.8.5.01-Fumigación</t>
  </si>
  <si>
    <t>2.2.8.6.01-Eventos Generales</t>
  </si>
  <si>
    <t>2.2.8.7.02-Servicios jurídicos</t>
  </si>
  <si>
    <t>2.2.8.7.04-Servicios de capacitación</t>
  </si>
  <si>
    <t>2.2.8.7.06-Otros servicios técnicos profesionales</t>
  </si>
  <si>
    <t>2.2.8.9.03-otros gastos operativos de instituciones empresariales</t>
  </si>
  <si>
    <t>3- Materiales y Suministros</t>
  </si>
  <si>
    <t>2.3.1.1.01-Alimentos y bebidas para personas</t>
  </si>
  <si>
    <t>2.3.1.2.01-Alimentos para animales</t>
  </si>
  <si>
    <t>2.3.1.3.01-Productos pecuarios</t>
  </si>
  <si>
    <t>2.3.1.3.02-Productos Agricolas</t>
  </si>
  <si>
    <t>2.3.1.3.03-Productos Forestales</t>
  </si>
  <si>
    <t>2.3.1.4.01-Madera, Corcho y sus manufacturas</t>
  </si>
  <si>
    <t>2.3.2.1.01-Hilados y telas</t>
  </si>
  <si>
    <t>2.3.2.2.01-Acabados textiles</t>
  </si>
  <si>
    <t>2.3.2.3.01-Prenda de vestir</t>
  </si>
  <si>
    <t>2.3.3.1.01-Papel de escritorio</t>
  </si>
  <si>
    <t>2.3.3.2.01-Productos de papel cartón</t>
  </si>
  <si>
    <t>2.3.3.3.01-Productos de artes gráficas</t>
  </si>
  <si>
    <t>2.3.3.4.01-Libros, revistas y periódicos</t>
  </si>
  <si>
    <t>2.3.3.6.01-Especies timbradas y valoradas</t>
  </si>
  <si>
    <t>2.3.5.3.01-Llantas y neumáaticos</t>
  </si>
  <si>
    <t>2.3.5.4.01-Artículos de caucho</t>
  </si>
  <si>
    <t>2.3.5.5.01-Artículos de plásticos</t>
  </si>
  <si>
    <t>2.3.6.1.01-Productos de cemento</t>
  </si>
  <si>
    <t>2.3.6.2.01-Productos de vidrio</t>
  </si>
  <si>
    <t>2.3.6.3.01-Productos ferrosos</t>
  </si>
  <si>
    <t>2.3.6.2.01-Productos no ferrosos</t>
  </si>
  <si>
    <t>2.3.6.3.03-Estructuras metálicas acabadas</t>
  </si>
  <si>
    <t>2.3.6.3.04-Herramientas menores</t>
  </si>
  <si>
    <t>2.3.6.3.06-Accesorios de metal</t>
  </si>
  <si>
    <t>2.3.6.4.01-Minerales metaliferos</t>
  </si>
  <si>
    <t>2.3.6.4.04-Piedra, arcilla y arena</t>
  </si>
  <si>
    <t>2.3.6.4.07-Otros minerales</t>
  </si>
  <si>
    <t>2.3.7.1.01-Gasolina</t>
  </si>
  <si>
    <t>2.3.7.1.02-Gasoil</t>
  </si>
  <si>
    <t>2.3.7.1.05-Aceites y grasas</t>
  </si>
  <si>
    <t>2.3.7.1.06-lubricantes</t>
  </si>
  <si>
    <t>2.3.7.2.01-Productos explosivos y pirotécnia</t>
  </si>
  <si>
    <t>2.3.7.2.03-Productos químicos de uso personal</t>
  </si>
  <si>
    <t>2.3.7.2.04-Abonos y fertilizantes</t>
  </si>
  <si>
    <t>2.3.7.2.05-Insecticidas, fumigantes y otros</t>
  </si>
  <si>
    <t>2.3.7.2.06-Pinturas, lacas, barnices y diluyentes</t>
  </si>
  <si>
    <t>2.3.9.1.01-Material de limpieza</t>
  </si>
  <si>
    <t>2.3.9.2.01-Utiles de escritotio, oficina infórmatica y enseñanzas</t>
  </si>
  <si>
    <t>2.3.9.5.01-Utiles de cocina y comedor</t>
  </si>
  <si>
    <t>2.3.9.6.01-Productos eléctricos y afines</t>
  </si>
  <si>
    <t>2.3.9.8.01-Otros repuestos y accesorios menores</t>
  </si>
  <si>
    <t>2.3.9.9.01-Productos y utiles varios</t>
  </si>
  <si>
    <t>4-Transferencias Corrientes</t>
  </si>
  <si>
    <t>2.4.1.4.01-Becas y Viajes de estudios</t>
  </si>
  <si>
    <t>2.4.1.6.01-Transferencias corrientes a Inst. sin fines de lucro</t>
  </si>
  <si>
    <r>
      <t xml:space="preserve">2.4.1.6.01-Instituto Superior de Agricultura </t>
    </r>
    <r>
      <rPr>
        <b/>
        <i/>
        <sz val="10"/>
        <rFont val="Arial"/>
        <family val="2"/>
      </rPr>
      <t>(ISA)</t>
    </r>
  </si>
  <si>
    <t>2.4.2.2.01-Transferencias corrientes a Instituc. Públicas desc.o Autónomas</t>
  </si>
  <si>
    <t>2.4.2.2.02-Otras Transferencias corrientes a Instituciones Desc.  Y Autónomas</t>
  </si>
  <si>
    <t>2.4.2.2.03-Transferencias corrientes a Instituciones Desc. Autónomas</t>
  </si>
  <si>
    <t>2.4.7.2.01-Transferencias Corrientes a Organismos Internacionales</t>
  </si>
  <si>
    <t xml:space="preserve">2.4.9.1.01-Transferencias corrientes a otras instituciones públicas </t>
  </si>
  <si>
    <t>2.4.9.2.01-Sueldos en las transferenciasa otras instituciones públicas</t>
  </si>
  <si>
    <t>2.4.4.1.01-Transferencias corrientes a empresas públicas no financieras(serv.personales)</t>
  </si>
  <si>
    <t>2.4.4.1.02-Otras Transferencias corrientes a empresas públicas no financieras</t>
  </si>
  <si>
    <t>2.4.5..2.01-Transferencias corrientes a instituc. públicas financieras (Serv.Personales)</t>
  </si>
  <si>
    <r>
      <t xml:space="preserve">2.4.9.1.01-Transferencias corrientes a otras instituciones públicas </t>
    </r>
    <r>
      <rPr>
        <b/>
        <i/>
        <sz val="10"/>
        <rFont val="Arial"/>
        <family val="2"/>
      </rPr>
      <t>(UEPI)</t>
    </r>
  </si>
  <si>
    <t>2.4.9.1.01-Administrador de Riesgo Agricola</t>
  </si>
  <si>
    <t xml:space="preserve">   B) GASTOS DE CAPITAL:</t>
  </si>
  <si>
    <t xml:space="preserve"> 5-Transferencias de Capital</t>
  </si>
  <si>
    <t>2.5.2.2.02-CONSEJO DOMINICANO DEL CAFÉ (CODOCAFE)</t>
  </si>
  <si>
    <t>3.2.1.6.03-Tranf. De Capital a Inst. Públicas Desc. O Autónomas (FEDA)</t>
  </si>
  <si>
    <t>3.2.1.6.03-Compra de Acciones y Participacion de Capital Interna (BAGRICOLA)</t>
  </si>
  <si>
    <t xml:space="preserve"> 6- Activos No Financieros</t>
  </si>
  <si>
    <t>2.6.1.1.01-Muebles de oficina y estanteria</t>
  </si>
  <si>
    <t>2.6.1.3.01-Equipos computacional</t>
  </si>
  <si>
    <t>2.6.1.4.01-Electrodomésticos</t>
  </si>
  <si>
    <t>2.6.1.9.01-Otros mobiliarios y equipos no identificados procedentemente</t>
  </si>
  <si>
    <t>2.6.2.3.01-Camara fotográficas y de video</t>
  </si>
  <si>
    <t>2.6.3.1.01-Equipo médico y de laboratorio</t>
  </si>
  <si>
    <t>2.6.4.1.01-Automóviles y camiones</t>
  </si>
  <si>
    <t>2.6.4.8.01-Otros equipos de transporte</t>
  </si>
  <si>
    <t>2.6.5.1.01-Maquinarias y equipo agropecuario</t>
  </si>
  <si>
    <t>2.6.5.2.01-Maquinaria y equipo industrial</t>
  </si>
  <si>
    <t>2.6.5.3.01-Maquinaria y equipo de construcción</t>
  </si>
  <si>
    <t>2.6.5.4.01-Sistemas de aire acondicionado, calefacción y refrigeración ind. Y comercial</t>
  </si>
  <si>
    <t>2.6.5.5.01-Equipo de telecomunicaciónes y señalamiento</t>
  </si>
  <si>
    <t>2.6.5.6.01-Equipo de generación eléctric, aparatos y accesorios eléctricos</t>
  </si>
  <si>
    <t>2.6.9.9.01-Otras estructuras y objetos de valor</t>
  </si>
  <si>
    <t>2.7.1.2.01-Obras para edificaciones no residenciales</t>
  </si>
  <si>
    <t>2.7.2.4.01-Infraestructura terrestres y obras anexas</t>
  </si>
  <si>
    <t>2.7.2.6.01-Infraestructuras y plantaciones agrícolas</t>
  </si>
  <si>
    <t>C. Fondos  Especiales (Gastos Corrientes)</t>
  </si>
  <si>
    <t>Fondo 1972-INSTITUTO DEL TABACO</t>
  </si>
  <si>
    <t>Fondo 1973-Conaleche</t>
  </si>
  <si>
    <t>FONDO PRESIDENCIALES (INTABACO)</t>
  </si>
  <si>
    <t>FONDO PRESIDENCIALES (IAD)</t>
  </si>
  <si>
    <t>D) PROYECTOS EN EJECUCION</t>
  </si>
  <si>
    <t>MEJORAM. DE LA SANIDAD E INOC. AGROALIM. EN LA REP.DOM. (PATCA III)</t>
  </si>
  <si>
    <t xml:space="preserve">  F-0100 - RECURSOS NACIONALES   (PATCA III)</t>
  </si>
  <si>
    <t xml:space="preserve">  F-0800 - RECURSOS EXTERNOS   (PATCA III)</t>
  </si>
  <si>
    <t>CONST. DE SISTEMA DE PROD.P/RECONVERSION DE SAN JUAN DE LA MAGUANA</t>
  </si>
  <si>
    <t xml:space="preserve">  F-0100 - RECURSOS NACIONALES   RECONVERSION SAN JUAN DE LA MAGUANA</t>
  </si>
  <si>
    <t xml:space="preserve">        RECURSOS EXTERNOS  </t>
  </si>
  <si>
    <t>MEJORAM. DE APOYO A LA INNOV. TECNOLOGICA AGROPEC. EN LA REP.DOM. PATCA II</t>
  </si>
  <si>
    <t xml:space="preserve">    F-0100  RECURSOS NACIONALES (PATCA II)</t>
  </si>
  <si>
    <t xml:space="preserve">    F-0800  RECURSOS EXTERNOS (PATCA II)</t>
  </si>
  <si>
    <t>E) RECURSOS EXTERNOS</t>
  </si>
  <si>
    <t>2.5.1.2.01-6027-PLAN SIERRA (CREDITO EXTERNOS)</t>
  </si>
  <si>
    <t xml:space="preserve">F)-DISMINUCION DE PASIVOS NO CORRIENTES </t>
  </si>
  <si>
    <t>4.2.1.1.03-Disminución de cuentas por pagar internas de corto plazo deuda administrativa</t>
  </si>
  <si>
    <t>"Año del Fomento de la Vivienda"</t>
  </si>
  <si>
    <t>MODIFICACIONES PRESUPUESTARIAS</t>
  </si>
  <si>
    <t>EJECUCIÓN PRESUPUESTARIA CORRESPONDIENTE AL MES DE MARZO 2016</t>
  </si>
</sst>
</file>

<file path=xl/styles.xml><?xml version="1.0" encoding="utf-8"?>
<styleSheet xmlns="http://schemas.openxmlformats.org/spreadsheetml/2006/main">
  <numFmts count="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0.00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2"/>
      <color indexed="17"/>
      <name val="Arial"/>
      <family val="2"/>
    </font>
    <font>
      <b/>
      <sz val="12"/>
      <color indexed="17"/>
      <name val="Arial"/>
      <family val="2"/>
    </font>
    <font>
      <b/>
      <sz val="10"/>
      <name val="Arial"/>
      <family val="0"/>
    </font>
    <font>
      <b/>
      <i/>
      <sz val="10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9"/>
      <color indexed="12"/>
      <name val="Arial"/>
      <family val="2"/>
    </font>
    <font>
      <b/>
      <i/>
      <sz val="10"/>
      <color indexed="12"/>
      <name val="Arial"/>
      <family val="2"/>
    </font>
    <font>
      <i/>
      <sz val="9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12"/>
      <name val="Arial"/>
      <family val="0"/>
    </font>
    <font>
      <i/>
      <sz val="10"/>
      <color indexed="12"/>
      <name val="Arial"/>
      <family val="0"/>
    </font>
    <font>
      <b/>
      <sz val="10"/>
      <color indexed="12"/>
      <name val="Arial"/>
      <family val="2"/>
    </font>
    <font>
      <b/>
      <sz val="15"/>
      <color indexed="54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5"/>
      <color theme="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/>
      <bottom/>
    </border>
    <border>
      <left style="medium"/>
      <right style="medium"/>
      <top style="thick"/>
      <bottom style="thick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38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164" fontId="11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2" fillId="16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7" fillId="0" borderId="9" applyNumberFormat="0" applyFill="0" applyAlignment="0" applyProtection="0"/>
    <xf numFmtId="0" fontId="18" fillId="0" borderId="10" applyNumberFormat="0" applyFill="0" applyAlignment="0" applyProtection="0"/>
  </cellStyleXfs>
  <cellXfs count="116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0" fontId="22" fillId="0" borderId="11" xfId="0" applyFont="1" applyBorder="1" applyAlignment="1" applyProtection="1">
      <alignment horizontal="left"/>
      <protection/>
    </xf>
    <xf numFmtId="4" fontId="22" fillId="0" borderId="12" xfId="47" applyNumberFormat="1" applyFont="1" applyBorder="1" applyAlignment="1" applyProtection="1">
      <alignment/>
      <protection/>
    </xf>
    <xf numFmtId="4" fontId="22" fillId="24" borderId="12" xfId="47" applyNumberFormat="1" applyFont="1" applyFill="1" applyBorder="1" applyAlignment="1" applyProtection="1">
      <alignment/>
      <protection/>
    </xf>
    <xf numFmtId="4" fontId="22" fillId="0" borderId="13" xfId="47" applyNumberFormat="1" applyFont="1" applyBorder="1" applyAlignment="1" applyProtection="1">
      <alignment/>
      <protection/>
    </xf>
    <xf numFmtId="39" fontId="22" fillId="0" borderId="12" xfId="47" applyNumberFormat="1" applyFont="1" applyBorder="1" applyAlignment="1" applyProtection="1">
      <alignment/>
      <protection/>
    </xf>
    <xf numFmtId="4" fontId="22" fillId="0" borderId="14" xfId="47" applyNumberFormat="1" applyFont="1" applyBorder="1" applyAlignment="1" applyProtection="1">
      <alignment/>
      <protection/>
    </xf>
    <xf numFmtId="0" fontId="23" fillId="0" borderId="11" xfId="0" applyFont="1" applyBorder="1" applyAlignment="1" applyProtection="1">
      <alignment horizontal="left"/>
      <protection/>
    </xf>
    <xf numFmtId="0" fontId="24" fillId="0" borderId="15" xfId="0" applyFont="1" applyFill="1" applyBorder="1" applyAlignment="1">
      <alignment/>
    </xf>
    <xf numFmtId="4" fontId="24" fillId="0" borderId="16" xfId="47" applyNumberFormat="1" applyFont="1" applyBorder="1" applyAlignment="1">
      <alignment/>
    </xf>
    <xf numFmtId="39" fontId="24" fillId="24" borderId="16" xfId="47" applyNumberFormat="1" applyFont="1" applyFill="1" applyBorder="1" applyAlignment="1" applyProtection="1">
      <alignment/>
      <protection/>
    </xf>
    <xf numFmtId="4" fontId="24" fillId="0" borderId="16" xfId="47" applyNumberFormat="1" applyFont="1" applyBorder="1" applyAlignment="1" applyProtection="1">
      <alignment/>
      <protection/>
    </xf>
    <xf numFmtId="4" fontId="24" fillId="0" borderId="17" xfId="47" applyNumberFormat="1" applyFont="1" applyBorder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0" fontId="23" fillId="0" borderId="11" xfId="0" applyFont="1" applyBorder="1" applyAlignment="1">
      <alignment horizontal="left"/>
    </xf>
    <xf numFmtId="4" fontId="24" fillId="24" borderId="16" xfId="47" applyNumberFormat="1" applyFont="1" applyFill="1" applyBorder="1" applyAlignment="1" applyProtection="1">
      <alignment/>
      <protection/>
    </xf>
    <xf numFmtId="3" fontId="24" fillId="0" borderId="15" xfId="0" applyNumberFormat="1" applyFont="1" applyFill="1" applyBorder="1" applyAlignment="1">
      <alignment/>
    </xf>
    <xf numFmtId="0" fontId="24" fillId="0" borderId="18" xfId="0" applyFont="1" applyFill="1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Fill="1" applyBorder="1" applyAlignment="1">
      <alignment horizontal="left"/>
    </xf>
    <xf numFmtId="39" fontId="24" fillId="0" borderId="16" xfId="47" applyNumberFormat="1" applyFont="1" applyBorder="1" applyAlignment="1" applyProtection="1">
      <alignment/>
      <protection/>
    </xf>
    <xf numFmtId="49" fontId="24" fillId="0" borderId="18" xfId="0" applyNumberFormat="1" applyFont="1" applyFill="1" applyBorder="1" applyAlignment="1">
      <alignment/>
    </xf>
    <xf numFmtId="49" fontId="24" fillId="0" borderId="15" xfId="0" applyNumberFormat="1" applyFont="1" applyFill="1" applyBorder="1" applyAlignment="1">
      <alignment/>
    </xf>
    <xf numFmtId="3" fontId="24" fillId="0" borderId="15" xfId="0" applyNumberFormat="1" applyFont="1" applyFill="1" applyBorder="1" applyAlignment="1">
      <alignment horizontal="left"/>
    </xf>
    <xf numFmtId="3" fontId="24" fillId="0" borderId="18" xfId="0" applyNumberFormat="1" applyFont="1" applyFill="1" applyBorder="1" applyAlignment="1">
      <alignment horizontal="left"/>
    </xf>
    <xf numFmtId="0" fontId="22" fillId="0" borderId="19" xfId="0" applyFont="1" applyBorder="1" applyAlignment="1">
      <alignment/>
    </xf>
    <xf numFmtId="3" fontId="24" fillId="0" borderId="15" xfId="0" applyNumberFormat="1" applyFont="1" applyBorder="1" applyAlignment="1" applyProtection="1">
      <alignment horizontal="left"/>
      <protection/>
    </xf>
    <xf numFmtId="4" fontId="24" fillId="0" borderId="16" xfId="0" applyNumberFormat="1" applyFont="1" applyBorder="1" applyAlignment="1">
      <alignment/>
    </xf>
    <xf numFmtId="0" fontId="24" fillId="0" borderId="15" xfId="0" applyFont="1" applyBorder="1" applyAlignment="1">
      <alignment/>
    </xf>
    <xf numFmtId="0" fontId="22" fillId="0" borderId="20" xfId="0" applyFont="1" applyBorder="1" applyAlignment="1">
      <alignment/>
    </xf>
    <xf numFmtId="4" fontId="22" fillId="0" borderId="21" xfId="47" applyNumberFormat="1" applyFont="1" applyBorder="1" applyAlignment="1">
      <alignment/>
    </xf>
    <xf numFmtId="39" fontId="22" fillId="0" borderId="21" xfId="47" applyNumberFormat="1" applyFont="1" applyBorder="1" applyAlignment="1" applyProtection="1">
      <alignment/>
      <protection/>
    </xf>
    <xf numFmtId="4" fontId="22" fillId="0" borderId="22" xfId="47" applyNumberFormat="1" applyFont="1" applyBorder="1" applyAlignment="1">
      <alignment/>
    </xf>
    <xf numFmtId="3" fontId="22" fillId="0" borderId="23" xfId="0" applyNumberFormat="1" applyFont="1" applyBorder="1" applyAlignment="1" applyProtection="1">
      <alignment horizontal="left"/>
      <protection/>
    </xf>
    <xf numFmtId="4" fontId="22" fillId="0" borderId="24" xfId="47" applyNumberFormat="1" applyFont="1" applyBorder="1" applyAlignment="1" applyProtection="1">
      <alignment/>
      <protection/>
    </xf>
    <xf numFmtId="39" fontId="22" fillId="0" borderId="24" xfId="47" applyNumberFormat="1" applyFont="1" applyBorder="1" applyAlignment="1" applyProtection="1">
      <alignment/>
      <protection/>
    </xf>
    <xf numFmtId="4" fontId="22" fillId="0" borderId="25" xfId="47" applyNumberFormat="1" applyFont="1" applyBorder="1" applyAlignment="1" applyProtection="1">
      <alignment/>
      <protection/>
    </xf>
    <xf numFmtId="0" fontId="24" fillId="0" borderId="15" xfId="0" applyFont="1" applyBorder="1" applyAlignment="1" applyProtection="1">
      <alignment horizontal="left"/>
      <protection/>
    </xf>
    <xf numFmtId="4" fontId="22" fillId="0" borderId="16" xfId="47" applyNumberFormat="1" applyFont="1" applyBorder="1" applyAlignment="1" applyProtection="1">
      <alignment/>
      <protection/>
    </xf>
    <xf numFmtId="0" fontId="22" fillId="0" borderId="11" xfId="0" applyFont="1" applyBorder="1" applyAlignment="1">
      <alignment horizontal="left"/>
    </xf>
    <xf numFmtId="0" fontId="24" fillId="0" borderId="26" xfId="0" applyFont="1" applyBorder="1" applyAlignment="1">
      <alignment/>
    </xf>
    <xf numFmtId="4" fontId="22" fillId="0" borderId="16" xfId="47" applyNumberFormat="1" applyFont="1" applyBorder="1" applyAlignment="1">
      <alignment/>
    </xf>
    <xf numFmtId="49" fontId="24" fillId="0" borderId="18" xfId="0" applyNumberFormat="1" applyFont="1" applyBorder="1" applyAlignment="1">
      <alignment/>
    </xf>
    <xf numFmtId="39" fontId="24" fillId="24" borderId="16" xfId="47" applyNumberFormat="1" applyFont="1" applyFill="1" applyBorder="1" applyAlignment="1">
      <alignment/>
    </xf>
    <xf numFmtId="39" fontId="24" fillId="0" borderId="16" xfId="47" applyNumberFormat="1" applyFont="1" applyBorder="1" applyAlignment="1">
      <alignment/>
    </xf>
    <xf numFmtId="39" fontId="24" fillId="0" borderId="0" xfId="47" applyNumberFormat="1" applyFont="1" applyBorder="1" applyAlignment="1">
      <alignment/>
    </xf>
    <xf numFmtId="39" fontId="24" fillId="0" borderId="0" xfId="47" applyNumberFormat="1" applyFont="1" applyBorder="1" applyAlignment="1" applyProtection="1">
      <alignment/>
      <protection/>
    </xf>
    <xf numFmtId="0" fontId="22" fillId="0" borderId="26" xfId="0" applyFont="1" applyFill="1" applyBorder="1" applyAlignment="1">
      <alignment/>
    </xf>
    <xf numFmtId="4" fontId="22" fillId="0" borderId="27" xfId="0" applyNumberFormat="1" applyFont="1" applyBorder="1" applyAlignment="1">
      <alignment/>
    </xf>
    <xf numFmtId="4" fontId="22" fillId="0" borderId="12" xfId="0" applyNumberFormat="1" applyFont="1" applyBorder="1" applyAlignment="1">
      <alignment/>
    </xf>
    <xf numFmtId="4" fontId="22" fillId="0" borderId="14" xfId="0" applyNumberFormat="1" applyFont="1" applyBorder="1" applyAlignment="1">
      <alignment/>
    </xf>
    <xf numFmtId="0" fontId="25" fillId="0" borderId="26" xfId="0" applyFont="1" applyFill="1" applyBorder="1" applyAlignment="1">
      <alignment/>
    </xf>
    <xf numFmtId="4" fontId="24" fillId="0" borderId="27" xfId="47" applyNumberFormat="1" applyFont="1" applyFill="1" applyBorder="1" applyAlignment="1">
      <alignment/>
    </xf>
    <xf numFmtId="4" fontId="24" fillId="0" borderId="27" xfId="47" applyNumberFormat="1" applyFont="1" applyBorder="1" applyAlignment="1" applyProtection="1">
      <alignment/>
      <protection/>
    </xf>
    <xf numFmtId="0" fontId="25" fillId="0" borderId="18" xfId="0" applyFont="1" applyFill="1" applyBorder="1" applyAlignment="1">
      <alignment/>
    </xf>
    <xf numFmtId="4" fontId="24" fillId="0" borderId="0" xfId="0" applyNumberFormat="1" applyFont="1" applyBorder="1" applyAlignment="1">
      <alignment/>
    </xf>
    <xf numFmtId="4" fontId="24" fillId="0" borderId="28" xfId="47" applyNumberFormat="1" applyFont="1" applyBorder="1" applyAlignment="1" applyProtection="1">
      <alignment/>
      <protection/>
    </xf>
    <xf numFmtId="4" fontId="24" fillId="0" borderId="29" xfId="47" applyNumberFormat="1" applyFont="1" applyBorder="1" applyAlignment="1" applyProtection="1">
      <alignment/>
      <protection/>
    </xf>
    <xf numFmtId="43" fontId="22" fillId="0" borderId="12" xfId="47" applyFont="1" applyBorder="1" applyAlignment="1" applyProtection="1">
      <alignment/>
      <protection/>
    </xf>
    <xf numFmtId="4" fontId="22" fillId="0" borderId="29" xfId="47" applyNumberFormat="1" applyFont="1" applyBorder="1" applyAlignment="1" applyProtection="1">
      <alignment/>
      <protection/>
    </xf>
    <xf numFmtId="0" fontId="26" fillId="0" borderId="11" xfId="0" applyFont="1" applyBorder="1" applyAlignment="1" applyProtection="1">
      <alignment horizontal="left"/>
      <protection/>
    </xf>
    <xf numFmtId="43" fontId="27" fillId="0" borderId="12" xfId="47" applyFont="1" applyBorder="1" applyAlignment="1" applyProtection="1">
      <alignment/>
      <protection/>
    </xf>
    <xf numFmtId="4" fontId="24" fillId="0" borderId="12" xfId="47" applyNumberFormat="1" applyFont="1" applyBorder="1" applyAlignment="1" applyProtection="1">
      <alignment/>
      <protection/>
    </xf>
    <xf numFmtId="43" fontId="27" fillId="0" borderId="14" xfId="47" applyFont="1" applyBorder="1" applyAlignment="1" applyProtection="1">
      <alignment/>
      <protection/>
    </xf>
    <xf numFmtId="0" fontId="28" fillId="0" borderId="11" xfId="0" applyFont="1" applyBorder="1" applyAlignment="1" applyProtection="1">
      <alignment horizontal="left"/>
      <protection/>
    </xf>
    <xf numFmtId="43" fontId="29" fillId="0" borderId="12" xfId="47" applyFont="1" applyBorder="1" applyAlignment="1" applyProtection="1">
      <alignment/>
      <protection/>
    </xf>
    <xf numFmtId="43" fontId="30" fillId="0" borderId="12" xfId="47" applyFont="1" applyBorder="1" applyAlignment="1" applyProtection="1">
      <alignment/>
      <protection/>
    </xf>
    <xf numFmtId="4" fontId="24" fillId="0" borderId="14" xfId="47" applyNumberFormat="1" applyFont="1" applyBorder="1" applyAlignment="1" applyProtection="1">
      <alignment/>
      <protection/>
    </xf>
    <xf numFmtId="0" fontId="28" fillId="0" borderId="15" xfId="0" applyFont="1" applyBorder="1" applyAlignment="1" applyProtection="1">
      <alignment horizontal="left"/>
      <protection/>
    </xf>
    <xf numFmtId="39" fontId="24" fillId="0" borderId="16" xfId="0" applyNumberFormat="1" applyFont="1" applyBorder="1" applyAlignment="1">
      <alignment/>
    </xf>
    <xf numFmtId="43" fontId="24" fillId="0" borderId="16" xfId="47" applyFont="1" applyBorder="1" applyAlignment="1" applyProtection="1">
      <alignment/>
      <protection/>
    </xf>
    <xf numFmtId="4" fontId="24" fillId="0" borderId="30" xfId="47" applyNumberFormat="1" applyFont="1" applyBorder="1" applyAlignment="1" applyProtection="1">
      <alignment/>
      <protection/>
    </xf>
    <xf numFmtId="0" fontId="26" fillId="0" borderId="11" xfId="0" applyFont="1" applyBorder="1" applyAlignment="1">
      <alignment/>
    </xf>
    <xf numFmtId="4" fontId="27" fillId="0" borderId="12" xfId="47" applyNumberFormat="1" applyFont="1" applyBorder="1" applyAlignment="1" applyProtection="1">
      <alignment/>
      <protection/>
    </xf>
    <xf numFmtId="43" fontId="27" fillId="0" borderId="16" xfId="47" applyFont="1" applyBorder="1" applyAlignment="1" applyProtection="1">
      <alignment/>
      <protection/>
    </xf>
    <xf numFmtId="43" fontId="29" fillId="0" borderId="16" xfId="47" applyFont="1" applyBorder="1" applyAlignment="1" applyProtection="1">
      <alignment/>
      <protection/>
    </xf>
    <xf numFmtId="0" fontId="26" fillId="0" borderId="31" xfId="0" applyFont="1" applyFill="1" applyBorder="1" applyAlignment="1" applyProtection="1">
      <alignment horizontal="left"/>
      <protection/>
    </xf>
    <xf numFmtId="43" fontId="31" fillId="0" borderId="12" xfId="0" applyNumberFormat="1" applyFont="1" applyBorder="1" applyAlignment="1">
      <alignment/>
    </xf>
    <xf numFmtId="43" fontId="27" fillId="0" borderId="12" xfId="0" applyNumberFormat="1" applyFont="1" applyBorder="1" applyAlignment="1">
      <alignment/>
    </xf>
    <xf numFmtId="4" fontId="32" fillId="0" borderId="29" xfId="47" applyNumberFormat="1" applyFont="1" applyBorder="1" applyAlignment="1" applyProtection="1">
      <alignment/>
      <protection/>
    </xf>
    <xf numFmtId="4" fontId="27" fillId="0" borderId="14" xfId="47" applyNumberFormat="1" applyFont="1" applyBorder="1" applyAlignment="1" applyProtection="1">
      <alignment/>
      <protection/>
    </xf>
    <xf numFmtId="0" fontId="24" fillId="0" borderId="31" xfId="0" applyFont="1" applyFill="1" applyBorder="1" applyAlignment="1" applyProtection="1">
      <alignment horizontal="left"/>
      <protection/>
    </xf>
    <xf numFmtId="43" fontId="31" fillId="0" borderId="16" xfId="0" applyNumberFormat="1" applyFont="1" applyBorder="1" applyAlignment="1">
      <alignment/>
    </xf>
    <xf numFmtId="43" fontId="32" fillId="0" borderId="12" xfId="0" applyNumberFormat="1" applyFont="1" applyBorder="1" applyAlignment="1">
      <alignment/>
    </xf>
    <xf numFmtId="4" fontId="24" fillId="0" borderId="13" xfId="47" applyNumberFormat="1" applyFont="1" applyBorder="1" applyAlignment="1" applyProtection="1">
      <alignment/>
      <protection/>
    </xf>
    <xf numFmtId="43" fontId="27" fillId="0" borderId="29" xfId="47" applyFont="1" applyBorder="1" applyAlignment="1" applyProtection="1">
      <alignment/>
      <protection/>
    </xf>
    <xf numFmtId="43" fontId="31" fillId="0" borderId="29" xfId="0" applyNumberFormat="1" applyFont="1" applyBorder="1" applyAlignment="1">
      <alignment/>
    </xf>
    <xf numFmtId="43" fontId="33" fillId="0" borderId="29" xfId="0" applyNumberFormat="1" applyFont="1" applyBorder="1" applyAlignment="1">
      <alignment/>
    </xf>
    <xf numFmtId="4" fontId="27" fillId="0" borderId="14" xfId="47" applyNumberFormat="1" applyFont="1" applyBorder="1" applyAlignment="1" applyProtection="1">
      <alignment/>
      <protection/>
    </xf>
    <xf numFmtId="0" fontId="28" fillId="0" borderId="32" xfId="0" applyFont="1" applyBorder="1" applyAlignment="1">
      <alignment/>
    </xf>
    <xf numFmtId="43" fontId="29" fillId="24" borderId="29" xfId="47" applyFont="1" applyFill="1" applyBorder="1" applyAlignment="1" applyProtection="1">
      <alignment/>
      <protection/>
    </xf>
    <xf numFmtId="0" fontId="27" fillId="0" borderId="33" xfId="0" applyFont="1" applyBorder="1" applyAlignment="1">
      <alignment/>
    </xf>
    <xf numFmtId="4" fontId="0" fillId="0" borderId="0" xfId="0" applyNumberFormat="1" applyBorder="1" applyAlignment="1">
      <alignment/>
    </xf>
    <xf numFmtId="4" fontId="21" fillId="0" borderId="0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 applyProtection="1">
      <alignment horizontal="center"/>
      <protection/>
    </xf>
    <xf numFmtId="0" fontId="35" fillId="0" borderId="0" xfId="0" applyFont="1" applyAlignment="1" applyProtection="1">
      <alignment horizontal="center"/>
      <protection/>
    </xf>
    <xf numFmtId="0" fontId="36" fillId="0" borderId="0" xfId="0" applyFont="1" applyAlignment="1" applyProtection="1">
      <alignment horizontal="center"/>
      <protection/>
    </xf>
    <xf numFmtId="0" fontId="35" fillId="0" borderId="0" xfId="0" applyFont="1" applyAlignment="1" applyProtection="1">
      <alignment horizontal="center"/>
      <protection/>
    </xf>
    <xf numFmtId="0" fontId="37" fillId="0" borderId="0" xfId="0" applyFont="1" applyAlignment="1" applyProtection="1">
      <alignment horizontal="center"/>
      <protection/>
    </xf>
    <xf numFmtId="0" fontId="35" fillId="0" borderId="34" xfId="0" applyFont="1" applyBorder="1" applyAlignment="1" applyProtection="1">
      <alignment horizontal="center"/>
      <protection/>
    </xf>
    <xf numFmtId="0" fontId="21" fillId="25" borderId="35" xfId="0" applyFont="1" applyFill="1" applyBorder="1" applyAlignment="1" applyProtection="1">
      <alignment horizontal="left"/>
      <protection/>
    </xf>
    <xf numFmtId="37" fontId="21" fillId="25" borderId="27" xfId="0" applyNumberFormat="1" applyFont="1" applyFill="1" applyBorder="1" applyAlignment="1" applyProtection="1">
      <alignment horizontal="center"/>
      <protection/>
    </xf>
    <xf numFmtId="37" fontId="21" fillId="25" borderId="27" xfId="0" applyNumberFormat="1" applyFont="1" applyFill="1" applyBorder="1" applyAlignment="1" applyProtection="1">
      <alignment horizontal="center" wrapText="1"/>
      <protection/>
    </xf>
    <xf numFmtId="37" fontId="21" fillId="25" borderId="36" xfId="0" applyNumberFormat="1" applyFont="1" applyFill="1" applyBorder="1" applyAlignment="1" applyProtection="1">
      <alignment horizontal="center"/>
      <protection/>
    </xf>
    <xf numFmtId="0" fontId="21" fillId="25" borderId="15" xfId="0" applyFont="1" applyFill="1" applyBorder="1" applyAlignment="1" applyProtection="1">
      <alignment horizontal="left"/>
      <protection/>
    </xf>
    <xf numFmtId="37" fontId="21" fillId="25" borderId="16" xfId="0" applyNumberFormat="1" applyFont="1" applyFill="1" applyBorder="1" applyAlignment="1" applyProtection="1">
      <alignment horizontal="center"/>
      <protection/>
    </xf>
    <xf numFmtId="37" fontId="21" fillId="25" borderId="16" xfId="0" applyNumberFormat="1" applyFont="1" applyFill="1" applyBorder="1" applyAlignment="1" applyProtection="1">
      <alignment horizontal="center" wrapText="1"/>
      <protection/>
    </xf>
    <xf numFmtId="37" fontId="21" fillId="25" borderId="17" xfId="0" applyNumberFormat="1" applyFont="1" applyFill="1" applyBorder="1" applyAlignment="1" applyProtection="1">
      <alignment horizontal="center"/>
      <protection/>
    </xf>
    <xf numFmtId="0" fontId="21" fillId="25" borderId="37" xfId="0" applyFont="1" applyFill="1" applyBorder="1" applyAlignment="1" applyProtection="1">
      <alignment horizontal="left"/>
      <protection/>
    </xf>
    <xf numFmtId="37" fontId="21" fillId="25" borderId="38" xfId="0" applyNumberFormat="1" applyFont="1" applyFill="1" applyBorder="1" applyAlignment="1" applyProtection="1">
      <alignment horizontal="center"/>
      <protection/>
    </xf>
    <xf numFmtId="37" fontId="21" fillId="25" borderId="38" xfId="0" applyNumberFormat="1" applyFont="1" applyFill="1" applyBorder="1" applyAlignment="1" applyProtection="1">
      <alignment horizontal="center" wrapText="1"/>
      <protection/>
    </xf>
    <xf numFmtId="37" fontId="21" fillId="25" borderId="13" xfId="0" applyNumberFormat="1" applyFont="1" applyFill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37" fontId="21" fillId="25" borderId="16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- Style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98"/>
  <sheetViews>
    <sheetView tabSelected="1" zoomScalePageLayoutView="0" workbookViewId="0" topLeftCell="A1">
      <selection activeCell="A5" sqref="A5:H5"/>
    </sheetView>
  </sheetViews>
  <sheetFormatPr defaultColWidth="9.140625" defaultRowHeight="12.75"/>
  <cols>
    <col min="1" max="1" width="78.8515625" style="0" customWidth="1"/>
    <col min="2" max="2" width="17.140625" style="0" customWidth="1"/>
    <col min="3" max="3" width="20.00390625" style="0" customWidth="1"/>
    <col min="4" max="4" width="17.140625" style="0" bestFit="1" customWidth="1"/>
    <col min="5" max="7" width="15.7109375" style="0" customWidth="1"/>
    <col min="8" max="8" width="17.8515625" style="0" customWidth="1"/>
    <col min="9" max="9" width="16.421875" style="0" customWidth="1"/>
    <col min="10" max="10" width="16.28125" style="0" customWidth="1"/>
    <col min="11" max="11" width="15.57421875" style="0" customWidth="1"/>
    <col min="12" max="12" width="14.421875" style="0" customWidth="1"/>
    <col min="13" max="13" width="15.57421875" style="0" customWidth="1"/>
    <col min="14" max="14" width="1.8515625" style="0" customWidth="1"/>
    <col min="15" max="15" width="15.57421875" style="0" customWidth="1"/>
    <col min="16" max="16" width="1.8515625" style="0" customWidth="1"/>
    <col min="17" max="17" width="19.00390625" style="0" customWidth="1"/>
    <col min="18" max="18" width="1.8515625" style="0" customWidth="1"/>
    <col min="19" max="25" width="15.57421875" style="0" customWidth="1"/>
  </cols>
  <sheetData>
    <row r="1" spans="1:9" ht="15.75">
      <c r="A1" s="97" t="s">
        <v>1</v>
      </c>
      <c r="B1" s="97"/>
      <c r="C1" s="97"/>
      <c r="D1" s="97"/>
      <c r="E1" s="97"/>
      <c r="F1" s="97"/>
      <c r="G1" s="97"/>
      <c r="H1" s="97"/>
      <c r="I1" s="95"/>
    </row>
    <row r="2" spans="1:9" ht="15">
      <c r="A2" s="98" t="s">
        <v>174</v>
      </c>
      <c r="B2" s="98"/>
      <c r="C2" s="98"/>
      <c r="D2" s="98"/>
      <c r="E2" s="98"/>
      <c r="F2" s="98"/>
      <c r="G2" s="98"/>
      <c r="H2" s="98"/>
      <c r="I2" s="96"/>
    </row>
    <row r="3" spans="1:9" ht="15.75">
      <c r="A3" s="99"/>
      <c r="B3" s="99"/>
      <c r="C3" s="99"/>
      <c r="D3" s="99"/>
      <c r="E3" s="99"/>
      <c r="F3" s="99"/>
      <c r="G3" s="99"/>
      <c r="I3" s="96"/>
    </row>
    <row r="4" spans="1:15" ht="15.75">
      <c r="A4" s="100" t="s">
        <v>176</v>
      </c>
      <c r="B4" s="100"/>
      <c r="C4" s="100"/>
      <c r="D4" s="100"/>
      <c r="E4" s="100"/>
      <c r="F4" s="100"/>
      <c r="G4" s="100"/>
      <c r="H4" s="100"/>
      <c r="I4" s="114"/>
      <c r="O4" s="1"/>
    </row>
    <row r="5" spans="1:31" ht="16.5" thickBot="1">
      <c r="A5" s="101" t="s">
        <v>2</v>
      </c>
      <c r="B5" s="101"/>
      <c r="C5" s="101"/>
      <c r="D5" s="101"/>
      <c r="E5" s="101"/>
      <c r="F5" s="101"/>
      <c r="G5" s="101"/>
      <c r="H5" s="101"/>
      <c r="J5" s="1"/>
      <c r="K5" s="1"/>
      <c r="L5" s="1"/>
      <c r="Q5" s="1"/>
      <c r="S5" s="1"/>
      <c r="U5" s="1"/>
      <c r="W5" s="1"/>
      <c r="Y5" s="1"/>
      <c r="AA5" s="1"/>
      <c r="AC5" s="1"/>
      <c r="AE5" s="1"/>
    </row>
    <row r="6" spans="1:17" ht="12.75">
      <c r="A6" s="102" t="s">
        <v>0</v>
      </c>
      <c r="B6" s="103" t="s">
        <v>3</v>
      </c>
      <c r="C6" s="104" t="s">
        <v>175</v>
      </c>
      <c r="D6" s="103"/>
      <c r="E6" s="103"/>
      <c r="F6" s="103"/>
      <c r="G6" s="103"/>
      <c r="H6" s="103"/>
      <c r="I6" s="105" t="s">
        <v>4</v>
      </c>
      <c r="J6" s="1"/>
      <c r="O6" s="1"/>
      <c r="Q6" s="1"/>
    </row>
    <row r="7" spans="1:17" ht="12.75">
      <c r="A7" s="106" t="s">
        <v>5</v>
      </c>
      <c r="B7" s="107" t="s">
        <v>6</v>
      </c>
      <c r="C7" s="108"/>
      <c r="D7" s="107" t="s">
        <v>4</v>
      </c>
      <c r="E7" s="107" t="s">
        <v>7</v>
      </c>
      <c r="F7" s="107" t="s">
        <v>8</v>
      </c>
      <c r="G7" s="115" t="s">
        <v>9</v>
      </c>
      <c r="H7" s="107" t="s">
        <v>10</v>
      </c>
      <c r="I7" s="109" t="s">
        <v>11</v>
      </c>
      <c r="J7" s="1"/>
      <c r="O7" s="1"/>
      <c r="Q7" s="1"/>
    </row>
    <row r="8" spans="1:21" ht="13.5" thickBot="1">
      <c r="A8" s="110"/>
      <c r="B8" s="111" t="s">
        <v>12</v>
      </c>
      <c r="C8" s="112"/>
      <c r="D8" s="111" t="s">
        <v>6</v>
      </c>
      <c r="E8" s="111"/>
      <c r="F8" s="111"/>
      <c r="G8" s="111"/>
      <c r="H8" s="111" t="s">
        <v>13</v>
      </c>
      <c r="I8" s="113" t="s">
        <v>14</v>
      </c>
      <c r="J8" s="1"/>
      <c r="U8" s="1"/>
    </row>
    <row r="9" spans="1:23" ht="13.5" thickBot="1">
      <c r="A9" s="2" t="s">
        <v>15</v>
      </c>
      <c r="B9" s="3">
        <f aca="true" t="shared" si="0" ref="B9:G9">+B10+B125+B150+B155+B165+B167</f>
        <v>10276521516</v>
      </c>
      <c r="C9" s="3">
        <f t="shared" si="0"/>
        <v>87593924</v>
      </c>
      <c r="D9" s="3">
        <f t="shared" si="0"/>
        <v>10364115440</v>
      </c>
      <c r="E9" s="4">
        <f t="shared" si="0"/>
        <v>541515464.0799999</v>
      </c>
      <c r="F9" s="4">
        <f t="shared" si="0"/>
        <v>1000752620.14</v>
      </c>
      <c r="G9" s="4">
        <f t="shared" si="0"/>
        <v>1217699530.68</v>
      </c>
      <c r="H9" s="3">
        <f>+H10+H125+H150+H155+H167</f>
        <v>2759967614.9</v>
      </c>
      <c r="I9" s="5">
        <f>+I10+I125+I150+I155+I165+I167</f>
        <v>7604147825.1</v>
      </c>
      <c r="J9" s="1"/>
      <c r="K9" s="1"/>
      <c r="L9" s="1"/>
      <c r="W9" s="1"/>
    </row>
    <row r="10" spans="1:23" ht="13.5" thickBot="1">
      <c r="A10" s="2" t="s">
        <v>16</v>
      </c>
      <c r="B10" s="3">
        <f aca="true" t="shared" si="1" ref="B10:H10">+B11+B25+B67+B110</f>
        <v>6804890548</v>
      </c>
      <c r="C10" s="6">
        <f t="shared" si="1"/>
        <v>-54758364</v>
      </c>
      <c r="D10" s="6">
        <f t="shared" si="1"/>
        <v>6750132184</v>
      </c>
      <c r="E10" s="3">
        <f t="shared" si="1"/>
        <v>490099581.28</v>
      </c>
      <c r="F10" s="3">
        <f t="shared" si="1"/>
        <v>607836677.78</v>
      </c>
      <c r="G10" s="3">
        <f t="shared" si="1"/>
        <v>677702040.5</v>
      </c>
      <c r="H10" s="3">
        <f t="shared" si="1"/>
        <v>1775638299.56</v>
      </c>
      <c r="I10" s="7">
        <f>+I11+I25+I67+I110</f>
        <v>4974493884.440001</v>
      </c>
      <c r="J10" s="1"/>
      <c r="K10" s="1"/>
      <c r="L10" s="1"/>
      <c r="W10" s="1"/>
    </row>
    <row r="11" spans="1:23" ht="15" thickBot="1">
      <c r="A11" s="8" t="s">
        <v>17</v>
      </c>
      <c r="B11" s="3">
        <f aca="true" t="shared" si="2" ref="B11:H11">SUM(B12:B24)</f>
        <v>1951837431</v>
      </c>
      <c r="C11" s="6">
        <f t="shared" si="2"/>
        <v>0</v>
      </c>
      <c r="D11" s="3">
        <f t="shared" si="2"/>
        <v>1951837431</v>
      </c>
      <c r="E11" s="3">
        <f t="shared" si="2"/>
        <v>150394045.69</v>
      </c>
      <c r="F11" s="3">
        <f t="shared" si="2"/>
        <v>161085234.97000003</v>
      </c>
      <c r="G11" s="3">
        <f t="shared" si="2"/>
        <v>187545981.76000002</v>
      </c>
      <c r="H11" s="3">
        <f t="shared" si="2"/>
        <v>499025262.4200001</v>
      </c>
      <c r="I11" s="7">
        <f>SUM(I12:I24)</f>
        <v>1452812168.5800002</v>
      </c>
      <c r="J11" s="1"/>
      <c r="K11" s="1"/>
      <c r="L11" s="1"/>
      <c r="W11" s="1"/>
    </row>
    <row r="12" spans="1:23" ht="12.75">
      <c r="A12" s="9" t="s">
        <v>18</v>
      </c>
      <c r="B12" s="10">
        <v>1340584833</v>
      </c>
      <c r="C12" s="11"/>
      <c r="D12" s="12">
        <f aca="true" t="shared" si="3" ref="D12:D24">+B12+C12</f>
        <v>1340584833</v>
      </c>
      <c r="E12" s="12">
        <v>110743035.17</v>
      </c>
      <c r="F12" s="12">
        <v>113150971.19</v>
      </c>
      <c r="G12" s="12">
        <v>112067813.04</v>
      </c>
      <c r="H12" s="12">
        <f aca="true" t="shared" si="4" ref="H12:H24">SUM(E12:G12)</f>
        <v>335961819.40000004</v>
      </c>
      <c r="I12" s="13">
        <f>+D12-H12</f>
        <v>1004623013.5999999</v>
      </c>
      <c r="J12" s="1"/>
      <c r="K12" s="1"/>
      <c r="L12" s="1"/>
      <c r="W12" s="1"/>
    </row>
    <row r="13" spans="1:23" ht="12.75">
      <c r="A13" s="9" t="s">
        <v>19</v>
      </c>
      <c r="B13" s="10">
        <v>6360000</v>
      </c>
      <c r="C13" s="11"/>
      <c r="D13" s="12">
        <f t="shared" si="3"/>
        <v>6360000</v>
      </c>
      <c r="E13" s="12">
        <v>1095000</v>
      </c>
      <c r="F13" s="12">
        <v>2010850</v>
      </c>
      <c r="G13" s="12">
        <v>610000</v>
      </c>
      <c r="H13" s="12">
        <f t="shared" si="4"/>
        <v>3715850</v>
      </c>
      <c r="I13" s="13">
        <f>+D13-H13</f>
        <v>2644150</v>
      </c>
      <c r="J13" s="1"/>
      <c r="K13" s="1"/>
      <c r="L13" s="1"/>
      <c r="W13" s="1"/>
    </row>
    <row r="14" spans="1:23" ht="12.75">
      <c r="A14" s="9" t="s">
        <v>20</v>
      </c>
      <c r="B14" s="10">
        <v>129090238</v>
      </c>
      <c r="C14" s="11"/>
      <c r="D14" s="12">
        <f t="shared" si="3"/>
        <v>129090238</v>
      </c>
      <c r="E14" s="12">
        <v>12791000</v>
      </c>
      <c r="F14" s="12">
        <v>2591000</v>
      </c>
      <c r="G14" s="12">
        <v>22991000</v>
      </c>
      <c r="H14" s="12">
        <f t="shared" si="4"/>
        <v>38373000</v>
      </c>
      <c r="I14" s="13">
        <f>+D14-H14</f>
        <v>90717238</v>
      </c>
      <c r="J14" s="1"/>
      <c r="K14" s="1"/>
      <c r="L14" s="1"/>
      <c r="W14" s="1"/>
    </row>
    <row r="15" spans="1:23" ht="12.75">
      <c r="A15" s="9" t="s">
        <v>21</v>
      </c>
      <c r="B15" s="10">
        <v>46000000</v>
      </c>
      <c r="C15" s="11"/>
      <c r="D15" s="12">
        <f t="shared" si="3"/>
        <v>46000000</v>
      </c>
      <c r="E15" s="12"/>
      <c r="F15" s="12">
        <v>16642000</v>
      </c>
      <c r="G15" s="12">
        <v>17041000</v>
      </c>
      <c r="H15" s="12">
        <f t="shared" si="4"/>
        <v>33683000</v>
      </c>
      <c r="I15" s="13">
        <f>+D15-H15</f>
        <v>12317000</v>
      </c>
      <c r="J15" s="1"/>
      <c r="K15" s="1"/>
      <c r="L15" s="1"/>
      <c r="W15" s="1"/>
    </row>
    <row r="16" spans="1:23" ht="12.75">
      <c r="A16" s="9" t="s">
        <v>22</v>
      </c>
      <c r="B16" s="10">
        <v>96982523</v>
      </c>
      <c r="C16" s="11"/>
      <c r="D16" s="12">
        <f t="shared" si="3"/>
        <v>96982523</v>
      </c>
      <c r="E16" s="12">
        <v>6971207.92</v>
      </c>
      <c r="F16" s="12">
        <v>6864114.99</v>
      </c>
      <c r="G16" s="12">
        <v>6918143.4</v>
      </c>
      <c r="H16" s="12">
        <f t="shared" si="4"/>
        <v>20753466.310000002</v>
      </c>
      <c r="I16" s="13">
        <f>+D16-H16</f>
        <v>76229056.69</v>
      </c>
      <c r="J16" s="1"/>
      <c r="K16" s="1"/>
      <c r="L16" s="1"/>
      <c r="W16" s="1"/>
    </row>
    <row r="17" spans="1:23" ht="12.75">
      <c r="A17" s="9" t="s">
        <v>23</v>
      </c>
      <c r="B17" s="10">
        <v>87887391</v>
      </c>
      <c r="C17" s="11"/>
      <c r="D17" s="12">
        <f t="shared" si="3"/>
        <v>87887391</v>
      </c>
      <c r="E17" s="12"/>
      <c r="F17" s="12"/>
      <c r="G17" s="12"/>
      <c r="H17" s="12">
        <f t="shared" si="4"/>
        <v>0</v>
      </c>
      <c r="I17" s="13">
        <f>+D17-H17</f>
        <v>87887391</v>
      </c>
      <c r="J17" s="1"/>
      <c r="K17" s="1"/>
      <c r="L17" s="1"/>
      <c r="M17" s="14"/>
      <c r="W17" s="1"/>
    </row>
    <row r="18" spans="1:23" ht="12.75">
      <c r="A18" s="9" t="s">
        <v>24</v>
      </c>
      <c r="B18" s="10">
        <v>6725795</v>
      </c>
      <c r="C18" s="11"/>
      <c r="D18" s="12">
        <f t="shared" si="3"/>
        <v>6725795</v>
      </c>
      <c r="E18" s="12"/>
      <c r="F18" s="12"/>
      <c r="G18" s="12">
        <v>1421087.61</v>
      </c>
      <c r="H18" s="12">
        <f t="shared" si="4"/>
        <v>1421087.61</v>
      </c>
      <c r="I18" s="13">
        <f>+D18-H18</f>
        <v>5304707.39</v>
      </c>
      <c r="J18" s="1"/>
      <c r="K18" s="1"/>
      <c r="L18" s="1"/>
      <c r="M18" s="14"/>
      <c r="W18" s="1"/>
    </row>
    <row r="19" spans="1:23" ht="12.75">
      <c r="A19" s="9" t="s">
        <v>25</v>
      </c>
      <c r="B19" s="10">
        <v>4102224</v>
      </c>
      <c r="C19" s="11"/>
      <c r="D19" s="12">
        <f t="shared" si="3"/>
        <v>4102224</v>
      </c>
      <c r="E19" s="12"/>
      <c r="F19" s="12">
        <v>682482.39</v>
      </c>
      <c r="G19" s="12">
        <v>341040.82</v>
      </c>
      <c r="H19" s="12">
        <f t="shared" si="4"/>
        <v>1023523.21</v>
      </c>
      <c r="I19" s="13">
        <f>+D19-H19</f>
        <v>3078700.79</v>
      </c>
      <c r="J19" s="1"/>
      <c r="K19" s="1"/>
      <c r="L19" s="1"/>
      <c r="M19" s="14"/>
      <c r="W19" s="1"/>
    </row>
    <row r="20" spans="1:23" ht="12.75">
      <c r="A20" s="9" t="s">
        <v>26</v>
      </c>
      <c r="B20" s="10">
        <v>11722332</v>
      </c>
      <c r="C20" s="11"/>
      <c r="D20" s="12">
        <f t="shared" si="3"/>
        <v>11722332</v>
      </c>
      <c r="E20" s="12">
        <v>976858.83</v>
      </c>
      <c r="F20" s="12">
        <v>976858.83</v>
      </c>
      <c r="G20" s="12">
        <v>976858.83</v>
      </c>
      <c r="H20" s="12">
        <f t="shared" si="4"/>
        <v>2930576.4899999998</v>
      </c>
      <c r="I20" s="13">
        <f>+D20-H20</f>
        <v>8791755.51</v>
      </c>
      <c r="J20" s="1"/>
      <c r="K20" s="1"/>
      <c r="L20" s="1"/>
      <c r="M20" s="14"/>
      <c r="W20" s="1"/>
    </row>
    <row r="21" spans="1:23" ht="12.75">
      <c r="A21" s="9" t="s">
        <v>27</v>
      </c>
      <c r="B21" s="10">
        <v>25274205</v>
      </c>
      <c r="C21" s="11"/>
      <c r="D21" s="12">
        <f t="shared" si="3"/>
        <v>25274205</v>
      </c>
      <c r="E21" s="12"/>
      <c r="F21" s="12"/>
      <c r="G21" s="12">
        <v>7078072.45</v>
      </c>
      <c r="H21" s="12">
        <f t="shared" si="4"/>
        <v>7078072.45</v>
      </c>
      <c r="I21" s="13">
        <f>+D21-H21</f>
        <v>18196132.55</v>
      </c>
      <c r="J21" s="1"/>
      <c r="K21" s="1"/>
      <c r="L21" s="1"/>
      <c r="M21" s="14"/>
      <c r="W21" s="1"/>
    </row>
    <row r="22" spans="1:23" ht="12.75">
      <c r="A22" s="9" t="s">
        <v>28</v>
      </c>
      <c r="B22" s="10">
        <v>92020008</v>
      </c>
      <c r="C22" s="11"/>
      <c r="D22" s="12">
        <f t="shared" si="3"/>
        <v>92020008</v>
      </c>
      <c r="E22" s="12">
        <v>8260546.67</v>
      </c>
      <c r="F22" s="12">
        <v>8423470.75</v>
      </c>
      <c r="G22" s="12">
        <v>8441199.89</v>
      </c>
      <c r="H22" s="12">
        <f t="shared" si="4"/>
        <v>25125217.310000002</v>
      </c>
      <c r="I22" s="13">
        <f>+D22-H22</f>
        <v>66894790.69</v>
      </c>
      <c r="J22" s="1"/>
      <c r="K22" s="1"/>
      <c r="L22" s="1"/>
      <c r="M22" s="14"/>
      <c r="W22" s="1"/>
    </row>
    <row r="23" spans="1:23" ht="12.75">
      <c r="A23" s="9" t="s">
        <v>29</v>
      </c>
      <c r="B23" s="10">
        <v>92035943</v>
      </c>
      <c r="C23" s="11"/>
      <c r="D23" s="12">
        <f t="shared" si="3"/>
        <v>92035943</v>
      </c>
      <c r="E23" s="12">
        <v>8349163.57</v>
      </c>
      <c r="F23" s="12">
        <v>8512523.3</v>
      </c>
      <c r="G23" s="12">
        <v>8439455.23</v>
      </c>
      <c r="H23" s="12">
        <f t="shared" si="4"/>
        <v>25301142.1</v>
      </c>
      <c r="I23" s="13">
        <f>+D23-H23</f>
        <v>66734800.9</v>
      </c>
      <c r="J23" s="1"/>
      <c r="K23" s="1"/>
      <c r="L23" s="1"/>
      <c r="M23" s="14"/>
      <c r="W23" s="1"/>
    </row>
    <row r="24" spans="1:23" ht="13.5" thickBot="1">
      <c r="A24" s="9" t="s">
        <v>30</v>
      </c>
      <c r="B24" s="10">
        <v>13051939</v>
      </c>
      <c r="C24" s="11"/>
      <c r="D24" s="12">
        <f t="shared" si="3"/>
        <v>13051939</v>
      </c>
      <c r="E24" s="12">
        <v>1207233.53</v>
      </c>
      <c r="F24" s="12">
        <v>1230963.52</v>
      </c>
      <c r="G24" s="12">
        <v>1220310.49</v>
      </c>
      <c r="H24" s="12">
        <f t="shared" si="4"/>
        <v>3658507.54</v>
      </c>
      <c r="I24" s="13">
        <f>+D24-H24</f>
        <v>9393431.46</v>
      </c>
      <c r="J24" s="1"/>
      <c r="K24" s="1"/>
      <c r="L24" s="1"/>
      <c r="M24" s="14"/>
      <c r="W24" s="1"/>
    </row>
    <row r="25" spans="1:23" ht="15" thickBot="1">
      <c r="A25" s="15" t="s">
        <v>31</v>
      </c>
      <c r="B25" s="3">
        <f>SUM(B26:B66)</f>
        <v>381435719</v>
      </c>
      <c r="C25" s="6">
        <f>SUM(C26:C66)</f>
        <v>-31358364</v>
      </c>
      <c r="D25" s="3">
        <f>SUM(D26:D66)</f>
        <v>350077355</v>
      </c>
      <c r="E25" s="3">
        <f>SUM(E26:E66)</f>
        <v>18755913.94</v>
      </c>
      <c r="F25" s="3">
        <f>SUM(F26:F66)</f>
        <v>35537093.97</v>
      </c>
      <c r="G25" s="3">
        <f>SUM(G26:G66)</f>
        <v>32856137.75</v>
      </c>
      <c r="H25" s="3">
        <f>SUM(H26:H66)</f>
        <v>87149145.66</v>
      </c>
      <c r="I25" s="7">
        <f>SUM(I26:I66)</f>
        <v>262928209.33999997</v>
      </c>
      <c r="J25" s="1"/>
      <c r="K25" s="1"/>
      <c r="L25" s="1"/>
      <c r="M25" s="14"/>
      <c r="W25" s="1"/>
    </row>
    <row r="26" spans="1:23" ht="12.75">
      <c r="A26" s="9" t="s">
        <v>32</v>
      </c>
      <c r="B26" s="10">
        <v>8000000</v>
      </c>
      <c r="C26" s="12"/>
      <c r="D26" s="12">
        <f aca="true" t="shared" si="5" ref="D26:D66">+B26+C26</f>
        <v>8000000</v>
      </c>
      <c r="E26" s="12">
        <v>366601.48</v>
      </c>
      <c r="F26" s="12">
        <v>156777.57</v>
      </c>
      <c r="G26" s="12">
        <v>160472.51</v>
      </c>
      <c r="H26" s="12">
        <f aca="true" t="shared" si="6" ref="H26:H66">SUM(E26:G26)</f>
        <v>683851.56</v>
      </c>
      <c r="I26" s="13">
        <f>+D26-H26</f>
        <v>7316148.4399999995</v>
      </c>
      <c r="J26" s="1"/>
      <c r="K26" s="1"/>
      <c r="L26" s="1"/>
      <c r="M26" s="14"/>
      <c r="W26" s="1"/>
    </row>
    <row r="27" spans="1:23" ht="12.75">
      <c r="A27" s="9" t="s">
        <v>33</v>
      </c>
      <c r="B27" s="10">
        <v>24000000</v>
      </c>
      <c r="C27" s="12"/>
      <c r="D27" s="12">
        <f t="shared" si="5"/>
        <v>24000000</v>
      </c>
      <c r="E27" s="12">
        <v>2077408.29</v>
      </c>
      <c r="F27" s="12">
        <v>3699174.97</v>
      </c>
      <c r="G27" s="12">
        <v>3198922.56</v>
      </c>
      <c r="H27" s="12">
        <f t="shared" si="6"/>
        <v>8975505.82</v>
      </c>
      <c r="I27" s="13">
        <f>+D27-H27</f>
        <v>15024494.18</v>
      </c>
      <c r="J27" s="1"/>
      <c r="K27" s="1"/>
      <c r="L27" s="1"/>
      <c r="M27" s="14"/>
      <c r="W27" s="1"/>
    </row>
    <row r="28" spans="1:23" ht="12.75">
      <c r="A28" s="9" t="s">
        <v>34</v>
      </c>
      <c r="B28" s="10">
        <v>3200000</v>
      </c>
      <c r="C28" s="12"/>
      <c r="D28" s="12">
        <f t="shared" si="5"/>
        <v>3200000</v>
      </c>
      <c r="E28" s="12"/>
      <c r="F28" s="12"/>
      <c r="G28" s="12"/>
      <c r="H28" s="12">
        <f t="shared" si="6"/>
        <v>0</v>
      </c>
      <c r="I28" s="13">
        <f>+D28-H28</f>
        <v>3200000</v>
      </c>
      <c r="J28" s="1"/>
      <c r="K28" s="1"/>
      <c r="L28" s="1"/>
      <c r="M28" s="14"/>
      <c r="W28" s="1"/>
    </row>
    <row r="29" spans="1:23" ht="12.75">
      <c r="A29" s="9" t="s">
        <v>35</v>
      </c>
      <c r="B29" s="10">
        <v>60590622</v>
      </c>
      <c r="C29" s="11"/>
      <c r="D29" s="12">
        <f t="shared" si="5"/>
        <v>60590622</v>
      </c>
      <c r="E29" s="12">
        <v>4055990.23</v>
      </c>
      <c r="F29" s="12">
        <v>1899306.52</v>
      </c>
      <c r="G29" s="12">
        <v>6018947.06</v>
      </c>
      <c r="H29" s="12">
        <f t="shared" si="6"/>
        <v>11974243.809999999</v>
      </c>
      <c r="I29" s="13">
        <f>+D29-H29</f>
        <v>48616378.19</v>
      </c>
      <c r="J29" s="1"/>
      <c r="K29" s="1"/>
      <c r="L29" s="1"/>
      <c r="M29" s="14"/>
      <c r="W29" s="1"/>
    </row>
    <row r="30" spans="1:23" ht="12.75">
      <c r="A30" s="9" t="s">
        <v>36</v>
      </c>
      <c r="B30" s="10">
        <v>28878254</v>
      </c>
      <c r="C30" s="11"/>
      <c r="D30" s="12">
        <f t="shared" si="5"/>
        <v>28878254</v>
      </c>
      <c r="E30" s="12">
        <v>3606215.91</v>
      </c>
      <c r="F30" s="12">
        <v>3381890.71</v>
      </c>
      <c r="G30" s="12">
        <v>3371069.63</v>
      </c>
      <c r="H30" s="12">
        <f t="shared" si="6"/>
        <v>10359176.25</v>
      </c>
      <c r="I30" s="13">
        <f>+D30-H30</f>
        <v>18519077.75</v>
      </c>
      <c r="J30" s="1"/>
      <c r="K30" s="1"/>
      <c r="L30" s="1"/>
      <c r="M30" s="14"/>
      <c r="W30" s="1"/>
    </row>
    <row r="31" spans="1:23" ht="12.75">
      <c r="A31" s="9" t="s">
        <v>37</v>
      </c>
      <c r="B31" s="10">
        <v>452724</v>
      </c>
      <c r="C31" s="16"/>
      <c r="D31" s="12">
        <f t="shared" si="5"/>
        <v>452724</v>
      </c>
      <c r="E31" s="12"/>
      <c r="F31" s="12">
        <v>233190</v>
      </c>
      <c r="G31" s="12">
        <v>81098</v>
      </c>
      <c r="H31" s="12">
        <f t="shared" si="6"/>
        <v>314288</v>
      </c>
      <c r="I31" s="13">
        <f>+D31-H31</f>
        <v>138436</v>
      </c>
      <c r="J31" s="1"/>
      <c r="K31" s="1"/>
      <c r="L31" s="1"/>
      <c r="M31" s="14"/>
      <c r="W31" s="1"/>
    </row>
    <row r="32" spans="1:23" ht="12.75">
      <c r="A32" s="9" t="s">
        <v>38</v>
      </c>
      <c r="B32" s="10">
        <v>500000</v>
      </c>
      <c r="C32" s="11"/>
      <c r="D32" s="12">
        <f t="shared" si="5"/>
        <v>500000</v>
      </c>
      <c r="E32" s="12"/>
      <c r="F32" s="12"/>
      <c r="G32" s="12"/>
      <c r="H32" s="12">
        <f t="shared" si="6"/>
        <v>0</v>
      </c>
      <c r="I32" s="13">
        <f>+D32-H32</f>
        <v>500000</v>
      </c>
      <c r="J32" s="1"/>
      <c r="K32" s="1"/>
      <c r="L32" s="1"/>
      <c r="M32" s="14"/>
      <c r="W32" s="1"/>
    </row>
    <row r="33" spans="1:23" ht="12.75">
      <c r="A33" s="9" t="s">
        <v>39</v>
      </c>
      <c r="B33" s="10">
        <v>45793248</v>
      </c>
      <c r="C33" s="11"/>
      <c r="D33" s="12">
        <f t="shared" si="5"/>
        <v>45793248</v>
      </c>
      <c r="E33" s="12"/>
      <c r="F33" s="12">
        <v>10601504</v>
      </c>
      <c r="G33" s="12">
        <v>2270323</v>
      </c>
      <c r="H33" s="12">
        <f t="shared" si="6"/>
        <v>12871827</v>
      </c>
      <c r="I33" s="13">
        <f>+D33-H33</f>
        <v>32921421</v>
      </c>
      <c r="J33" s="1"/>
      <c r="K33" s="1"/>
      <c r="L33" s="1"/>
      <c r="M33" s="14"/>
      <c r="W33" s="1"/>
    </row>
    <row r="34" spans="1:23" ht="12.75">
      <c r="A34" s="9" t="s">
        <v>40</v>
      </c>
      <c r="B34" s="10">
        <v>100000</v>
      </c>
      <c r="C34" s="11"/>
      <c r="D34" s="12">
        <f t="shared" si="5"/>
        <v>100000</v>
      </c>
      <c r="E34" s="12"/>
      <c r="F34" s="12"/>
      <c r="G34" s="12"/>
      <c r="H34" s="12">
        <f t="shared" si="6"/>
        <v>0</v>
      </c>
      <c r="I34" s="13">
        <f>+D34-H34</f>
        <v>100000</v>
      </c>
      <c r="J34" s="1"/>
      <c r="K34" s="1"/>
      <c r="L34" s="1"/>
      <c r="M34" s="14"/>
      <c r="W34" s="1"/>
    </row>
    <row r="35" spans="1:23" ht="12.75">
      <c r="A35" s="9" t="s">
        <v>41</v>
      </c>
      <c r="B35" s="10">
        <v>32654164</v>
      </c>
      <c r="C35" s="11">
        <v>-19434995</v>
      </c>
      <c r="D35" s="12">
        <f t="shared" si="5"/>
        <v>13219169</v>
      </c>
      <c r="E35" s="12"/>
      <c r="F35" s="12"/>
      <c r="G35" s="12"/>
      <c r="H35" s="12">
        <f t="shared" si="6"/>
        <v>0</v>
      </c>
      <c r="I35" s="13">
        <f>+D35-H35</f>
        <v>13219169</v>
      </c>
      <c r="J35" s="1"/>
      <c r="K35" s="1"/>
      <c r="L35" s="1"/>
      <c r="M35" s="14"/>
      <c r="W35" s="1"/>
    </row>
    <row r="36" spans="1:23" ht="12.75">
      <c r="A36" s="9" t="s">
        <v>42</v>
      </c>
      <c r="B36" s="10">
        <v>682000</v>
      </c>
      <c r="C36" s="11"/>
      <c r="D36" s="12">
        <f t="shared" si="5"/>
        <v>682000</v>
      </c>
      <c r="E36" s="12"/>
      <c r="F36" s="12"/>
      <c r="G36" s="12"/>
      <c r="H36" s="12">
        <f t="shared" si="6"/>
        <v>0</v>
      </c>
      <c r="I36" s="13">
        <f>+D36-H36</f>
        <v>682000</v>
      </c>
      <c r="J36" s="1"/>
      <c r="K36" s="1"/>
      <c r="L36" s="1"/>
      <c r="M36" s="14"/>
      <c r="W36" s="1"/>
    </row>
    <row r="37" spans="1:23" ht="12.75">
      <c r="A37" s="9" t="s">
        <v>43</v>
      </c>
      <c r="B37" s="10">
        <v>2216950</v>
      </c>
      <c r="C37" s="11"/>
      <c r="D37" s="12">
        <f t="shared" si="5"/>
        <v>2216950</v>
      </c>
      <c r="E37" s="12"/>
      <c r="F37" s="12"/>
      <c r="G37" s="12">
        <v>520000</v>
      </c>
      <c r="H37" s="12">
        <f t="shared" si="6"/>
        <v>520000</v>
      </c>
      <c r="I37" s="13">
        <f>+D37-H37</f>
        <v>1696950</v>
      </c>
      <c r="J37" s="1"/>
      <c r="K37" s="1"/>
      <c r="L37" s="1"/>
      <c r="M37" s="14"/>
      <c r="W37" s="1"/>
    </row>
    <row r="38" spans="1:23" ht="12.75">
      <c r="A38" s="9" t="s">
        <v>44</v>
      </c>
      <c r="B38" s="10">
        <v>1</v>
      </c>
      <c r="C38" s="11"/>
      <c r="D38" s="12">
        <f t="shared" si="5"/>
        <v>1</v>
      </c>
      <c r="E38" s="12"/>
      <c r="F38" s="12"/>
      <c r="G38" s="12"/>
      <c r="H38" s="12">
        <f t="shared" si="6"/>
        <v>0</v>
      </c>
      <c r="I38" s="13">
        <f>+D38-H38</f>
        <v>1</v>
      </c>
      <c r="J38" s="1"/>
      <c r="K38" s="1"/>
      <c r="L38" s="1"/>
      <c r="M38" s="14"/>
      <c r="W38" s="1"/>
    </row>
    <row r="39" spans="1:23" ht="12.75">
      <c r="A39" s="9" t="s">
        <v>45</v>
      </c>
      <c r="B39" s="10">
        <v>900000</v>
      </c>
      <c r="C39" s="11"/>
      <c r="D39" s="12">
        <f t="shared" si="5"/>
        <v>900000</v>
      </c>
      <c r="E39" s="12"/>
      <c r="F39" s="12"/>
      <c r="G39" s="12"/>
      <c r="H39" s="12">
        <f t="shared" si="6"/>
        <v>0</v>
      </c>
      <c r="I39" s="13">
        <f>+D39-H39</f>
        <v>900000</v>
      </c>
      <c r="J39" s="1"/>
      <c r="K39" s="1"/>
      <c r="L39" s="1"/>
      <c r="M39" s="14"/>
      <c r="W39" s="1"/>
    </row>
    <row r="40" spans="1:23" ht="12.75">
      <c r="A40" s="17" t="s">
        <v>46</v>
      </c>
      <c r="B40" s="10">
        <v>2880560</v>
      </c>
      <c r="C40" s="11"/>
      <c r="D40" s="12">
        <f t="shared" si="5"/>
        <v>2880560</v>
      </c>
      <c r="E40" s="11">
        <v>366696</v>
      </c>
      <c r="F40" s="11">
        <v>332850</v>
      </c>
      <c r="G40" s="11">
        <v>65000</v>
      </c>
      <c r="H40" s="12">
        <f t="shared" si="6"/>
        <v>764546</v>
      </c>
      <c r="I40" s="13">
        <f>+D40-H40</f>
        <v>2116014</v>
      </c>
      <c r="J40" s="1"/>
      <c r="K40" s="1"/>
      <c r="L40" s="1"/>
      <c r="M40" s="14"/>
      <c r="W40" s="1"/>
    </row>
    <row r="41" spans="1:23" ht="12.75">
      <c r="A41" s="9" t="s">
        <v>47</v>
      </c>
      <c r="B41" s="10">
        <v>5835547</v>
      </c>
      <c r="C41" s="11">
        <v>-5823369</v>
      </c>
      <c r="D41" s="12">
        <f t="shared" si="5"/>
        <v>12178</v>
      </c>
      <c r="E41" s="11"/>
      <c r="F41" s="11"/>
      <c r="G41" s="11"/>
      <c r="H41" s="12">
        <f t="shared" si="6"/>
        <v>0</v>
      </c>
      <c r="I41" s="13">
        <f>+D41-H41</f>
        <v>12178</v>
      </c>
      <c r="J41" s="1"/>
      <c r="K41" s="1"/>
      <c r="L41" s="1"/>
      <c r="M41" s="14"/>
      <c r="W41" s="1"/>
    </row>
    <row r="42" spans="1:23" ht="12.75">
      <c r="A42" s="9" t="s">
        <v>48</v>
      </c>
      <c r="B42" s="10">
        <v>30000</v>
      </c>
      <c r="C42" s="11"/>
      <c r="D42" s="12">
        <f t="shared" si="5"/>
        <v>30000</v>
      </c>
      <c r="E42" s="11"/>
      <c r="F42" s="11"/>
      <c r="G42" s="11"/>
      <c r="H42" s="12">
        <f t="shared" si="6"/>
        <v>0</v>
      </c>
      <c r="I42" s="13">
        <f>+D42-H42</f>
        <v>30000</v>
      </c>
      <c r="J42" s="1"/>
      <c r="K42" s="1"/>
      <c r="L42" s="1"/>
      <c r="M42" s="14"/>
      <c r="W42" s="1"/>
    </row>
    <row r="43" spans="1:23" ht="12.75">
      <c r="A43" s="9" t="s">
        <v>49</v>
      </c>
      <c r="B43" s="10">
        <v>26389440</v>
      </c>
      <c r="C43" s="11">
        <v>-1300000</v>
      </c>
      <c r="D43" s="12">
        <f t="shared" si="5"/>
        <v>25089440</v>
      </c>
      <c r="E43" s="11">
        <v>5988000</v>
      </c>
      <c r="F43" s="11">
        <v>1907400</v>
      </c>
      <c r="G43" s="11">
        <v>1713800</v>
      </c>
      <c r="H43" s="12">
        <f t="shared" si="6"/>
        <v>9609200</v>
      </c>
      <c r="I43" s="13">
        <f>+D43-H43</f>
        <v>15480240</v>
      </c>
      <c r="J43" s="1"/>
      <c r="K43" s="1"/>
      <c r="L43" s="1"/>
      <c r="M43" s="14"/>
      <c r="W43" s="1"/>
    </row>
    <row r="44" spans="1:23" ht="12.75">
      <c r="A44" s="18" t="s">
        <v>50</v>
      </c>
      <c r="B44" s="10">
        <v>200000</v>
      </c>
      <c r="C44" s="11"/>
      <c r="D44" s="12">
        <f t="shared" si="5"/>
        <v>200000</v>
      </c>
      <c r="E44" s="11"/>
      <c r="F44" s="11"/>
      <c r="G44" s="11"/>
      <c r="H44" s="12">
        <f t="shared" si="6"/>
        <v>0</v>
      </c>
      <c r="I44" s="13">
        <f>+D44-H44</f>
        <v>200000</v>
      </c>
      <c r="J44" s="1"/>
      <c r="K44" s="1"/>
      <c r="L44" s="1"/>
      <c r="M44" s="14"/>
      <c r="W44" s="1"/>
    </row>
    <row r="45" spans="1:23" ht="12.75">
      <c r="A45" s="18" t="s">
        <v>51</v>
      </c>
      <c r="B45" s="10">
        <v>12250000</v>
      </c>
      <c r="C45" s="11">
        <v>-8000000</v>
      </c>
      <c r="D45" s="12">
        <f t="shared" si="5"/>
        <v>4250000</v>
      </c>
      <c r="E45" s="11"/>
      <c r="F45" s="11"/>
      <c r="G45" s="11"/>
      <c r="H45" s="12">
        <f t="shared" si="6"/>
        <v>0</v>
      </c>
      <c r="I45" s="13">
        <f>+D45-H45</f>
        <v>4250000</v>
      </c>
      <c r="J45" s="1"/>
      <c r="K45" s="1"/>
      <c r="L45" s="1"/>
      <c r="M45" s="14"/>
      <c r="W45" s="1"/>
    </row>
    <row r="46" spans="1:23" ht="12.75">
      <c r="A46" s="18" t="s">
        <v>52</v>
      </c>
      <c r="B46" s="10">
        <v>1070000</v>
      </c>
      <c r="C46" s="11"/>
      <c r="D46" s="12">
        <f t="shared" si="5"/>
        <v>1070000</v>
      </c>
      <c r="E46" s="11"/>
      <c r="F46" s="11">
        <v>1432485.58</v>
      </c>
      <c r="G46" s="11"/>
      <c r="H46" s="12">
        <f t="shared" si="6"/>
        <v>1432485.58</v>
      </c>
      <c r="I46" s="13">
        <f>+D46-H46</f>
        <v>-362485.5800000001</v>
      </c>
      <c r="J46" s="1"/>
      <c r="K46" s="1"/>
      <c r="L46" s="1"/>
      <c r="M46" s="14"/>
      <c r="W46" s="1"/>
    </row>
    <row r="47" spans="1:23" ht="12.75">
      <c r="A47" s="18" t="s">
        <v>53</v>
      </c>
      <c r="B47" s="10">
        <v>792907</v>
      </c>
      <c r="C47" s="11"/>
      <c r="D47" s="12">
        <f t="shared" si="5"/>
        <v>792907</v>
      </c>
      <c r="E47" s="12"/>
      <c r="F47" s="12"/>
      <c r="G47" s="12"/>
      <c r="H47" s="12">
        <f t="shared" si="6"/>
        <v>0</v>
      </c>
      <c r="I47" s="13">
        <f>+D47-H47</f>
        <v>792907</v>
      </c>
      <c r="J47" s="1"/>
      <c r="K47" s="1"/>
      <c r="L47" s="1"/>
      <c r="M47" s="14"/>
      <c r="W47" s="1"/>
    </row>
    <row r="48" spans="1:23" ht="12.75">
      <c r="A48" s="18" t="s">
        <v>54</v>
      </c>
      <c r="B48" s="10"/>
      <c r="C48" s="11">
        <v>2000000</v>
      </c>
      <c r="D48" s="12">
        <f t="shared" si="5"/>
        <v>2000000</v>
      </c>
      <c r="E48" s="12"/>
      <c r="F48" s="12"/>
      <c r="G48" s="12">
        <v>17315.54</v>
      </c>
      <c r="H48" s="12">
        <f t="shared" si="6"/>
        <v>17315.54</v>
      </c>
      <c r="I48" s="13">
        <f>+D48-H48</f>
        <v>1982684.46</v>
      </c>
      <c r="J48" s="1"/>
      <c r="K48" s="1"/>
      <c r="L48" s="1"/>
      <c r="M48" s="14"/>
      <c r="W48" s="1"/>
    </row>
    <row r="49" spans="1:23" ht="12.75">
      <c r="A49" s="19" t="s">
        <v>55</v>
      </c>
      <c r="B49" s="10">
        <v>3420000</v>
      </c>
      <c r="C49" s="11"/>
      <c r="D49" s="12">
        <f t="shared" si="5"/>
        <v>3420000</v>
      </c>
      <c r="E49" s="12"/>
      <c r="F49" s="12">
        <v>570000</v>
      </c>
      <c r="G49" s="12">
        <v>570000</v>
      </c>
      <c r="H49" s="12">
        <f t="shared" si="6"/>
        <v>1140000</v>
      </c>
      <c r="I49" s="13">
        <f>+D49-H49</f>
        <v>2280000</v>
      </c>
      <c r="J49" s="1"/>
      <c r="K49" s="1"/>
      <c r="L49" s="1"/>
      <c r="M49" s="14"/>
      <c r="W49" s="1"/>
    </row>
    <row r="50" spans="1:23" ht="12.75">
      <c r="A50" s="18" t="s">
        <v>56</v>
      </c>
      <c r="B50" s="10">
        <v>84000000</v>
      </c>
      <c r="C50" s="11"/>
      <c r="D50" s="12">
        <f t="shared" si="5"/>
        <v>84000000</v>
      </c>
      <c r="E50" s="12"/>
      <c r="F50" s="12">
        <v>7000000</v>
      </c>
      <c r="G50" s="12">
        <v>7000000</v>
      </c>
      <c r="H50" s="12">
        <f t="shared" si="6"/>
        <v>14000000</v>
      </c>
      <c r="I50" s="13">
        <f>+D50-H50</f>
        <v>70000000</v>
      </c>
      <c r="J50" s="1"/>
      <c r="K50" s="1"/>
      <c r="L50" s="1"/>
      <c r="M50" s="14"/>
      <c r="W50" s="1"/>
    </row>
    <row r="51" spans="1:23" ht="12.75">
      <c r="A51" s="20" t="s">
        <v>57</v>
      </c>
      <c r="B51" s="10">
        <v>8300002</v>
      </c>
      <c r="C51" s="11"/>
      <c r="D51" s="12">
        <f t="shared" si="5"/>
        <v>8300002</v>
      </c>
      <c r="E51" s="12">
        <v>2295002.03</v>
      </c>
      <c r="F51" s="12"/>
      <c r="G51" s="12"/>
      <c r="H51" s="12">
        <f t="shared" si="6"/>
        <v>2295002.03</v>
      </c>
      <c r="I51" s="13">
        <f>+D51-H51</f>
        <v>6004999.970000001</v>
      </c>
      <c r="J51" s="1"/>
      <c r="K51" s="1"/>
      <c r="L51" s="1"/>
      <c r="M51" s="14"/>
      <c r="W51" s="1"/>
    </row>
    <row r="52" spans="1:23" ht="12.75">
      <c r="A52" s="20" t="s">
        <v>58</v>
      </c>
      <c r="B52" s="10">
        <v>346420</v>
      </c>
      <c r="C52" s="11"/>
      <c r="D52" s="12">
        <f t="shared" si="5"/>
        <v>346420</v>
      </c>
      <c r="E52" s="12"/>
      <c r="F52" s="12">
        <v>224800</v>
      </c>
      <c r="G52" s="12">
        <v>-224800</v>
      </c>
      <c r="H52" s="12">
        <f t="shared" si="6"/>
        <v>0</v>
      </c>
      <c r="I52" s="13">
        <f>+D52-H52</f>
        <v>346420</v>
      </c>
      <c r="J52" s="1"/>
      <c r="K52" s="1"/>
      <c r="L52" s="1"/>
      <c r="M52" s="14"/>
      <c r="W52" s="1"/>
    </row>
    <row r="53" spans="1:23" ht="12.75">
      <c r="A53" s="20" t="s">
        <v>59</v>
      </c>
      <c r="B53" s="10">
        <v>2100000</v>
      </c>
      <c r="C53" s="11"/>
      <c r="D53" s="12">
        <f t="shared" si="5"/>
        <v>2100000</v>
      </c>
      <c r="E53" s="12"/>
      <c r="F53" s="12"/>
      <c r="G53" s="12"/>
      <c r="H53" s="12">
        <f t="shared" si="6"/>
        <v>0</v>
      </c>
      <c r="I53" s="13">
        <f>+D53-H53</f>
        <v>2100000</v>
      </c>
      <c r="J53" s="1"/>
      <c r="K53" s="1"/>
      <c r="L53" s="1"/>
      <c r="M53" s="14"/>
      <c r="W53" s="1"/>
    </row>
    <row r="54" spans="1:23" ht="12.75">
      <c r="A54" s="20" t="s">
        <v>60</v>
      </c>
      <c r="B54" s="10">
        <v>333375</v>
      </c>
      <c r="C54" s="11"/>
      <c r="D54" s="12">
        <f t="shared" si="5"/>
        <v>333375</v>
      </c>
      <c r="E54" s="12"/>
      <c r="F54" s="12">
        <v>1148455.05</v>
      </c>
      <c r="G54" s="12"/>
      <c r="H54" s="12">
        <f t="shared" si="6"/>
        <v>1148455.05</v>
      </c>
      <c r="I54" s="13">
        <f>+D54-H54</f>
        <v>-815080.05</v>
      </c>
      <c r="J54" s="1"/>
      <c r="K54" s="1"/>
      <c r="L54" s="1"/>
      <c r="M54" s="14"/>
      <c r="W54" s="1"/>
    </row>
    <row r="55" spans="1:23" ht="12.75">
      <c r="A55" s="20" t="s">
        <v>61</v>
      </c>
      <c r="B55" s="10">
        <v>1250000</v>
      </c>
      <c r="C55" s="11">
        <v>1000000</v>
      </c>
      <c r="D55" s="12">
        <f t="shared" si="5"/>
        <v>2250000</v>
      </c>
      <c r="E55" s="12"/>
      <c r="F55" s="12">
        <v>1227991.13</v>
      </c>
      <c r="G55" s="12">
        <v>-335626.11</v>
      </c>
      <c r="H55" s="12">
        <f t="shared" si="6"/>
        <v>892365.0199999999</v>
      </c>
      <c r="I55" s="13">
        <f>+D55-H55</f>
        <v>1357634.98</v>
      </c>
      <c r="J55" s="1"/>
      <c r="K55" s="1"/>
      <c r="L55" s="1"/>
      <c r="M55" s="14"/>
      <c r="W55" s="1"/>
    </row>
    <row r="56" spans="1:23" ht="12.75">
      <c r="A56" s="20" t="s">
        <v>62</v>
      </c>
      <c r="B56" s="10">
        <v>1000001</v>
      </c>
      <c r="C56" s="11"/>
      <c r="D56" s="12">
        <f t="shared" si="5"/>
        <v>1000001</v>
      </c>
      <c r="E56" s="12"/>
      <c r="F56" s="12"/>
      <c r="G56" s="12"/>
      <c r="H56" s="12">
        <f t="shared" si="6"/>
        <v>0</v>
      </c>
      <c r="I56" s="13">
        <f>+D56-H56</f>
        <v>1000001</v>
      </c>
      <c r="J56" s="1"/>
      <c r="K56" s="1"/>
      <c r="L56" s="1"/>
      <c r="M56" s="14"/>
      <c r="W56" s="1"/>
    </row>
    <row r="57" spans="1:23" ht="12.75">
      <c r="A57" s="20" t="s">
        <v>63</v>
      </c>
      <c r="B57" s="10">
        <v>70000</v>
      </c>
      <c r="C57" s="11"/>
      <c r="D57" s="12">
        <f t="shared" si="5"/>
        <v>70000</v>
      </c>
      <c r="E57" s="12"/>
      <c r="F57" s="12"/>
      <c r="G57" s="12"/>
      <c r="H57" s="12">
        <f t="shared" si="6"/>
        <v>0</v>
      </c>
      <c r="I57" s="13">
        <f>+D57-H57</f>
        <v>70000</v>
      </c>
      <c r="J57" s="1"/>
      <c r="K57" s="1"/>
      <c r="L57" s="1"/>
      <c r="M57" s="14"/>
      <c r="W57" s="1"/>
    </row>
    <row r="58" spans="1:23" ht="12.75">
      <c r="A58" s="20" t="s">
        <v>64</v>
      </c>
      <c r="B58" s="10">
        <v>10254240</v>
      </c>
      <c r="C58" s="11">
        <v>-3500000</v>
      </c>
      <c r="D58" s="12">
        <f t="shared" si="5"/>
        <v>6754240</v>
      </c>
      <c r="E58" s="12"/>
      <c r="F58" s="12">
        <v>1721268.44</v>
      </c>
      <c r="G58" s="12">
        <v>601107.03</v>
      </c>
      <c r="H58" s="12">
        <f t="shared" si="6"/>
        <v>2322375.4699999997</v>
      </c>
      <c r="I58" s="13">
        <f>+D58-H58</f>
        <v>4431864.53</v>
      </c>
      <c r="J58" s="1"/>
      <c r="K58" s="1"/>
      <c r="L58" s="1"/>
      <c r="M58" s="14"/>
      <c r="W58" s="1"/>
    </row>
    <row r="59" spans="1:23" ht="12.75">
      <c r="A59" s="20" t="s">
        <v>65</v>
      </c>
      <c r="B59" s="10">
        <v>100000</v>
      </c>
      <c r="C59" s="11"/>
      <c r="D59" s="12">
        <f t="shared" si="5"/>
        <v>100000</v>
      </c>
      <c r="E59" s="12"/>
      <c r="F59" s="12"/>
      <c r="G59" s="12">
        <v>1290118.53</v>
      </c>
      <c r="H59" s="12">
        <f t="shared" si="6"/>
        <v>1290118.53</v>
      </c>
      <c r="I59" s="13">
        <f>+D59-H59</f>
        <v>-1190118.53</v>
      </c>
      <c r="J59" s="1"/>
      <c r="K59" s="1"/>
      <c r="L59" s="1"/>
      <c r="M59" s="14"/>
      <c r="W59" s="1"/>
    </row>
    <row r="60" spans="1:23" ht="12.75">
      <c r="A60" s="20" t="s">
        <v>66</v>
      </c>
      <c r="B60" s="10">
        <v>1</v>
      </c>
      <c r="C60" s="16"/>
      <c r="D60" s="12">
        <f t="shared" si="5"/>
        <v>1</v>
      </c>
      <c r="E60" s="12"/>
      <c r="F60" s="12"/>
      <c r="G60" s="12"/>
      <c r="H60" s="12">
        <f t="shared" si="6"/>
        <v>0</v>
      </c>
      <c r="I60" s="13">
        <f>+D60-H60</f>
        <v>1</v>
      </c>
      <c r="J60" s="1"/>
      <c r="K60" s="1"/>
      <c r="L60" s="1"/>
      <c r="M60" s="14"/>
      <c r="W60" s="1"/>
    </row>
    <row r="61" spans="1:23" ht="12.75">
      <c r="A61" s="20" t="s">
        <v>67</v>
      </c>
      <c r="B61" s="10">
        <v>9164000</v>
      </c>
      <c r="C61" s="16"/>
      <c r="D61" s="12">
        <f t="shared" si="5"/>
        <v>9164000</v>
      </c>
      <c r="E61" s="12"/>
      <c r="F61" s="12"/>
      <c r="G61" s="12"/>
      <c r="H61" s="12">
        <f t="shared" si="6"/>
        <v>0</v>
      </c>
      <c r="I61" s="13">
        <f>+D61-H61</f>
        <v>9164000</v>
      </c>
      <c r="J61" s="1"/>
      <c r="K61" s="1"/>
      <c r="L61" s="1"/>
      <c r="M61" s="14"/>
      <c r="W61" s="1"/>
    </row>
    <row r="62" spans="1:23" ht="12.75">
      <c r="A62" s="20" t="s">
        <v>68</v>
      </c>
      <c r="B62" s="10">
        <v>681000</v>
      </c>
      <c r="C62" s="16"/>
      <c r="D62" s="12">
        <f t="shared" si="5"/>
        <v>681000</v>
      </c>
      <c r="E62" s="12"/>
      <c r="F62" s="12"/>
      <c r="G62" s="12">
        <v>4000000</v>
      </c>
      <c r="H62" s="12">
        <f t="shared" si="6"/>
        <v>4000000</v>
      </c>
      <c r="I62" s="13">
        <f>+D62-H62</f>
        <v>-3319000</v>
      </c>
      <c r="J62" s="1"/>
      <c r="K62" s="1"/>
      <c r="L62" s="1"/>
      <c r="M62" s="14"/>
      <c r="W62" s="1"/>
    </row>
    <row r="63" spans="1:23" ht="12.75">
      <c r="A63" s="20" t="s">
        <v>69</v>
      </c>
      <c r="B63" s="10"/>
      <c r="C63" s="16">
        <v>3700000</v>
      </c>
      <c r="D63" s="12">
        <f t="shared" si="5"/>
        <v>3700000</v>
      </c>
      <c r="E63" s="12"/>
      <c r="F63" s="12"/>
      <c r="G63" s="12">
        <v>2313390</v>
      </c>
      <c r="H63" s="12">
        <f t="shared" si="6"/>
        <v>2313390</v>
      </c>
      <c r="I63" s="13">
        <f>+D63-H63</f>
        <v>1386610</v>
      </c>
      <c r="J63" s="1"/>
      <c r="K63" s="1"/>
      <c r="L63" s="1"/>
      <c r="M63" s="14"/>
      <c r="W63" s="1"/>
    </row>
    <row r="64" spans="1:23" ht="12.75">
      <c r="A64" s="20" t="s">
        <v>70</v>
      </c>
      <c r="B64" s="10">
        <v>3000000</v>
      </c>
      <c r="C64" s="16"/>
      <c r="D64" s="12">
        <f t="shared" si="5"/>
        <v>3000000</v>
      </c>
      <c r="E64" s="12"/>
      <c r="F64" s="12"/>
      <c r="G64" s="12"/>
      <c r="H64" s="12">
        <f t="shared" si="6"/>
        <v>0</v>
      </c>
      <c r="I64" s="13">
        <f>+D64-H64</f>
        <v>3000000</v>
      </c>
      <c r="J64" s="1"/>
      <c r="K64" s="1"/>
      <c r="L64" s="1"/>
      <c r="M64" s="14"/>
      <c r="W64" s="1"/>
    </row>
    <row r="65" spans="1:23" ht="12.75">
      <c r="A65" s="18" t="s">
        <v>71</v>
      </c>
      <c r="B65" s="10">
        <v>262</v>
      </c>
      <c r="C65" s="21"/>
      <c r="D65" s="12">
        <f t="shared" si="5"/>
        <v>262</v>
      </c>
      <c r="E65" s="12"/>
      <c r="F65" s="12"/>
      <c r="G65" s="12">
        <v>225000</v>
      </c>
      <c r="H65" s="12">
        <f t="shared" si="6"/>
        <v>225000</v>
      </c>
      <c r="I65" s="13">
        <f>+D65-H65</f>
        <v>-224738</v>
      </c>
      <c r="J65" s="1"/>
      <c r="K65" s="1"/>
      <c r="L65" s="1"/>
      <c r="M65" s="14"/>
      <c r="W65" s="1"/>
    </row>
    <row r="66" spans="1:23" ht="13.5" thickBot="1">
      <c r="A66" s="22" t="s">
        <v>72</v>
      </c>
      <c r="B66" s="10">
        <v>1</v>
      </c>
      <c r="C66" s="11"/>
      <c r="D66" s="12">
        <f t="shared" si="5"/>
        <v>1</v>
      </c>
      <c r="E66" s="12"/>
      <c r="F66" s="12"/>
      <c r="G66" s="12"/>
      <c r="H66" s="12">
        <f t="shared" si="6"/>
        <v>0</v>
      </c>
      <c r="I66" s="13">
        <f>+D66-H66</f>
        <v>1</v>
      </c>
      <c r="J66" s="1"/>
      <c r="K66" s="1"/>
      <c r="L66" s="1"/>
      <c r="M66" s="14"/>
      <c r="W66" s="1"/>
    </row>
    <row r="67" spans="1:23" ht="15" thickBot="1">
      <c r="A67" s="15" t="s">
        <v>73</v>
      </c>
      <c r="B67" s="3">
        <f>SUM(B68:B109)</f>
        <v>356528804</v>
      </c>
      <c r="C67" s="6">
        <f>SUM(C68:C109)</f>
        <v>-23400000</v>
      </c>
      <c r="D67" s="3">
        <f>SUM(D68:D109)</f>
        <v>333128804</v>
      </c>
      <c r="E67" s="3">
        <f>SUM(E68:E109)</f>
        <v>0</v>
      </c>
      <c r="F67" s="3">
        <f>SUM(F68:F109)</f>
        <v>38652788.71</v>
      </c>
      <c r="G67" s="3">
        <f>SUM(G68:G109)</f>
        <v>22103351.270000007</v>
      </c>
      <c r="H67" s="3">
        <f>SUM(H68:H109)</f>
        <v>60756139.980000004</v>
      </c>
      <c r="I67" s="7">
        <f>SUM(I68:I109)</f>
        <v>272372664.02</v>
      </c>
      <c r="J67" s="1"/>
      <c r="K67" s="1"/>
      <c r="L67" s="1"/>
      <c r="M67" s="14"/>
      <c r="W67" s="1"/>
    </row>
    <row r="68" spans="1:23" ht="12.75">
      <c r="A68" s="17" t="s">
        <v>74</v>
      </c>
      <c r="B68" s="10">
        <v>23620330</v>
      </c>
      <c r="C68" s="11"/>
      <c r="D68" s="12">
        <f aca="true" t="shared" si="7" ref="D68:D109">+B68+C68</f>
        <v>23620330</v>
      </c>
      <c r="E68" s="12"/>
      <c r="F68" s="12">
        <v>5280367.84</v>
      </c>
      <c r="G68" s="12">
        <v>2020325.84</v>
      </c>
      <c r="H68" s="12">
        <f aca="true" t="shared" si="8" ref="H68:H109">SUM(E68:G68)</f>
        <v>7300693.68</v>
      </c>
      <c r="I68" s="13">
        <f>+D68-H68</f>
        <v>16319636.32</v>
      </c>
      <c r="J68" s="1"/>
      <c r="K68" s="1"/>
      <c r="L68" s="1"/>
      <c r="M68" s="14"/>
      <c r="W68" s="1"/>
    </row>
    <row r="69" spans="1:23" ht="12.75">
      <c r="A69" s="17" t="s">
        <v>75</v>
      </c>
      <c r="B69" s="10">
        <v>500000</v>
      </c>
      <c r="C69" s="11"/>
      <c r="D69" s="12">
        <f t="shared" si="7"/>
        <v>500000</v>
      </c>
      <c r="E69" s="12"/>
      <c r="F69" s="12"/>
      <c r="G69" s="12"/>
      <c r="H69" s="12">
        <f t="shared" si="8"/>
        <v>0</v>
      </c>
      <c r="I69" s="13">
        <f>+D69-H69</f>
        <v>500000</v>
      </c>
      <c r="J69" s="1"/>
      <c r="K69" s="1"/>
      <c r="L69" s="1"/>
      <c r="M69" s="14"/>
      <c r="W69" s="1"/>
    </row>
    <row r="70" spans="1:23" ht="12.75">
      <c r="A70" s="17" t="s">
        <v>76</v>
      </c>
      <c r="B70" s="10">
        <v>20900000</v>
      </c>
      <c r="C70" s="11"/>
      <c r="D70" s="12">
        <f t="shared" si="7"/>
        <v>20900000</v>
      </c>
      <c r="E70" s="12"/>
      <c r="F70" s="12"/>
      <c r="G70" s="12"/>
      <c r="H70" s="12">
        <f t="shared" si="8"/>
        <v>0</v>
      </c>
      <c r="I70" s="13">
        <f>+D70-H70</f>
        <v>20900000</v>
      </c>
      <c r="J70" s="1"/>
      <c r="K70" s="1"/>
      <c r="L70" s="1"/>
      <c r="M70" s="14"/>
      <c r="W70" s="1"/>
    </row>
    <row r="71" spans="1:23" ht="12.75">
      <c r="A71" s="17" t="s">
        <v>77</v>
      </c>
      <c r="B71" s="10">
        <v>78334825</v>
      </c>
      <c r="C71" s="11">
        <v>-9000000</v>
      </c>
      <c r="D71" s="12">
        <f t="shared" si="7"/>
        <v>69334825</v>
      </c>
      <c r="E71" s="12"/>
      <c r="F71" s="12">
        <v>18917422</v>
      </c>
      <c r="G71" s="12">
        <v>6865000</v>
      </c>
      <c r="H71" s="12">
        <f t="shared" si="8"/>
        <v>25782422</v>
      </c>
      <c r="I71" s="13">
        <f>+D71-H71</f>
        <v>43552403</v>
      </c>
      <c r="J71" s="1"/>
      <c r="K71" s="1"/>
      <c r="L71" s="1"/>
      <c r="M71" s="14"/>
      <c r="W71" s="1"/>
    </row>
    <row r="72" spans="1:23" ht="12.75">
      <c r="A72" s="17" t="s">
        <v>78</v>
      </c>
      <c r="B72" s="10">
        <v>7454736</v>
      </c>
      <c r="C72" s="11"/>
      <c r="D72" s="12">
        <f t="shared" si="7"/>
        <v>7454736</v>
      </c>
      <c r="E72" s="12"/>
      <c r="F72" s="12"/>
      <c r="G72" s="12"/>
      <c r="H72" s="12">
        <f t="shared" si="8"/>
        <v>0</v>
      </c>
      <c r="I72" s="13">
        <f>+D72-H72</f>
        <v>7454736</v>
      </c>
      <c r="J72" s="1"/>
      <c r="K72" s="1"/>
      <c r="L72" s="1"/>
      <c r="M72" s="14"/>
      <c r="W72" s="1"/>
    </row>
    <row r="73" spans="1:23" ht="12.75">
      <c r="A73" s="17" t="s">
        <v>79</v>
      </c>
      <c r="B73" s="10">
        <v>600000</v>
      </c>
      <c r="C73" s="11"/>
      <c r="D73" s="12">
        <f t="shared" si="7"/>
        <v>600000</v>
      </c>
      <c r="E73" s="12"/>
      <c r="F73" s="12">
        <v>39782.17</v>
      </c>
      <c r="G73" s="12"/>
      <c r="H73" s="12">
        <f t="shared" si="8"/>
        <v>39782.17</v>
      </c>
      <c r="I73" s="13">
        <f>+D73-H73</f>
        <v>560217.83</v>
      </c>
      <c r="J73" s="1"/>
      <c r="K73" s="1"/>
      <c r="L73" s="1"/>
      <c r="M73" s="14"/>
      <c r="W73" s="1"/>
    </row>
    <row r="74" spans="1:23" ht="12.75">
      <c r="A74" s="17" t="s">
        <v>80</v>
      </c>
      <c r="B74" s="10"/>
      <c r="C74" s="11">
        <v>100000</v>
      </c>
      <c r="D74" s="12">
        <f t="shared" si="7"/>
        <v>100000</v>
      </c>
      <c r="E74" s="12"/>
      <c r="F74" s="12"/>
      <c r="G74" s="12">
        <v>3375</v>
      </c>
      <c r="H74" s="12">
        <f t="shared" si="8"/>
        <v>3375</v>
      </c>
      <c r="I74" s="13">
        <f>+D74-H74</f>
        <v>96625</v>
      </c>
      <c r="J74" s="1"/>
      <c r="K74" s="1"/>
      <c r="L74" s="1"/>
      <c r="M74" s="14"/>
      <c r="W74" s="1"/>
    </row>
    <row r="75" spans="1:23" ht="12.75">
      <c r="A75" s="17" t="s">
        <v>81</v>
      </c>
      <c r="B75" s="10">
        <v>1537500</v>
      </c>
      <c r="C75" s="11"/>
      <c r="D75" s="12">
        <f t="shared" si="7"/>
        <v>1537500</v>
      </c>
      <c r="E75" s="12"/>
      <c r="F75" s="12"/>
      <c r="G75" s="12"/>
      <c r="H75" s="12">
        <f t="shared" si="8"/>
        <v>0</v>
      </c>
      <c r="I75" s="13">
        <f>+D75-H75</f>
        <v>1537500</v>
      </c>
      <c r="J75" s="1"/>
      <c r="K75" s="1"/>
      <c r="L75" s="1"/>
      <c r="M75" s="14"/>
      <c r="W75" s="1"/>
    </row>
    <row r="76" spans="1:23" ht="12.75">
      <c r="A76" s="23" t="s">
        <v>82</v>
      </c>
      <c r="B76" s="10">
        <v>2300000</v>
      </c>
      <c r="C76" s="11"/>
      <c r="D76" s="12">
        <f t="shared" si="7"/>
        <v>2300000</v>
      </c>
      <c r="E76" s="12"/>
      <c r="F76" s="12">
        <v>1155621.5</v>
      </c>
      <c r="G76" s="12">
        <v>18200.34</v>
      </c>
      <c r="H76" s="12">
        <f t="shared" si="8"/>
        <v>1173821.84</v>
      </c>
      <c r="I76" s="13">
        <f>+D76-H76</f>
        <v>1126178.16</v>
      </c>
      <c r="J76" s="1"/>
      <c r="K76" s="1"/>
      <c r="L76" s="1"/>
      <c r="M76" s="14"/>
      <c r="W76" s="1"/>
    </row>
    <row r="77" spans="1:23" ht="12.75">
      <c r="A77" s="23" t="s">
        <v>83</v>
      </c>
      <c r="B77" s="10">
        <v>5147217</v>
      </c>
      <c r="C77" s="11"/>
      <c r="D77" s="12">
        <f t="shared" si="7"/>
        <v>5147217</v>
      </c>
      <c r="E77" s="12"/>
      <c r="F77" s="12">
        <v>119054.33</v>
      </c>
      <c r="G77" s="12">
        <v>576263.8</v>
      </c>
      <c r="H77" s="12">
        <f t="shared" si="8"/>
        <v>695318.13</v>
      </c>
      <c r="I77" s="13">
        <f>+D77-H77</f>
        <v>4451898.87</v>
      </c>
      <c r="J77" s="1"/>
      <c r="K77" s="1"/>
      <c r="L77" s="1"/>
      <c r="M77" s="14"/>
      <c r="W77" s="1"/>
    </row>
    <row r="78" spans="1:23" ht="12.75">
      <c r="A78" s="24" t="s">
        <v>84</v>
      </c>
      <c r="B78" s="10">
        <v>1100000</v>
      </c>
      <c r="C78" s="11"/>
      <c r="D78" s="12">
        <f t="shared" si="7"/>
        <v>1100000</v>
      </c>
      <c r="E78" s="12"/>
      <c r="F78" s="12">
        <v>278421</v>
      </c>
      <c r="G78" s="12">
        <v>129985.89</v>
      </c>
      <c r="H78" s="12">
        <f t="shared" si="8"/>
        <v>408406.89</v>
      </c>
      <c r="I78" s="13">
        <f>+D78-H78</f>
        <v>691593.11</v>
      </c>
      <c r="J78" s="1"/>
      <c r="K78" s="1"/>
      <c r="L78" s="1"/>
      <c r="M78" s="14"/>
      <c r="W78" s="1"/>
    </row>
    <row r="79" spans="1:23" ht="12.75">
      <c r="A79" s="24" t="s">
        <v>85</v>
      </c>
      <c r="B79" s="10">
        <v>725212</v>
      </c>
      <c r="C79" s="16"/>
      <c r="D79" s="12">
        <f t="shared" si="7"/>
        <v>725212</v>
      </c>
      <c r="E79" s="12"/>
      <c r="F79" s="12"/>
      <c r="G79" s="12">
        <v>29494.04</v>
      </c>
      <c r="H79" s="12">
        <f t="shared" si="8"/>
        <v>29494.04</v>
      </c>
      <c r="I79" s="13">
        <f>+D79-H79</f>
        <v>695717.96</v>
      </c>
      <c r="J79" s="1"/>
      <c r="K79" s="1"/>
      <c r="L79" s="1"/>
      <c r="M79" s="14"/>
      <c r="W79" s="1"/>
    </row>
    <row r="80" spans="1:23" ht="12.75">
      <c r="A80" s="24" t="s">
        <v>86</v>
      </c>
      <c r="B80" s="10">
        <v>90000</v>
      </c>
      <c r="C80" s="16"/>
      <c r="D80" s="12">
        <f t="shared" si="7"/>
        <v>90000</v>
      </c>
      <c r="E80" s="12"/>
      <c r="F80" s="12">
        <v>15500</v>
      </c>
      <c r="G80" s="12">
        <v>287899.32</v>
      </c>
      <c r="H80" s="12">
        <f t="shared" si="8"/>
        <v>303399.32</v>
      </c>
      <c r="I80" s="13">
        <f>+D80-H80</f>
        <v>-213399.32</v>
      </c>
      <c r="J80" s="1"/>
      <c r="K80" s="1"/>
      <c r="L80" s="1"/>
      <c r="M80" s="14"/>
      <c r="W80" s="1"/>
    </row>
    <row r="81" spans="1:23" ht="12.75">
      <c r="A81" s="24" t="s">
        <v>87</v>
      </c>
      <c r="B81" s="10">
        <v>500000</v>
      </c>
      <c r="C81" s="16"/>
      <c r="D81" s="12">
        <f t="shared" si="7"/>
        <v>500000</v>
      </c>
      <c r="E81" s="12"/>
      <c r="F81" s="12"/>
      <c r="G81" s="12">
        <v>898452</v>
      </c>
      <c r="H81" s="12">
        <f t="shared" si="8"/>
        <v>898452</v>
      </c>
      <c r="I81" s="13">
        <f>+D81-H81</f>
        <v>-398452</v>
      </c>
      <c r="J81" s="1"/>
      <c r="K81" s="1"/>
      <c r="L81" s="1"/>
      <c r="M81" s="14"/>
      <c r="W81" s="1"/>
    </row>
    <row r="82" spans="1:23" ht="12.75">
      <c r="A82" s="24" t="s">
        <v>88</v>
      </c>
      <c r="B82" s="10">
        <v>13300000</v>
      </c>
      <c r="C82" s="11">
        <v>-10500000</v>
      </c>
      <c r="D82" s="12">
        <f t="shared" si="7"/>
        <v>2800000</v>
      </c>
      <c r="E82" s="12"/>
      <c r="F82" s="12">
        <v>717674.28</v>
      </c>
      <c r="G82" s="12">
        <v>290332.19</v>
      </c>
      <c r="H82" s="12">
        <f t="shared" si="8"/>
        <v>1008006.47</v>
      </c>
      <c r="I82" s="13">
        <f>+D82-H82</f>
        <v>1791993.53</v>
      </c>
      <c r="J82" s="1"/>
      <c r="K82" s="1"/>
      <c r="L82" s="1"/>
      <c r="M82" s="14"/>
      <c r="W82" s="1"/>
    </row>
    <row r="83" spans="1:23" ht="12.75">
      <c r="A83" s="24" t="s">
        <v>89</v>
      </c>
      <c r="B83" s="10"/>
      <c r="C83" s="11">
        <v>300000</v>
      </c>
      <c r="D83" s="12">
        <f t="shared" si="7"/>
        <v>300000</v>
      </c>
      <c r="E83" s="12"/>
      <c r="F83" s="12"/>
      <c r="G83" s="12">
        <v>38188.32</v>
      </c>
      <c r="H83" s="12">
        <f t="shared" si="8"/>
        <v>38188.32</v>
      </c>
      <c r="I83" s="13">
        <f>+D83-H83</f>
        <v>261811.68</v>
      </c>
      <c r="J83" s="1"/>
      <c r="K83" s="1"/>
      <c r="L83" s="1"/>
      <c r="M83" s="14"/>
      <c r="W83" s="1"/>
    </row>
    <row r="84" spans="1:23" ht="12.75">
      <c r="A84" s="24" t="s">
        <v>90</v>
      </c>
      <c r="B84" s="10">
        <v>500000</v>
      </c>
      <c r="C84" s="11">
        <v>2500000</v>
      </c>
      <c r="D84" s="12">
        <f t="shared" si="7"/>
        <v>3000000</v>
      </c>
      <c r="E84" s="12"/>
      <c r="F84" s="12">
        <v>1459893.58</v>
      </c>
      <c r="G84" s="12">
        <v>1532808.5</v>
      </c>
      <c r="H84" s="12">
        <f t="shared" si="8"/>
        <v>2992702.08</v>
      </c>
      <c r="I84" s="13">
        <f>+D84-H84</f>
        <v>7297.9199999999255</v>
      </c>
      <c r="J84" s="1"/>
      <c r="K84" s="1"/>
      <c r="L84" s="1"/>
      <c r="M84" s="14"/>
      <c r="W84" s="1"/>
    </row>
    <row r="85" spans="1:23" ht="12.75">
      <c r="A85" s="24" t="s">
        <v>91</v>
      </c>
      <c r="B85" s="10">
        <v>100000</v>
      </c>
      <c r="C85" s="11"/>
      <c r="D85" s="12">
        <f t="shared" si="7"/>
        <v>100000</v>
      </c>
      <c r="E85" s="12"/>
      <c r="F85" s="12"/>
      <c r="G85" s="12"/>
      <c r="H85" s="12">
        <f t="shared" si="8"/>
        <v>0</v>
      </c>
      <c r="I85" s="13">
        <f>+D85-H85</f>
        <v>100000</v>
      </c>
      <c r="J85" s="1"/>
      <c r="K85" s="1"/>
      <c r="L85" s="1"/>
      <c r="M85" s="14"/>
      <c r="W85" s="1"/>
    </row>
    <row r="86" spans="1:23" ht="12.75">
      <c r="A86" s="24" t="s">
        <v>92</v>
      </c>
      <c r="B86" s="10">
        <v>82979</v>
      </c>
      <c r="C86" s="11"/>
      <c r="D86" s="12">
        <f t="shared" si="7"/>
        <v>82979</v>
      </c>
      <c r="E86" s="12"/>
      <c r="F86" s="12">
        <v>5926</v>
      </c>
      <c r="G86" s="12"/>
      <c r="H86" s="12">
        <f t="shared" si="8"/>
        <v>5926</v>
      </c>
      <c r="I86" s="13">
        <f>+D86-H86</f>
        <v>77053</v>
      </c>
      <c r="J86" s="1"/>
      <c r="K86" s="1"/>
      <c r="L86" s="1"/>
      <c r="M86" s="14"/>
      <c r="W86" s="1"/>
    </row>
    <row r="87" spans="1:23" ht="12.75">
      <c r="A87" s="24" t="s">
        <v>93</v>
      </c>
      <c r="B87" s="10">
        <v>4310000</v>
      </c>
      <c r="C87" s="11">
        <v>-3000000</v>
      </c>
      <c r="D87" s="12">
        <f t="shared" si="7"/>
        <v>1310000</v>
      </c>
      <c r="E87" s="12"/>
      <c r="F87" s="12"/>
      <c r="G87" s="12">
        <v>3799.6</v>
      </c>
      <c r="H87" s="12">
        <f t="shared" si="8"/>
        <v>3799.6</v>
      </c>
      <c r="I87" s="13">
        <f>+D87-H87</f>
        <v>1306200.4</v>
      </c>
      <c r="J87" s="1"/>
      <c r="K87" s="1"/>
      <c r="L87" s="1"/>
      <c r="M87" s="14"/>
      <c r="W87" s="1"/>
    </row>
    <row r="88" spans="1:23" ht="12.75">
      <c r="A88" s="24" t="s">
        <v>94</v>
      </c>
      <c r="B88" s="10"/>
      <c r="C88" s="11">
        <v>100000</v>
      </c>
      <c r="D88" s="12">
        <f t="shared" si="7"/>
        <v>100000</v>
      </c>
      <c r="E88" s="12"/>
      <c r="F88" s="12"/>
      <c r="G88" s="12">
        <v>3604.9</v>
      </c>
      <c r="H88" s="12">
        <f t="shared" si="8"/>
        <v>3604.9</v>
      </c>
      <c r="I88" s="13">
        <f>+D88-H88</f>
        <v>96395.1</v>
      </c>
      <c r="J88" s="1"/>
      <c r="K88" s="1"/>
      <c r="L88" s="1"/>
      <c r="M88" s="14"/>
      <c r="W88" s="1"/>
    </row>
    <row r="89" spans="1:23" ht="12.75">
      <c r="A89" s="24" t="s">
        <v>95</v>
      </c>
      <c r="B89" s="10">
        <v>1485000</v>
      </c>
      <c r="C89" s="16"/>
      <c r="D89" s="12">
        <f t="shared" si="7"/>
        <v>1485000</v>
      </c>
      <c r="E89" s="12"/>
      <c r="F89" s="12"/>
      <c r="G89" s="12">
        <v>57212.3</v>
      </c>
      <c r="H89" s="12">
        <f t="shared" si="8"/>
        <v>57212.3</v>
      </c>
      <c r="I89" s="13">
        <f>+D89-H89</f>
        <v>1427787.7</v>
      </c>
      <c r="J89" s="1"/>
      <c r="K89" s="1"/>
      <c r="L89" s="1"/>
      <c r="M89" s="14"/>
      <c r="W89" s="1"/>
    </row>
    <row r="90" spans="1:23" ht="12.75">
      <c r="A90" s="24" t="s">
        <v>96</v>
      </c>
      <c r="B90" s="10">
        <v>1800000</v>
      </c>
      <c r="C90" s="16"/>
      <c r="D90" s="12">
        <f t="shared" si="7"/>
        <v>1800000</v>
      </c>
      <c r="E90" s="12"/>
      <c r="F90" s="12">
        <v>31152</v>
      </c>
      <c r="G90" s="12">
        <v>32412.59</v>
      </c>
      <c r="H90" s="12">
        <f t="shared" si="8"/>
        <v>63564.59</v>
      </c>
      <c r="I90" s="13">
        <f>+D90-H90</f>
        <v>1736435.41</v>
      </c>
      <c r="J90" s="1"/>
      <c r="K90" s="1"/>
      <c r="L90" s="1"/>
      <c r="M90" s="14"/>
      <c r="W90" s="1"/>
    </row>
    <row r="91" spans="1:23" ht="12.75">
      <c r="A91" s="24" t="s">
        <v>97</v>
      </c>
      <c r="B91" s="10">
        <v>100000</v>
      </c>
      <c r="C91" s="16"/>
      <c r="D91" s="12">
        <f t="shared" si="7"/>
        <v>100000</v>
      </c>
      <c r="E91" s="12"/>
      <c r="F91" s="12"/>
      <c r="G91" s="12">
        <v>42577.22</v>
      </c>
      <c r="H91" s="12">
        <f t="shared" si="8"/>
        <v>42577.22</v>
      </c>
      <c r="I91" s="13">
        <f>+D91-H91</f>
        <v>57422.78</v>
      </c>
      <c r="J91" s="1"/>
      <c r="K91" s="1"/>
      <c r="L91" s="1"/>
      <c r="M91" s="14"/>
      <c r="W91" s="1"/>
    </row>
    <row r="92" spans="1:23" ht="12.75">
      <c r="A92" s="24" t="s">
        <v>98</v>
      </c>
      <c r="B92" s="10">
        <v>1000000</v>
      </c>
      <c r="C92" s="11"/>
      <c r="D92" s="12">
        <f t="shared" si="7"/>
        <v>1000000</v>
      </c>
      <c r="E92" s="12"/>
      <c r="F92" s="12"/>
      <c r="G92" s="12"/>
      <c r="H92" s="12">
        <f t="shared" si="8"/>
        <v>0</v>
      </c>
      <c r="I92" s="13">
        <f>+D92-H92</f>
        <v>1000000</v>
      </c>
      <c r="J92" s="1"/>
      <c r="K92" s="1"/>
      <c r="L92" s="1"/>
      <c r="M92" s="14"/>
      <c r="W92" s="1"/>
    </row>
    <row r="93" spans="1:23" ht="12.75">
      <c r="A93" s="24" t="s">
        <v>99</v>
      </c>
      <c r="B93" s="10">
        <v>3145000</v>
      </c>
      <c r="C93" s="11"/>
      <c r="D93" s="12">
        <f t="shared" si="7"/>
        <v>3145000</v>
      </c>
      <c r="E93" s="12"/>
      <c r="F93" s="12"/>
      <c r="G93" s="12"/>
      <c r="H93" s="12">
        <f t="shared" si="8"/>
        <v>0</v>
      </c>
      <c r="I93" s="13">
        <f>+D93-H93</f>
        <v>3145000</v>
      </c>
      <c r="J93" s="1"/>
      <c r="K93" s="1"/>
      <c r="L93" s="1"/>
      <c r="M93" s="14"/>
      <c r="W93" s="1"/>
    </row>
    <row r="94" spans="1:23" ht="12.75">
      <c r="A94" s="24" t="s">
        <v>100</v>
      </c>
      <c r="B94" s="10">
        <v>300000</v>
      </c>
      <c r="C94" s="11"/>
      <c r="D94" s="12">
        <f t="shared" si="7"/>
        <v>300000</v>
      </c>
      <c r="E94" s="12"/>
      <c r="F94" s="12"/>
      <c r="G94" s="12"/>
      <c r="H94" s="12">
        <f t="shared" si="8"/>
        <v>0</v>
      </c>
      <c r="I94" s="13">
        <f>+D94-H94</f>
        <v>300000</v>
      </c>
      <c r="J94" s="1"/>
      <c r="K94" s="1"/>
      <c r="L94" s="1"/>
      <c r="M94" s="14"/>
      <c r="W94" s="1"/>
    </row>
    <row r="95" spans="1:23" ht="12.75">
      <c r="A95" s="17" t="s">
        <v>101</v>
      </c>
      <c r="B95" s="10">
        <v>25139138</v>
      </c>
      <c r="C95" s="11"/>
      <c r="D95" s="12">
        <f t="shared" si="7"/>
        <v>25139138</v>
      </c>
      <c r="E95" s="12"/>
      <c r="F95" s="12">
        <v>2820800.31</v>
      </c>
      <c r="G95" s="12">
        <v>1373216.19</v>
      </c>
      <c r="H95" s="12">
        <f t="shared" si="8"/>
        <v>4194016.5</v>
      </c>
      <c r="I95" s="13">
        <f>+D95-H95</f>
        <v>20945121.5</v>
      </c>
      <c r="J95" s="1"/>
      <c r="K95" s="1"/>
      <c r="L95" s="1"/>
      <c r="M95" s="14"/>
      <c r="W95" s="1"/>
    </row>
    <row r="96" spans="1:23" ht="12.75">
      <c r="A96" s="17" t="s">
        <v>102</v>
      </c>
      <c r="B96" s="10">
        <v>41100000</v>
      </c>
      <c r="C96" s="11"/>
      <c r="D96" s="12">
        <f t="shared" si="7"/>
        <v>41100000</v>
      </c>
      <c r="E96" s="12"/>
      <c r="F96" s="12">
        <v>1689431</v>
      </c>
      <c r="G96" s="12">
        <v>1540790.3</v>
      </c>
      <c r="H96" s="12">
        <f t="shared" si="8"/>
        <v>3230221.3</v>
      </c>
      <c r="I96" s="13">
        <f>+D96-H96</f>
        <v>37869778.7</v>
      </c>
      <c r="J96" s="1"/>
      <c r="K96" s="1"/>
      <c r="L96" s="1"/>
      <c r="M96" s="14"/>
      <c r="W96" s="1"/>
    </row>
    <row r="97" spans="1:23" ht="12.75">
      <c r="A97" s="17" t="s">
        <v>103</v>
      </c>
      <c r="B97" s="10">
        <v>600000</v>
      </c>
      <c r="C97" s="11"/>
      <c r="D97" s="12">
        <f t="shared" si="7"/>
        <v>600000</v>
      </c>
      <c r="E97" s="12"/>
      <c r="F97" s="12">
        <v>1113866.44</v>
      </c>
      <c r="G97" s="12"/>
      <c r="H97" s="12">
        <f t="shared" si="8"/>
        <v>1113866.44</v>
      </c>
      <c r="I97" s="13">
        <f>+D97-H97</f>
        <v>-513866.43999999994</v>
      </c>
      <c r="J97" s="1"/>
      <c r="K97" s="1"/>
      <c r="L97" s="1"/>
      <c r="M97" s="14"/>
      <c r="W97" s="1"/>
    </row>
    <row r="98" spans="1:23" ht="12.75">
      <c r="A98" s="17" t="s">
        <v>104</v>
      </c>
      <c r="B98" s="10">
        <v>105000</v>
      </c>
      <c r="C98" s="11">
        <v>100000</v>
      </c>
      <c r="D98" s="12">
        <f t="shared" si="7"/>
        <v>205000</v>
      </c>
      <c r="E98" s="12"/>
      <c r="F98" s="12"/>
      <c r="G98" s="12">
        <v>368250</v>
      </c>
      <c r="H98" s="12">
        <f t="shared" si="8"/>
        <v>368250</v>
      </c>
      <c r="I98" s="13">
        <f>+D98-H98</f>
        <v>-163250</v>
      </c>
      <c r="J98" s="1"/>
      <c r="K98" s="1"/>
      <c r="L98" s="1"/>
      <c r="M98" s="14"/>
      <c r="W98" s="1"/>
    </row>
    <row r="99" spans="1:23" ht="12.75">
      <c r="A99" s="17" t="s">
        <v>105</v>
      </c>
      <c r="B99" s="10">
        <v>2500000</v>
      </c>
      <c r="C99" s="11"/>
      <c r="D99" s="12">
        <f t="shared" si="7"/>
        <v>2500000</v>
      </c>
      <c r="E99" s="12"/>
      <c r="F99" s="12"/>
      <c r="G99" s="12"/>
      <c r="H99" s="12">
        <f t="shared" si="8"/>
        <v>0</v>
      </c>
      <c r="I99" s="13">
        <f>+D99-H99</f>
        <v>2500000</v>
      </c>
      <c r="J99" s="1"/>
      <c r="K99" s="1"/>
      <c r="L99" s="1"/>
      <c r="M99" s="14"/>
      <c r="W99" s="1"/>
    </row>
    <row r="100" spans="1:23" ht="12.75">
      <c r="A100" s="25" t="s">
        <v>106</v>
      </c>
      <c r="B100" s="10">
        <v>20000</v>
      </c>
      <c r="C100" s="11"/>
      <c r="D100" s="12">
        <f t="shared" si="7"/>
        <v>20000</v>
      </c>
      <c r="E100" s="12"/>
      <c r="F100" s="12"/>
      <c r="G100" s="12"/>
      <c r="H100" s="12">
        <f t="shared" si="8"/>
        <v>0</v>
      </c>
      <c r="I100" s="13">
        <f>+D100-H100</f>
        <v>20000</v>
      </c>
      <c r="J100" s="1"/>
      <c r="K100" s="1"/>
      <c r="L100" s="1"/>
      <c r="M100" s="14"/>
      <c r="W100" s="1"/>
    </row>
    <row r="101" spans="1:23" ht="12.75">
      <c r="A101" s="25" t="s">
        <v>107</v>
      </c>
      <c r="B101" s="10">
        <v>1000000</v>
      </c>
      <c r="C101" s="11"/>
      <c r="D101" s="12">
        <f t="shared" si="7"/>
        <v>1000000</v>
      </c>
      <c r="E101" s="12"/>
      <c r="F101" s="12">
        <v>110000</v>
      </c>
      <c r="G101" s="12"/>
      <c r="H101" s="12">
        <f t="shared" si="8"/>
        <v>110000</v>
      </c>
      <c r="I101" s="13">
        <f>+D101-H101</f>
        <v>890000</v>
      </c>
      <c r="J101" s="1"/>
      <c r="K101" s="1"/>
      <c r="L101" s="1"/>
      <c r="M101" s="14"/>
      <c r="W101" s="1"/>
    </row>
    <row r="102" spans="1:23" ht="12.75">
      <c r="A102" s="25" t="s">
        <v>108</v>
      </c>
      <c r="B102" s="10">
        <v>71301492</v>
      </c>
      <c r="C102" s="11"/>
      <c r="D102" s="12">
        <f t="shared" si="7"/>
        <v>71301492</v>
      </c>
      <c r="E102" s="12"/>
      <c r="F102" s="12">
        <v>88148</v>
      </c>
      <c r="G102" s="12">
        <v>3570000</v>
      </c>
      <c r="H102" s="12">
        <f t="shared" si="8"/>
        <v>3658148</v>
      </c>
      <c r="I102" s="13">
        <f>+D102-H102</f>
        <v>67643344</v>
      </c>
      <c r="J102" s="1"/>
      <c r="K102" s="1"/>
      <c r="L102" s="1"/>
      <c r="M102" s="14"/>
      <c r="W102" s="1"/>
    </row>
    <row r="103" spans="1:23" ht="12.75">
      <c r="A103" s="25" t="s">
        <v>109</v>
      </c>
      <c r="B103" s="10">
        <v>1000000</v>
      </c>
      <c r="C103" s="11"/>
      <c r="D103" s="12">
        <f t="shared" si="7"/>
        <v>1000000</v>
      </c>
      <c r="E103" s="12"/>
      <c r="F103" s="12">
        <v>76546.25</v>
      </c>
      <c r="G103" s="12">
        <v>403184.5</v>
      </c>
      <c r="H103" s="12">
        <f t="shared" si="8"/>
        <v>479730.75</v>
      </c>
      <c r="I103" s="13">
        <f>+D103-H103</f>
        <v>520269.25</v>
      </c>
      <c r="J103" s="1"/>
      <c r="K103" s="1"/>
      <c r="L103" s="1"/>
      <c r="M103" s="14"/>
      <c r="W103" s="1"/>
    </row>
    <row r="104" spans="1:23" ht="12.75">
      <c r="A104" s="25" t="s">
        <v>110</v>
      </c>
      <c r="B104" s="10">
        <v>2000000</v>
      </c>
      <c r="C104" s="11"/>
      <c r="D104" s="12">
        <f t="shared" si="7"/>
        <v>2000000</v>
      </c>
      <c r="E104" s="12"/>
      <c r="F104" s="12">
        <v>193933</v>
      </c>
      <c r="G104" s="12">
        <v>100797.53</v>
      </c>
      <c r="H104" s="12">
        <f t="shared" si="8"/>
        <v>294730.53</v>
      </c>
      <c r="I104" s="13">
        <f>+D104-H104</f>
        <v>1705269.47</v>
      </c>
      <c r="J104" s="1"/>
      <c r="K104" s="1"/>
      <c r="L104" s="1"/>
      <c r="M104" s="14"/>
      <c r="W104" s="1"/>
    </row>
    <row r="105" spans="1:23" ht="12.75">
      <c r="A105" s="25" t="s">
        <v>111</v>
      </c>
      <c r="B105" s="10">
        <v>11035064</v>
      </c>
      <c r="C105" s="11"/>
      <c r="D105" s="12">
        <f t="shared" si="7"/>
        <v>11035064</v>
      </c>
      <c r="E105" s="12"/>
      <c r="F105" s="12">
        <v>62892</v>
      </c>
      <c r="G105" s="12">
        <v>261033.17</v>
      </c>
      <c r="H105" s="12">
        <f t="shared" si="8"/>
        <v>323925.17000000004</v>
      </c>
      <c r="I105" s="13">
        <f>+D105-H105</f>
        <v>10711138.83</v>
      </c>
      <c r="J105" s="1"/>
      <c r="K105" s="1"/>
      <c r="L105" s="1"/>
      <c r="W105" s="1"/>
    </row>
    <row r="106" spans="1:23" ht="12.75">
      <c r="A106" s="25" t="s">
        <v>112</v>
      </c>
      <c r="B106" s="10">
        <v>135000</v>
      </c>
      <c r="C106" s="11"/>
      <c r="D106" s="12">
        <f t="shared" si="7"/>
        <v>135000</v>
      </c>
      <c r="E106" s="12"/>
      <c r="F106" s="12"/>
      <c r="G106" s="12">
        <v>20782.4</v>
      </c>
      <c r="H106" s="12">
        <f t="shared" si="8"/>
        <v>20782.4</v>
      </c>
      <c r="I106" s="13">
        <f>+D106-H106</f>
        <v>114217.6</v>
      </c>
      <c r="J106" s="1"/>
      <c r="K106" s="1"/>
      <c r="L106" s="1"/>
      <c r="W106" s="1"/>
    </row>
    <row r="107" spans="1:23" ht="12.75">
      <c r="A107" s="25" t="s">
        <v>113</v>
      </c>
      <c r="B107" s="10">
        <v>12445695</v>
      </c>
      <c r="C107" s="11"/>
      <c r="D107" s="12">
        <f t="shared" si="7"/>
        <v>12445695</v>
      </c>
      <c r="E107" s="12"/>
      <c r="F107" s="12">
        <v>738268.54</v>
      </c>
      <c r="G107" s="12">
        <v>961061.73</v>
      </c>
      <c r="H107" s="12">
        <f t="shared" si="8"/>
        <v>1699330.27</v>
      </c>
      <c r="I107" s="13">
        <f>+D107-H107</f>
        <v>10746364.73</v>
      </c>
      <c r="J107" s="1"/>
      <c r="K107" s="1"/>
      <c r="L107" s="1"/>
      <c r="W107" s="1"/>
    </row>
    <row r="108" spans="1:23" ht="12.75">
      <c r="A108" s="25" t="s">
        <v>114</v>
      </c>
      <c r="B108" s="10">
        <v>8700000</v>
      </c>
      <c r="C108" s="11">
        <v>-1000000</v>
      </c>
      <c r="D108" s="12">
        <f t="shared" si="7"/>
        <v>7700000</v>
      </c>
      <c r="E108" s="12"/>
      <c r="F108" s="12">
        <v>3738088.47</v>
      </c>
      <c r="G108" s="12">
        <v>674303.6</v>
      </c>
      <c r="H108" s="12">
        <f t="shared" si="8"/>
        <v>4412392.07</v>
      </c>
      <c r="I108" s="13">
        <f>+D108-H108</f>
        <v>3287607.9299999997</v>
      </c>
      <c r="J108" s="1"/>
      <c r="K108" s="1"/>
      <c r="L108" s="1"/>
      <c r="W108" s="1"/>
    </row>
    <row r="109" spans="1:23" ht="13.5" thickBot="1">
      <c r="A109" s="25" t="s">
        <v>115</v>
      </c>
      <c r="B109" s="10">
        <v>10514616</v>
      </c>
      <c r="C109" s="11">
        <v>-3000000</v>
      </c>
      <c r="D109" s="12">
        <f t="shared" si="7"/>
        <v>7514616</v>
      </c>
      <c r="E109" s="12"/>
      <c r="F109" s="12"/>
      <c r="G109" s="12"/>
      <c r="H109" s="12">
        <f t="shared" si="8"/>
        <v>0</v>
      </c>
      <c r="I109" s="13">
        <f>+D109-H109</f>
        <v>7514616</v>
      </c>
      <c r="J109" s="1"/>
      <c r="K109" s="1"/>
      <c r="L109" s="1"/>
      <c r="W109" s="1"/>
    </row>
    <row r="110" spans="1:23" ht="14.25" thickBot="1" thickTop="1">
      <c r="A110" s="26" t="s">
        <v>116</v>
      </c>
      <c r="B110" s="3">
        <f>SUM(B111:B124)</f>
        <v>4115088594</v>
      </c>
      <c r="C110" s="6">
        <f>SUM(C111:C124)</f>
        <v>0</v>
      </c>
      <c r="D110" s="3">
        <f>SUM(D111:D124)</f>
        <v>4115088594</v>
      </c>
      <c r="E110" s="3">
        <f>SUM(E111:E124)</f>
        <v>320949621.65</v>
      </c>
      <c r="F110" s="3">
        <f>SUM(F111:F124)</f>
        <v>372561560.13</v>
      </c>
      <c r="G110" s="3">
        <f>SUM(G111:G124)</f>
        <v>435196569.72</v>
      </c>
      <c r="H110" s="3">
        <f>SUM(H111:H124)</f>
        <v>1128707751.5</v>
      </c>
      <c r="I110" s="7">
        <f>SUM(I111:I124)</f>
        <v>2986380842.5</v>
      </c>
      <c r="J110" s="1"/>
      <c r="K110" s="1"/>
      <c r="L110" s="1"/>
      <c r="W110" s="1"/>
    </row>
    <row r="111" spans="1:23" ht="13.5" thickTop="1">
      <c r="A111" s="19" t="s">
        <v>117</v>
      </c>
      <c r="B111" s="12">
        <v>20187120</v>
      </c>
      <c r="C111" s="11"/>
      <c r="D111" s="12">
        <f aca="true" t="shared" si="9" ref="D111:D124">+B111+C111</f>
        <v>20187120</v>
      </c>
      <c r="E111" s="11">
        <v>1572383</v>
      </c>
      <c r="F111" s="11">
        <v>1572383</v>
      </c>
      <c r="G111" s="11">
        <v>1572383</v>
      </c>
      <c r="H111" s="12">
        <f aca="true" t="shared" si="10" ref="H111:H124">SUM(E111:G111)</f>
        <v>4717149</v>
      </c>
      <c r="I111" s="13">
        <f>+D111-H111</f>
        <v>15469971</v>
      </c>
      <c r="J111" s="1"/>
      <c r="K111" s="1"/>
      <c r="L111" s="1"/>
      <c r="W111" s="1"/>
    </row>
    <row r="112" spans="1:23" ht="12.75">
      <c r="A112" s="19" t="s">
        <v>118</v>
      </c>
      <c r="B112" s="12">
        <v>62309075</v>
      </c>
      <c r="C112" s="16"/>
      <c r="D112" s="12">
        <f t="shared" si="9"/>
        <v>62309075</v>
      </c>
      <c r="E112" s="16"/>
      <c r="F112" s="16">
        <v>10384845.8</v>
      </c>
      <c r="G112" s="16">
        <v>5192422.9</v>
      </c>
      <c r="H112" s="12">
        <f t="shared" si="10"/>
        <v>15577268.700000001</v>
      </c>
      <c r="I112" s="13">
        <f>+D112-H112</f>
        <v>46731806.3</v>
      </c>
      <c r="J112" s="1"/>
      <c r="K112" s="1"/>
      <c r="L112" s="1"/>
      <c r="W112" s="1"/>
    </row>
    <row r="113" spans="1:23" ht="12.75">
      <c r="A113" s="27" t="s">
        <v>119</v>
      </c>
      <c r="B113" s="12">
        <v>36250000</v>
      </c>
      <c r="C113" s="16"/>
      <c r="D113" s="12">
        <f t="shared" si="9"/>
        <v>36250000</v>
      </c>
      <c r="E113" s="16">
        <v>3000000</v>
      </c>
      <c r="F113" s="16">
        <v>3000000</v>
      </c>
      <c r="G113" s="16">
        <v>3000000</v>
      </c>
      <c r="H113" s="12">
        <f t="shared" si="10"/>
        <v>9000000</v>
      </c>
      <c r="I113" s="13">
        <f>+D113-H113</f>
        <v>27250000</v>
      </c>
      <c r="J113" s="1"/>
      <c r="K113" s="1"/>
      <c r="L113" s="1"/>
      <c r="W113" s="1"/>
    </row>
    <row r="114" spans="1:23" ht="12.75">
      <c r="A114" s="19" t="s">
        <v>120</v>
      </c>
      <c r="B114" s="12">
        <v>1389653419</v>
      </c>
      <c r="C114" s="11"/>
      <c r="D114" s="12">
        <f t="shared" si="9"/>
        <v>1389653419</v>
      </c>
      <c r="E114" s="11">
        <v>134996985.28</v>
      </c>
      <c r="F114" s="11">
        <v>160983124.22</v>
      </c>
      <c r="G114" s="11">
        <v>164414571.15</v>
      </c>
      <c r="H114" s="12">
        <f t="shared" si="10"/>
        <v>460394680.65</v>
      </c>
      <c r="I114" s="13">
        <f>+D114-H114</f>
        <v>929258738.35</v>
      </c>
      <c r="J114" s="1"/>
      <c r="K114" s="1"/>
      <c r="L114" s="1"/>
      <c r="W114" s="1"/>
    </row>
    <row r="115" spans="1:23" ht="12.75">
      <c r="A115" s="19" t="s">
        <v>121</v>
      </c>
      <c r="B115" s="12">
        <v>677890263</v>
      </c>
      <c r="C115" s="11"/>
      <c r="D115" s="12">
        <f t="shared" si="9"/>
        <v>677890263</v>
      </c>
      <c r="E115" s="11">
        <v>27108628.64</v>
      </c>
      <c r="F115" s="11">
        <v>35155611.87</v>
      </c>
      <c r="G115" s="11">
        <v>47600628.5</v>
      </c>
      <c r="H115" s="12">
        <f t="shared" si="10"/>
        <v>109864869.00999999</v>
      </c>
      <c r="I115" s="13">
        <f>+D115-H115</f>
        <v>568025393.99</v>
      </c>
      <c r="J115" s="1"/>
      <c r="K115" s="1"/>
      <c r="L115" s="1"/>
      <c r="W115" s="1"/>
    </row>
    <row r="116" spans="1:23" ht="12.75">
      <c r="A116" s="19" t="s">
        <v>122</v>
      </c>
      <c r="B116" s="12">
        <v>51385275</v>
      </c>
      <c r="C116" s="11"/>
      <c r="D116" s="12">
        <f t="shared" si="9"/>
        <v>51385275</v>
      </c>
      <c r="E116" s="11">
        <v>5817639.73</v>
      </c>
      <c r="F116" s="11">
        <v>5406988.1</v>
      </c>
      <c r="G116" s="11">
        <v>5663691.4</v>
      </c>
      <c r="H116" s="12">
        <f t="shared" si="10"/>
        <v>16888319.23</v>
      </c>
      <c r="I116" s="13">
        <f>+D116-H116</f>
        <v>34496955.769999996</v>
      </c>
      <c r="J116" s="1"/>
      <c r="K116" s="1"/>
      <c r="L116" s="1"/>
      <c r="W116" s="1"/>
    </row>
    <row r="117" spans="1:23" ht="12.75">
      <c r="A117" s="19" t="s">
        <v>123</v>
      </c>
      <c r="B117" s="28">
        <v>25546724</v>
      </c>
      <c r="C117" s="11"/>
      <c r="D117" s="12">
        <f t="shared" si="9"/>
        <v>25546724</v>
      </c>
      <c r="E117" s="11"/>
      <c r="F117" s="11"/>
      <c r="G117" s="11">
        <v>24999999.61</v>
      </c>
      <c r="H117" s="12">
        <f t="shared" si="10"/>
        <v>24999999.61</v>
      </c>
      <c r="I117" s="13">
        <f>+D117-H117</f>
        <v>546724.3900000006</v>
      </c>
      <c r="J117" s="1"/>
      <c r="K117" s="1"/>
      <c r="L117" s="1"/>
      <c r="W117" s="1"/>
    </row>
    <row r="118" spans="1:23" ht="12.75">
      <c r="A118" s="19" t="s">
        <v>124</v>
      </c>
      <c r="B118" s="12">
        <v>16080316</v>
      </c>
      <c r="C118" s="11"/>
      <c r="D118" s="12">
        <f t="shared" si="9"/>
        <v>16080316</v>
      </c>
      <c r="E118" s="11">
        <v>762133</v>
      </c>
      <c r="F118" s="11">
        <v>5121524.98</v>
      </c>
      <c r="G118" s="11">
        <v>1889133</v>
      </c>
      <c r="H118" s="12">
        <f t="shared" si="10"/>
        <v>7772790.98</v>
      </c>
      <c r="I118" s="13">
        <f>+D118-H118</f>
        <v>8307525.02</v>
      </c>
      <c r="J118" s="1"/>
      <c r="K118" s="1"/>
      <c r="L118" s="1"/>
      <c r="W118" s="1"/>
    </row>
    <row r="119" spans="1:23" ht="12.75">
      <c r="A119" s="19" t="s">
        <v>125</v>
      </c>
      <c r="B119" s="12">
        <v>15271513</v>
      </c>
      <c r="C119" s="11"/>
      <c r="D119" s="12">
        <f t="shared" si="9"/>
        <v>15271513</v>
      </c>
      <c r="E119" s="11">
        <v>10443</v>
      </c>
      <c r="F119" s="11">
        <v>164127</v>
      </c>
      <c r="G119" s="11">
        <v>90785</v>
      </c>
      <c r="H119" s="12">
        <f t="shared" si="10"/>
        <v>265355</v>
      </c>
      <c r="I119" s="13">
        <f>+D119-H119</f>
        <v>15006158</v>
      </c>
      <c r="J119" s="1"/>
      <c r="K119" s="1"/>
      <c r="L119" s="1"/>
      <c r="W119" s="1"/>
    </row>
    <row r="120" spans="1:29" ht="12.75">
      <c r="A120" s="19" t="s">
        <v>126</v>
      </c>
      <c r="B120" s="12">
        <v>535104965</v>
      </c>
      <c r="C120" s="11"/>
      <c r="D120" s="12">
        <f t="shared" si="9"/>
        <v>535104965</v>
      </c>
      <c r="E120" s="16">
        <v>48419639.16</v>
      </c>
      <c r="F120" s="16">
        <v>53580639.16</v>
      </c>
      <c r="G120" s="16">
        <v>53580639.16</v>
      </c>
      <c r="H120" s="12">
        <f t="shared" si="10"/>
        <v>155580917.48</v>
      </c>
      <c r="I120" s="13">
        <f>+D120-H120</f>
        <v>379524047.52</v>
      </c>
      <c r="J120" s="1"/>
      <c r="K120" s="1"/>
      <c r="L120" s="1"/>
      <c r="AC120" s="1"/>
    </row>
    <row r="121" spans="1:29" ht="12.75">
      <c r="A121" s="19" t="s">
        <v>127</v>
      </c>
      <c r="B121" s="12">
        <v>543871771</v>
      </c>
      <c r="C121" s="11"/>
      <c r="D121" s="12">
        <f t="shared" si="9"/>
        <v>543871771</v>
      </c>
      <c r="E121" s="16">
        <v>38706963.84</v>
      </c>
      <c r="F121" s="16">
        <v>36637510</v>
      </c>
      <c r="G121" s="16">
        <v>66637510</v>
      </c>
      <c r="H121" s="12">
        <f t="shared" si="10"/>
        <v>141981983.84</v>
      </c>
      <c r="I121" s="13">
        <f>+D121-H121</f>
        <v>401889787.15999997</v>
      </c>
      <c r="J121" s="1"/>
      <c r="K121" s="1"/>
      <c r="L121" s="1"/>
      <c r="AC121" s="1"/>
    </row>
    <row r="122" spans="1:29" ht="12.75">
      <c r="A122" s="19" t="s">
        <v>128</v>
      </c>
      <c r="B122" s="12">
        <v>183956253</v>
      </c>
      <c r="C122" s="16"/>
      <c r="D122" s="12">
        <f t="shared" si="9"/>
        <v>183956253</v>
      </c>
      <c r="E122" s="16">
        <v>14150481</v>
      </c>
      <c r="F122" s="16">
        <v>14150481</v>
      </c>
      <c r="G122" s="16">
        <v>14150481</v>
      </c>
      <c r="H122" s="12">
        <f t="shared" si="10"/>
        <v>42451443</v>
      </c>
      <c r="I122" s="13">
        <f>+D122-H122</f>
        <v>141504810</v>
      </c>
      <c r="J122" s="1"/>
      <c r="K122" s="1"/>
      <c r="L122" s="1"/>
      <c r="AC122" s="1"/>
    </row>
    <row r="123" spans="1:29" ht="12.75">
      <c r="A123" s="29" t="s">
        <v>129</v>
      </c>
      <c r="B123" s="12">
        <v>406581900</v>
      </c>
      <c r="C123" s="11"/>
      <c r="D123" s="12">
        <f t="shared" si="9"/>
        <v>406581900</v>
      </c>
      <c r="E123" s="11">
        <v>33904325</v>
      </c>
      <c r="F123" s="11">
        <v>33904325</v>
      </c>
      <c r="G123" s="11">
        <v>33904325</v>
      </c>
      <c r="H123" s="12">
        <f t="shared" si="10"/>
        <v>101712975</v>
      </c>
      <c r="I123" s="13">
        <f>+D123-H123</f>
        <v>304868925</v>
      </c>
      <c r="J123" s="1"/>
      <c r="K123" s="1"/>
      <c r="L123" s="1"/>
      <c r="AC123" s="1"/>
    </row>
    <row r="124" spans="1:29" ht="13.5" thickBot="1">
      <c r="A124" s="29" t="s">
        <v>130</v>
      </c>
      <c r="B124" s="12">
        <v>151000000</v>
      </c>
      <c r="C124" s="21"/>
      <c r="D124" s="12">
        <f t="shared" si="9"/>
        <v>151000000</v>
      </c>
      <c r="E124" s="21">
        <v>12500000</v>
      </c>
      <c r="F124" s="21">
        <v>12500000</v>
      </c>
      <c r="G124" s="21">
        <v>12500000</v>
      </c>
      <c r="H124" s="12">
        <f t="shared" si="10"/>
        <v>37500000</v>
      </c>
      <c r="I124" s="13">
        <f>+D124-H124</f>
        <v>113500000</v>
      </c>
      <c r="J124" s="1"/>
      <c r="K124" s="1"/>
      <c r="L124" s="1"/>
      <c r="AC124" s="1"/>
    </row>
    <row r="125" spans="1:23" ht="14.25" thickBot="1" thickTop="1">
      <c r="A125" s="30" t="s">
        <v>131</v>
      </c>
      <c r="B125" s="31">
        <f>+B126+B130</f>
        <v>2450580479</v>
      </c>
      <c r="C125" s="32">
        <f>+C126+C130</f>
        <v>54758364</v>
      </c>
      <c r="D125" s="31">
        <f>+D126+D130</f>
        <v>2505338843</v>
      </c>
      <c r="E125" s="31">
        <f>+E126+E130</f>
        <v>19271081.8</v>
      </c>
      <c r="F125" s="31">
        <f>+F126+F130</f>
        <v>360771141.36</v>
      </c>
      <c r="G125" s="31">
        <f>+G126+G130</f>
        <v>460478333.36</v>
      </c>
      <c r="H125" s="31">
        <f>+H126+H130</f>
        <v>840520556.52</v>
      </c>
      <c r="I125" s="33">
        <f>+I126+I130</f>
        <v>1664818286.48</v>
      </c>
      <c r="J125" s="1"/>
      <c r="K125" s="1"/>
      <c r="L125" s="1"/>
      <c r="W125" s="1"/>
    </row>
    <row r="126" spans="1:23" ht="14.25" thickBot="1" thickTop="1">
      <c r="A126" s="34" t="s">
        <v>132</v>
      </c>
      <c r="B126" s="35">
        <f>SUM(B127:B129)</f>
        <v>2006734262</v>
      </c>
      <c r="C126" s="36">
        <f>SUM(C127:C129)</f>
        <v>0</v>
      </c>
      <c r="D126" s="35">
        <f>SUM(D127:D129)</f>
        <v>2006734262</v>
      </c>
      <c r="E126" s="35">
        <f>SUM(E127:E129)</f>
        <v>0</v>
      </c>
      <c r="F126" s="35">
        <f>SUM(F127:F129)</f>
        <v>166666666</v>
      </c>
      <c r="G126" s="35">
        <f>SUM(G127:G129)</f>
        <v>333333332</v>
      </c>
      <c r="H126" s="35">
        <f>SUM(H127:H129)</f>
        <v>499999998</v>
      </c>
      <c r="I126" s="37">
        <f>SUM(I127:I129)</f>
        <v>1506734264</v>
      </c>
      <c r="J126" s="1"/>
      <c r="K126" s="1"/>
      <c r="L126" s="1"/>
      <c r="W126" s="1"/>
    </row>
    <row r="127" spans="1:23" ht="12.75">
      <c r="A127" s="38" t="s">
        <v>133</v>
      </c>
      <c r="B127" s="12">
        <v>6734262</v>
      </c>
      <c r="C127" s="21"/>
      <c r="D127" s="12">
        <f>+B127+C127</f>
        <v>6734262</v>
      </c>
      <c r="E127" s="12"/>
      <c r="F127" s="12"/>
      <c r="G127" s="12"/>
      <c r="H127" s="12">
        <f>SUM(E127:G127)</f>
        <v>0</v>
      </c>
      <c r="I127" s="13">
        <f>+D127-H127</f>
        <v>6734262</v>
      </c>
      <c r="J127" s="1"/>
      <c r="K127" s="1"/>
      <c r="L127" s="1"/>
      <c r="W127" s="1"/>
    </row>
    <row r="128" spans="1:23" ht="12.75">
      <c r="A128" s="38" t="s">
        <v>134</v>
      </c>
      <c r="B128" s="12">
        <v>1000000000</v>
      </c>
      <c r="C128" s="21"/>
      <c r="D128" s="12">
        <f>+B128+C128</f>
        <v>1000000000</v>
      </c>
      <c r="E128" s="12"/>
      <c r="F128" s="12">
        <v>83333333</v>
      </c>
      <c r="G128" s="12">
        <v>166666666</v>
      </c>
      <c r="H128" s="12">
        <f>SUM(E128:G128)</f>
        <v>249999999</v>
      </c>
      <c r="I128" s="13">
        <f>+D128-H128</f>
        <v>750000001</v>
      </c>
      <c r="J128" s="1"/>
      <c r="K128" s="1"/>
      <c r="L128" s="1"/>
      <c r="W128" s="1"/>
    </row>
    <row r="129" spans="1:23" ht="13.5" thickBot="1">
      <c r="A129" s="38" t="s">
        <v>135</v>
      </c>
      <c r="B129" s="12">
        <v>1000000000</v>
      </c>
      <c r="C129" s="21"/>
      <c r="D129" s="12">
        <f>+B129+C129</f>
        <v>1000000000</v>
      </c>
      <c r="E129" s="39"/>
      <c r="F129" s="39">
        <v>83333333</v>
      </c>
      <c r="G129" s="12">
        <v>166666666</v>
      </c>
      <c r="H129" s="12">
        <f>SUM(E129:G129)</f>
        <v>249999999</v>
      </c>
      <c r="I129" s="13">
        <f>+D129-H129</f>
        <v>750000001</v>
      </c>
      <c r="J129" s="1"/>
      <c r="K129" s="1"/>
      <c r="L129" s="1"/>
      <c r="W129" s="1"/>
    </row>
    <row r="130" spans="1:23" ht="14.25" thickBot="1" thickTop="1">
      <c r="A130" s="40" t="s">
        <v>136</v>
      </c>
      <c r="B130" s="35">
        <f>SUM(B131:B149)</f>
        <v>443846217</v>
      </c>
      <c r="C130" s="35">
        <f>SUM(C131:C149)</f>
        <v>54758364</v>
      </c>
      <c r="D130" s="35">
        <f>SUM(D131:D149)</f>
        <v>498604581</v>
      </c>
      <c r="E130" s="35">
        <f>SUM(E131:E149)</f>
        <v>19271081.8</v>
      </c>
      <c r="F130" s="35">
        <f>SUM(F131:F149)</f>
        <v>194104475.36</v>
      </c>
      <c r="G130" s="35">
        <f>SUM(G131:G149)</f>
        <v>127145001.36</v>
      </c>
      <c r="H130" s="35">
        <f>SUM(H131:H149)</f>
        <v>340520558.5199999</v>
      </c>
      <c r="I130" s="37">
        <f>SUM(I131:I149)</f>
        <v>158084022.48000002</v>
      </c>
      <c r="J130" s="1"/>
      <c r="K130" s="1"/>
      <c r="L130" s="1"/>
      <c r="W130" s="1"/>
    </row>
    <row r="131" spans="1:23" ht="12.75">
      <c r="A131" s="41" t="s">
        <v>137</v>
      </c>
      <c r="B131" s="10">
        <v>2227120</v>
      </c>
      <c r="C131" s="11">
        <v>1000000</v>
      </c>
      <c r="D131" s="12">
        <f aca="true" t="shared" si="11" ref="D131:D149">+B131+C131</f>
        <v>3227120</v>
      </c>
      <c r="E131" s="42"/>
      <c r="F131" s="10">
        <v>396962.53</v>
      </c>
      <c r="G131" s="10">
        <v>188510.77</v>
      </c>
      <c r="H131" s="12">
        <f aca="true" t="shared" si="12" ref="H131:H149">SUM(E131:G131)</f>
        <v>585473.3</v>
      </c>
      <c r="I131" s="13">
        <f>+D131-H131</f>
        <v>2641646.7</v>
      </c>
      <c r="J131" s="1"/>
      <c r="K131" s="1"/>
      <c r="L131" s="1"/>
      <c r="W131" s="1"/>
    </row>
    <row r="132" spans="1:23" ht="12.75">
      <c r="A132" s="43" t="s">
        <v>138</v>
      </c>
      <c r="B132" s="10">
        <v>2000000</v>
      </c>
      <c r="C132" s="11"/>
      <c r="D132" s="12">
        <f t="shared" si="11"/>
        <v>2000000</v>
      </c>
      <c r="E132" s="42"/>
      <c r="F132" s="10">
        <v>1913484.32</v>
      </c>
      <c r="G132" s="10">
        <v>995602.27</v>
      </c>
      <c r="H132" s="12">
        <f t="shared" si="12"/>
        <v>2909086.59</v>
      </c>
      <c r="I132" s="13">
        <f>+D132-H132</f>
        <v>-909086.5899999999</v>
      </c>
      <c r="J132" s="1"/>
      <c r="K132" s="1"/>
      <c r="L132" s="1"/>
      <c r="W132" s="1"/>
    </row>
    <row r="133" spans="1:23" ht="12.75">
      <c r="A133" s="43" t="s">
        <v>139</v>
      </c>
      <c r="B133" s="10">
        <v>3000000</v>
      </c>
      <c r="C133" s="11">
        <v>-1500000</v>
      </c>
      <c r="D133" s="12">
        <f t="shared" si="11"/>
        <v>1500000</v>
      </c>
      <c r="E133" s="42"/>
      <c r="F133" s="10">
        <v>11092</v>
      </c>
      <c r="G133" s="10">
        <v>32696.1</v>
      </c>
      <c r="H133" s="12">
        <f t="shared" si="12"/>
        <v>43788.1</v>
      </c>
      <c r="I133" s="13">
        <f>+D133-H133</f>
        <v>1456211.9</v>
      </c>
      <c r="J133" s="1"/>
      <c r="K133" s="1"/>
      <c r="L133" s="1"/>
      <c r="W133" s="1"/>
    </row>
    <row r="134" spans="1:23" ht="12.75">
      <c r="A134" s="43" t="s">
        <v>140</v>
      </c>
      <c r="B134" s="10">
        <v>65000</v>
      </c>
      <c r="C134" s="11">
        <v>1000000</v>
      </c>
      <c r="D134" s="12">
        <f t="shared" si="11"/>
        <v>1065000</v>
      </c>
      <c r="E134" s="42"/>
      <c r="F134" s="10">
        <v>205540</v>
      </c>
      <c r="G134" s="10">
        <v>4979.6</v>
      </c>
      <c r="H134" s="12">
        <f t="shared" si="12"/>
        <v>210519.6</v>
      </c>
      <c r="I134" s="13">
        <f>+D134-H134</f>
        <v>854480.4</v>
      </c>
      <c r="J134" s="1"/>
      <c r="K134" s="1"/>
      <c r="L134" s="1"/>
      <c r="W134" s="1"/>
    </row>
    <row r="135" spans="1:23" ht="12.75">
      <c r="A135" s="43" t="s">
        <v>141</v>
      </c>
      <c r="B135" s="10">
        <v>920000</v>
      </c>
      <c r="C135" s="11"/>
      <c r="D135" s="12">
        <f t="shared" si="11"/>
        <v>920000</v>
      </c>
      <c r="E135" s="42"/>
      <c r="F135" s="10"/>
      <c r="G135" s="10"/>
      <c r="H135" s="12">
        <f t="shared" si="12"/>
        <v>0</v>
      </c>
      <c r="I135" s="13">
        <f>+D135-H135</f>
        <v>920000</v>
      </c>
      <c r="J135" s="1"/>
      <c r="K135" s="1"/>
      <c r="L135" s="1"/>
      <c r="W135" s="1"/>
    </row>
    <row r="136" spans="1:23" ht="12.75">
      <c r="A136" s="43" t="s">
        <v>142</v>
      </c>
      <c r="B136" s="10">
        <v>8000000</v>
      </c>
      <c r="C136" s="11"/>
      <c r="D136" s="12">
        <f t="shared" si="11"/>
        <v>8000000</v>
      </c>
      <c r="E136" s="42"/>
      <c r="F136" s="10"/>
      <c r="G136" s="10"/>
      <c r="H136" s="12">
        <f t="shared" si="12"/>
        <v>0</v>
      </c>
      <c r="I136" s="13">
        <f>+D136-H136</f>
        <v>8000000</v>
      </c>
      <c r="J136" s="1"/>
      <c r="K136" s="1"/>
      <c r="L136" s="1"/>
      <c r="W136" s="1"/>
    </row>
    <row r="137" spans="1:23" ht="12.75">
      <c r="A137" s="43" t="s">
        <v>143</v>
      </c>
      <c r="B137" s="10">
        <v>44834101</v>
      </c>
      <c r="C137" s="11">
        <v>-2000000</v>
      </c>
      <c r="D137" s="12">
        <f t="shared" si="11"/>
        <v>42834101</v>
      </c>
      <c r="E137" s="42"/>
      <c r="F137" s="10"/>
      <c r="G137" s="10"/>
      <c r="H137" s="12">
        <f t="shared" si="12"/>
        <v>0</v>
      </c>
      <c r="I137" s="13">
        <f>+D137-H137</f>
        <v>42834101</v>
      </c>
      <c r="J137" s="1"/>
      <c r="K137" s="1"/>
      <c r="L137" s="1"/>
      <c r="W137" s="1"/>
    </row>
    <row r="138" spans="1:23" ht="12.75">
      <c r="A138" s="19" t="s">
        <v>144</v>
      </c>
      <c r="B138" s="10">
        <v>5165899</v>
      </c>
      <c r="C138" s="44"/>
      <c r="D138" s="12">
        <f t="shared" si="11"/>
        <v>5165899</v>
      </c>
      <c r="E138" s="42"/>
      <c r="F138" s="10"/>
      <c r="G138" s="10"/>
      <c r="H138" s="12">
        <f t="shared" si="12"/>
        <v>0</v>
      </c>
      <c r="I138" s="13">
        <f>+D138-H138</f>
        <v>5165899</v>
      </c>
      <c r="J138" s="1"/>
      <c r="K138" s="1"/>
      <c r="L138" s="1"/>
      <c r="W138" s="1"/>
    </row>
    <row r="139" spans="1:23" ht="12.75">
      <c r="A139" s="19" t="s">
        <v>145</v>
      </c>
      <c r="B139" s="10">
        <v>56960642</v>
      </c>
      <c r="C139" s="45">
        <v>-15216176</v>
      </c>
      <c r="D139" s="12">
        <f t="shared" si="11"/>
        <v>41744466</v>
      </c>
      <c r="E139" s="42"/>
      <c r="F139" s="10">
        <v>46345.68</v>
      </c>
      <c r="G139" s="10">
        <v>7522.5</v>
      </c>
      <c r="H139" s="12">
        <f t="shared" si="12"/>
        <v>53868.18</v>
      </c>
      <c r="I139" s="13">
        <f>+D139-H139</f>
        <v>41690597.82</v>
      </c>
      <c r="J139" s="1"/>
      <c r="K139" s="1"/>
      <c r="L139" s="1"/>
      <c r="W139" s="1"/>
    </row>
    <row r="140" spans="1:23" ht="12.75">
      <c r="A140" s="19" t="s">
        <v>146</v>
      </c>
      <c r="B140" s="10">
        <v>24374000</v>
      </c>
      <c r="C140" s="45">
        <v>1000000</v>
      </c>
      <c r="D140" s="12">
        <f t="shared" si="11"/>
        <v>25374000</v>
      </c>
      <c r="E140" s="42"/>
      <c r="F140" s="10"/>
      <c r="G140" s="10">
        <v>499574.69</v>
      </c>
      <c r="H140" s="12">
        <f t="shared" si="12"/>
        <v>499574.69</v>
      </c>
      <c r="I140" s="13">
        <f>+D140-H140</f>
        <v>24874425.31</v>
      </c>
      <c r="J140" s="1"/>
      <c r="K140" s="1"/>
      <c r="L140" s="1"/>
      <c r="W140" s="1"/>
    </row>
    <row r="141" spans="1:23" ht="12.75">
      <c r="A141" s="19" t="s">
        <v>147</v>
      </c>
      <c r="B141" s="10">
        <v>11000000</v>
      </c>
      <c r="C141" s="45">
        <v>-10500000</v>
      </c>
      <c r="D141" s="12">
        <f t="shared" si="11"/>
        <v>500000</v>
      </c>
      <c r="E141" s="42"/>
      <c r="F141" s="10"/>
      <c r="G141" s="10">
        <v>1960507.92</v>
      </c>
      <c r="H141" s="12">
        <f t="shared" si="12"/>
        <v>1960507.92</v>
      </c>
      <c r="I141" s="13">
        <f>+D141-H141</f>
        <v>-1460507.92</v>
      </c>
      <c r="J141" s="1"/>
      <c r="K141" s="1"/>
      <c r="L141" s="1"/>
      <c r="W141" s="1"/>
    </row>
    <row r="142" spans="1:23" ht="12.75">
      <c r="A142" s="19" t="s">
        <v>148</v>
      </c>
      <c r="B142" s="10">
        <v>1500000</v>
      </c>
      <c r="C142" s="45"/>
      <c r="D142" s="12">
        <f t="shared" si="11"/>
        <v>1500000</v>
      </c>
      <c r="E142" s="42"/>
      <c r="F142" s="10">
        <v>159269.2</v>
      </c>
      <c r="G142" s="10">
        <v>238655</v>
      </c>
      <c r="H142" s="12">
        <f t="shared" si="12"/>
        <v>397924.2</v>
      </c>
      <c r="I142" s="13">
        <f>+D142-H142</f>
        <v>1102075.8</v>
      </c>
      <c r="J142" s="1"/>
      <c r="K142" s="1"/>
      <c r="L142" s="1"/>
      <c r="W142" s="1"/>
    </row>
    <row r="143" spans="1:9" ht="12.75">
      <c r="A143" s="19" t="s">
        <v>149</v>
      </c>
      <c r="B143" s="10">
        <v>7169623</v>
      </c>
      <c r="C143" s="45">
        <v>1000000</v>
      </c>
      <c r="D143" s="12">
        <f t="shared" si="11"/>
        <v>8169623</v>
      </c>
      <c r="E143" s="12"/>
      <c r="F143" s="12">
        <v>655416</v>
      </c>
      <c r="G143" s="12">
        <v>727575.97</v>
      </c>
      <c r="H143" s="12">
        <f t="shared" si="12"/>
        <v>1382991.97</v>
      </c>
      <c r="I143" s="13">
        <f>+D143-H143</f>
        <v>6786631.03</v>
      </c>
    </row>
    <row r="144" spans="1:9" ht="12.75">
      <c r="A144" s="19" t="s">
        <v>150</v>
      </c>
      <c r="B144" s="10">
        <v>600000</v>
      </c>
      <c r="C144" s="46">
        <v>400000</v>
      </c>
      <c r="D144" s="12">
        <f t="shared" si="11"/>
        <v>1000000</v>
      </c>
      <c r="E144" s="12"/>
      <c r="F144" s="12">
        <v>570552.63</v>
      </c>
      <c r="G144" s="12">
        <v>1054109.78</v>
      </c>
      <c r="H144" s="12">
        <f t="shared" si="12"/>
        <v>1624662.4100000001</v>
      </c>
      <c r="I144" s="13">
        <f>+D144-H144</f>
        <v>-624662.4100000001</v>
      </c>
    </row>
    <row r="145" spans="1:9" ht="12.75">
      <c r="A145" s="19" t="s">
        <v>151</v>
      </c>
      <c r="B145" s="10">
        <v>22200000</v>
      </c>
      <c r="C145" s="46">
        <v>-2000000</v>
      </c>
      <c r="D145" s="12">
        <f t="shared" si="11"/>
        <v>20200000</v>
      </c>
      <c r="E145" s="12"/>
      <c r="F145" s="12"/>
      <c r="G145" s="12"/>
      <c r="H145" s="12">
        <f t="shared" si="12"/>
        <v>0</v>
      </c>
      <c r="I145" s="13">
        <f>+D145-H145</f>
        <v>20200000</v>
      </c>
    </row>
    <row r="146" spans="1:9" ht="12.75">
      <c r="A146" s="19" t="s">
        <v>151</v>
      </c>
      <c r="B146" s="10">
        <v>215377</v>
      </c>
      <c r="C146" s="46"/>
      <c r="D146" s="12">
        <f t="shared" si="11"/>
        <v>215377</v>
      </c>
      <c r="E146" s="12"/>
      <c r="F146" s="12"/>
      <c r="G146" s="12"/>
      <c r="H146" s="12">
        <f t="shared" si="12"/>
        <v>0</v>
      </c>
      <c r="I146" s="13">
        <f>+D146-H146</f>
        <v>215377</v>
      </c>
    </row>
    <row r="147" spans="1:9" ht="12.75">
      <c r="A147" s="19" t="s">
        <v>152</v>
      </c>
      <c r="B147" s="10"/>
      <c r="C147" s="46">
        <v>4500000</v>
      </c>
      <c r="D147" s="12">
        <f t="shared" si="11"/>
        <v>4500000</v>
      </c>
      <c r="E147" s="12"/>
      <c r="F147" s="12"/>
      <c r="G147" s="12">
        <v>1178432.13</v>
      </c>
      <c r="H147" s="12">
        <f t="shared" si="12"/>
        <v>1178432.13</v>
      </c>
      <c r="I147" s="13">
        <f>+D147-H147</f>
        <v>3321567.87</v>
      </c>
    </row>
    <row r="148" spans="1:9" ht="12.75">
      <c r="A148" s="19" t="s">
        <v>153</v>
      </c>
      <c r="B148" s="10">
        <v>211825265</v>
      </c>
      <c r="C148" s="47">
        <v>92074540</v>
      </c>
      <c r="D148" s="12">
        <f t="shared" si="11"/>
        <v>303899805</v>
      </c>
      <c r="E148" s="10">
        <v>19084099</v>
      </c>
      <c r="F148" s="10">
        <v>175277813</v>
      </c>
      <c r="G148" s="10">
        <v>108992472.03</v>
      </c>
      <c r="H148" s="12">
        <f t="shared" si="12"/>
        <v>303354384.03</v>
      </c>
      <c r="I148" s="13">
        <f>+D148-H148</f>
        <v>545420.9700000286</v>
      </c>
    </row>
    <row r="149" spans="1:9" ht="13.5" thickBot="1">
      <c r="A149" s="19" t="s">
        <v>154</v>
      </c>
      <c r="B149" s="10">
        <v>41789190</v>
      </c>
      <c r="C149" s="47">
        <v>-15000000</v>
      </c>
      <c r="D149" s="12">
        <f t="shared" si="11"/>
        <v>26789190</v>
      </c>
      <c r="E149" s="10">
        <v>186982.8</v>
      </c>
      <c r="F149" s="10">
        <v>14868000</v>
      </c>
      <c r="G149" s="10">
        <v>11264362.6</v>
      </c>
      <c r="H149" s="12">
        <f t="shared" si="12"/>
        <v>26319345.4</v>
      </c>
      <c r="I149" s="13">
        <f>+D149-H149</f>
        <v>469844.6000000015</v>
      </c>
    </row>
    <row r="150" spans="1:9" ht="13.5" thickBot="1">
      <c r="A150" s="48" t="s">
        <v>155</v>
      </c>
      <c r="B150" s="49">
        <f>SUM(B151:B152)</f>
        <v>399047514</v>
      </c>
      <c r="C150" s="6">
        <f>SUM(C151:C154)</f>
        <v>87593924</v>
      </c>
      <c r="D150" s="50">
        <f>SUM(D151:D154)</f>
        <v>486641438</v>
      </c>
      <c r="E150" s="49">
        <f>SUM(E151:E154)</f>
        <v>32144801</v>
      </c>
      <c r="F150" s="50">
        <f>SUM(F151:F154)</f>
        <v>32144801</v>
      </c>
      <c r="G150" s="50">
        <f>SUM(G151:G154)</f>
        <v>77700975</v>
      </c>
      <c r="H150" s="50">
        <f>SUM(H151:H154)</f>
        <v>141990577</v>
      </c>
      <c r="I150" s="51">
        <f>SUM(I151:I154)</f>
        <v>344650861</v>
      </c>
    </row>
    <row r="151" spans="1:9" ht="14.25">
      <c r="A151" s="52" t="s">
        <v>156</v>
      </c>
      <c r="B151" s="53">
        <v>279047514</v>
      </c>
      <c r="C151" s="21"/>
      <c r="D151" s="12">
        <f>+B151+C151</f>
        <v>279047514</v>
      </c>
      <c r="E151" s="54">
        <v>22144801</v>
      </c>
      <c r="F151" s="54">
        <v>22144801</v>
      </c>
      <c r="G151" s="54">
        <v>22144801</v>
      </c>
      <c r="H151" s="12">
        <f>SUM(E151:G151)</f>
        <v>66434403</v>
      </c>
      <c r="I151" s="13">
        <f>+D151-H151</f>
        <v>212613111</v>
      </c>
    </row>
    <row r="152" spans="1:9" ht="14.25">
      <c r="A152" s="55" t="s">
        <v>157</v>
      </c>
      <c r="B152" s="28">
        <v>120000000</v>
      </c>
      <c r="C152" s="56"/>
      <c r="D152" s="12">
        <f>+B152+C152</f>
        <v>120000000</v>
      </c>
      <c r="E152" s="12">
        <v>10000000</v>
      </c>
      <c r="F152" s="57">
        <v>10000000</v>
      </c>
      <c r="G152" s="57">
        <v>10000000</v>
      </c>
      <c r="H152" s="12">
        <f>SUM(E152:G152)</f>
        <v>30000000</v>
      </c>
      <c r="I152" s="13">
        <f>+D152-H152</f>
        <v>90000000</v>
      </c>
    </row>
    <row r="153" spans="1:9" ht="14.25">
      <c r="A153" s="55" t="s">
        <v>158</v>
      </c>
      <c r="B153" s="28"/>
      <c r="C153" s="56">
        <v>5854074</v>
      </c>
      <c r="D153" s="12">
        <f>+B153+C153</f>
        <v>5854074</v>
      </c>
      <c r="E153" s="12"/>
      <c r="F153" s="57"/>
      <c r="G153" s="57">
        <v>5854074</v>
      </c>
      <c r="H153" s="12">
        <f>SUM(E153:G153)</f>
        <v>5854074</v>
      </c>
      <c r="I153" s="13">
        <f>+D153-H153</f>
        <v>0</v>
      </c>
    </row>
    <row r="154" spans="1:9" ht="15" thickBot="1">
      <c r="A154" s="55" t="s">
        <v>159</v>
      </c>
      <c r="B154" s="28"/>
      <c r="C154" s="56">
        <v>81739850</v>
      </c>
      <c r="D154" s="12">
        <f>+B154+C154</f>
        <v>81739850</v>
      </c>
      <c r="E154" s="12"/>
      <c r="F154" s="12"/>
      <c r="G154" s="12">
        <v>39702100</v>
      </c>
      <c r="H154" s="58">
        <f>SUM(E154:G154)</f>
        <v>39702100</v>
      </c>
      <c r="I154" s="13">
        <f>+D154-H154</f>
        <v>42037750</v>
      </c>
    </row>
    <row r="155" spans="1:9" ht="13.5" thickBot="1">
      <c r="A155" s="2" t="s">
        <v>160</v>
      </c>
      <c r="B155" s="59">
        <f>+B156+B159+B162</f>
        <v>417388500</v>
      </c>
      <c r="C155" s="59">
        <f>+C156+C159+C162</f>
        <v>0</v>
      </c>
      <c r="D155" s="50">
        <f>SUM(D156+D159+D162)</f>
        <v>417388500</v>
      </c>
      <c r="E155" s="59">
        <f>+E156+E159+E162</f>
        <v>0</v>
      </c>
      <c r="F155" s="59">
        <f>+F156+F159+F162</f>
        <v>0</v>
      </c>
      <c r="G155" s="59">
        <f>+G156+G159+G162</f>
        <v>1818181.82</v>
      </c>
      <c r="H155" s="60">
        <f>+H156+H159+H162+H165</f>
        <v>1818181.82</v>
      </c>
      <c r="I155" s="51">
        <f>+I156+I159+I162</f>
        <v>415570318.17999995</v>
      </c>
    </row>
    <row r="156" spans="1:9" ht="13.5" thickBot="1">
      <c r="A156" s="61" t="s">
        <v>161</v>
      </c>
      <c r="B156" s="62">
        <f>B157+B158</f>
        <v>26523500</v>
      </c>
      <c r="C156" s="62">
        <f>C157+C158</f>
        <v>0</v>
      </c>
      <c r="D156" s="62">
        <f>+D157+D158</f>
        <v>26523500</v>
      </c>
      <c r="E156" s="62">
        <f>+E158</f>
        <v>0</v>
      </c>
      <c r="F156" s="62">
        <f>+F158</f>
        <v>0</v>
      </c>
      <c r="G156" s="62">
        <f>+G157+G158</f>
        <v>909090.91</v>
      </c>
      <c r="H156" s="63">
        <f>SUM(H157:H158)</f>
        <v>909090.91</v>
      </c>
      <c r="I156" s="64">
        <f>+I157+I158</f>
        <v>25614409.09</v>
      </c>
    </row>
    <row r="157" spans="1:9" ht="13.5" thickBot="1">
      <c r="A157" s="65" t="s">
        <v>162</v>
      </c>
      <c r="B157" s="66">
        <v>10000000</v>
      </c>
      <c r="C157" s="62"/>
      <c r="D157" s="63">
        <f>+B157+C157</f>
        <v>10000000</v>
      </c>
      <c r="E157" s="62"/>
      <c r="F157" s="62"/>
      <c r="G157" s="67">
        <v>909090.91</v>
      </c>
      <c r="H157" s="63">
        <f>SUM(E157:G157)</f>
        <v>909090.91</v>
      </c>
      <c r="I157" s="68">
        <f>+D157-H157</f>
        <v>9090909.09</v>
      </c>
    </row>
    <row r="158" spans="1:9" ht="13.5" thickBot="1">
      <c r="A158" s="69" t="s">
        <v>163</v>
      </c>
      <c r="B158" s="70">
        <v>16523500</v>
      </c>
      <c r="C158" s="71"/>
      <c r="D158" s="12">
        <f>+B158+C158</f>
        <v>16523500</v>
      </c>
      <c r="E158" s="71"/>
      <c r="F158" s="71"/>
      <c r="G158" s="71"/>
      <c r="H158" s="12">
        <f>SUM(E158:G158)</f>
        <v>0</v>
      </c>
      <c r="I158" s="72">
        <f>+D158-H158</f>
        <v>16523500</v>
      </c>
    </row>
    <row r="159" spans="1:9" ht="13.5" thickBot="1">
      <c r="A159" s="73" t="s">
        <v>164</v>
      </c>
      <c r="B159" s="62">
        <f>B160+B161</f>
        <v>310050000</v>
      </c>
      <c r="C159" s="62">
        <f>C160+C161</f>
        <v>0</v>
      </c>
      <c r="D159" s="74">
        <f>+B159+C159</f>
        <v>310050000</v>
      </c>
      <c r="E159" s="62">
        <f>+E161</f>
        <v>0</v>
      </c>
      <c r="F159" s="62">
        <f>+F161</f>
        <v>0</v>
      </c>
      <c r="G159" s="62">
        <f>+G160+G161</f>
        <v>0</v>
      </c>
      <c r="H159" s="63">
        <f>SUM(E159:E159)</f>
        <v>0</v>
      </c>
      <c r="I159" s="64">
        <f>+I160+I161</f>
        <v>310050000</v>
      </c>
    </row>
    <row r="160" spans="1:9" ht="13.5" thickBot="1">
      <c r="A160" s="65" t="s">
        <v>165</v>
      </c>
      <c r="B160" s="62">
        <v>74000000</v>
      </c>
      <c r="C160" s="62"/>
      <c r="D160" s="12">
        <f>+B160+C160</f>
        <v>74000000</v>
      </c>
      <c r="E160" s="62"/>
      <c r="F160" s="75"/>
      <c r="G160" s="75"/>
      <c r="H160" s="63">
        <f>SUM(E160:G160)</f>
        <v>0</v>
      </c>
      <c r="I160" s="13">
        <f>+D160-H160</f>
        <v>74000000</v>
      </c>
    </row>
    <row r="161" spans="1:9" ht="13.5" thickBot="1">
      <c r="A161" s="69" t="s">
        <v>166</v>
      </c>
      <c r="B161" s="76">
        <v>236050000</v>
      </c>
      <c r="C161" s="62"/>
      <c r="D161" s="63">
        <f>+B161+C161</f>
        <v>236050000</v>
      </c>
      <c r="E161" s="62"/>
      <c r="F161" s="62"/>
      <c r="G161" s="62"/>
      <c r="H161" s="63">
        <f>SUM(E161:G161)</f>
        <v>0</v>
      </c>
      <c r="I161" s="68">
        <f>+D161-H161</f>
        <v>236050000</v>
      </c>
    </row>
    <row r="162" spans="1:9" ht="13.5" thickBot="1">
      <c r="A162" s="77" t="s">
        <v>167</v>
      </c>
      <c r="B162" s="62">
        <f>+B163+B164</f>
        <v>80815000</v>
      </c>
      <c r="C162" s="62">
        <f>+C163+C164</f>
        <v>0</v>
      </c>
      <c r="D162" s="74">
        <f>+D163+D164</f>
        <v>80815000</v>
      </c>
      <c r="E162" s="78">
        <f>+E164</f>
        <v>0</v>
      </c>
      <c r="F162" s="78">
        <f>+F164</f>
        <v>0</v>
      </c>
      <c r="G162" s="79">
        <f>+G163+G164</f>
        <v>909090.91</v>
      </c>
      <c r="H162" s="80">
        <f>SUM(H163:H164)</f>
        <v>909090.91</v>
      </c>
      <c r="I162" s="81">
        <f>+D162-H162</f>
        <v>79905909.09</v>
      </c>
    </row>
    <row r="163" spans="1:9" ht="13.5" thickBot="1">
      <c r="A163" s="82" t="s">
        <v>168</v>
      </c>
      <c r="B163" s="62">
        <v>10000000</v>
      </c>
      <c r="C163" s="62"/>
      <c r="D163" s="63">
        <f aca="true" t="shared" si="13" ref="D163:D168">+B163+C163</f>
        <v>10000000</v>
      </c>
      <c r="E163" s="83"/>
      <c r="F163" s="83"/>
      <c r="G163" s="84">
        <v>909090.91</v>
      </c>
      <c r="H163" s="63">
        <f>SUM(E163:G163)</f>
        <v>909090.91</v>
      </c>
      <c r="I163" s="85">
        <f>+D163-H163</f>
        <v>9090909.09</v>
      </c>
    </row>
    <row r="164" spans="1:9" ht="13.5" thickBot="1">
      <c r="A164" s="82" t="s">
        <v>169</v>
      </c>
      <c r="B164" s="66">
        <v>70815000</v>
      </c>
      <c r="C164" s="62"/>
      <c r="D164" s="12">
        <f t="shared" si="13"/>
        <v>70815000</v>
      </c>
      <c r="E164" s="62"/>
      <c r="F164" s="62"/>
      <c r="G164" s="86"/>
      <c r="H164" s="12">
        <f>SUM(E164:F164)</f>
        <v>0</v>
      </c>
      <c r="I164" s="13">
        <f>+D164-H164</f>
        <v>70815000</v>
      </c>
    </row>
    <row r="165" spans="1:9" ht="14.25" thickBot="1" thickTop="1">
      <c r="A165" s="73" t="s">
        <v>170</v>
      </c>
      <c r="B165" s="62">
        <f>+B166</f>
        <v>47210000</v>
      </c>
      <c r="C165" s="35">
        <f>SUM(C166)</f>
        <v>0</v>
      </c>
      <c r="D165" s="74">
        <f t="shared" si="13"/>
        <v>47210000</v>
      </c>
      <c r="E165" s="87">
        <f>+E166</f>
        <v>0</v>
      </c>
      <c r="F165" s="88">
        <f>+F166</f>
        <v>0</v>
      </c>
      <c r="G165" s="88">
        <f>+G166</f>
        <v>0</v>
      </c>
      <c r="H165" s="63">
        <f>SUM(E165:E165)</f>
        <v>0</v>
      </c>
      <c r="I165" s="89">
        <f>+D165-H165</f>
        <v>47210000</v>
      </c>
    </row>
    <row r="166" spans="1:9" ht="13.5" thickBot="1">
      <c r="A166" s="90" t="s">
        <v>171</v>
      </c>
      <c r="B166" s="66">
        <v>47210000</v>
      </c>
      <c r="C166" s="91"/>
      <c r="D166" s="63">
        <f t="shared" si="13"/>
        <v>47210000</v>
      </c>
      <c r="E166" s="86"/>
      <c r="F166" s="86"/>
      <c r="G166" s="62"/>
      <c r="H166" s="12">
        <f>SUM(E166:F166)</f>
        <v>0</v>
      </c>
      <c r="I166" s="68">
        <f>+D166-H166</f>
        <v>47210000</v>
      </c>
    </row>
    <row r="167" spans="1:9" ht="13.5" thickBot="1">
      <c r="A167" s="92" t="s">
        <v>172</v>
      </c>
      <c r="B167" s="62">
        <f>+B168</f>
        <v>157404475</v>
      </c>
      <c r="C167" s="91"/>
      <c r="D167" s="63">
        <f t="shared" si="13"/>
        <v>157404475</v>
      </c>
      <c r="E167" s="86">
        <f>+E167</f>
        <v>0</v>
      </c>
      <c r="F167" s="86">
        <f>+F167</f>
        <v>0</v>
      </c>
      <c r="G167" s="86">
        <f>+G167</f>
        <v>0</v>
      </c>
      <c r="H167" s="50">
        <f>SUM(H168:H168)</f>
        <v>0</v>
      </c>
      <c r="I167" s="89">
        <f>+D167-H167</f>
        <v>157404475</v>
      </c>
    </row>
    <row r="168" spans="1:9" ht="13.5" thickBot="1">
      <c r="A168" s="90" t="s">
        <v>173</v>
      </c>
      <c r="B168" s="66">
        <v>157404475</v>
      </c>
      <c r="C168" s="91"/>
      <c r="D168" s="63">
        <f t="shared" si="13"/>
        <v>157404475</v>
      </c>
      <c r="E168" s="86"/>
      <c r="F168" s="86"/>
      <c r="G168" s="86"/>
      <c r="H168" s="63">
        <f>SUM(E168:G168)</f>
        <v>0</v>
      </c>
      <c r="I168" s="68">
        <f>+D168-H168</f>
        <v>157404475</v>
      </c>
    </row>
    <row r="169" ht="12.75">
      <c r="B169" s="93"/>
    </row>
    <row r="170" ht="12.75">
      <c r="B170" s="94"/>
    </row>
    <row r="171" ht="12.75">
      <c r="B171" s="93"/>
    </row>
    <row r="172" ht="12.75">
      <c r="B172" s="93"/>
    </row>
    <row r="173" ht="12.75">
      <c r="B173" s="93"/>
    </row>
    <row r="174" ht="12.75">
      <c r="B174" s="93"/>
    </row>
    <row r="175" ht="12.75">
      <c r="B175" s="93"/>
    </row>
    <row r="199" ht="12.75">
      <c r="I199" s="1"/>
    </row>
    <row r="200" spans="1:9" ht="12.75">
      <c r="A200" s="1"/>
      <c r="I200" s="1"/>
    </row>
    <row r="201" ht="12.75">
      <c r="I201" s="1"/>
    </row>
    <row r="203" ht="12.75">
      <c r="I203" s="1"/>
    </row>
    <row r="204" spans="2:9" ht="12.75">
      <c r="B204" s="1"/>
      <c r="C204" s="1"/>
      <c r="D204" s="1"/>
      <c r="E204" s="1"/>
      <c r="F204" s="1"/>
      <c r="G204" s="1"/>
      <c r="H204" s="1"/>
      <c r="I204" s="1"/>
    </row>
    <row r="205" spans="2:9" ht="12.75">
      <c r="B205" s="1"/>
      <c r="C205" s="1"/>
      <c r="D205" s="1"/>
      <c r="E205" s="1"/>
      <c r="F205" s="1"/>
      <c r="G205" s="1"/>
      <c r="H205" s="1"/>
      <c r="I205" s="1"/>
    </row>
    <row r="206" spans="2:8" ht="12.75">
      <c r="B206" s="1"/>
      <c r="C206" s="1"/>
      <c r="D206" s="1"/>
      <c r="E206" s="1"/>
      <c r="F206" s="1"/>
      <c r="G206" s="1"/>
      <c r="H206" s="1"/>
    </row>
    <row r="207" ht="12.75">
      <c r="I207" s="1"/>
    </row>
    <row r="208" spans="2:8" ht="12.75">
      <c r="B208" s="1"/>
      <c r="C208" s="1"/>
      <c r="D208" s="1"/>
      <c r="E208" s="1"/>
      <c r="F208" s="1"/>
      <c r="G208" s="1"/>
      <c r="H208" s="1"/>
    </row>
    <row r="209" spans="2:9" ht="12.75">
      <c r="B209" s="1"/>
      <c r="C209" s="1"/>
      <c r="D209" s="1"/>
      <c r="E209" s="1"/>
      <c r="F209" s="1"/>
      <c r="G209" s="1"/>
      <c r="H209" s="1"/>
      <c r="I209" s="1"/>
    </row>
    <row r="210" spans="2:9" ht="12.75">
      <c r="B210" s="1"/>
      <c r="C210" s="1"/>
      <c r="D210" s="1"/>
      <c r="E210" s="1"/>
      <c r="F210" s="1"/>
      <c r="G210" s="1"/>
      <c r="H210" s="1"/>
      <c r="I210" s="1"/>
    </row>
    <row r="211" ht="12.75">
      <c r="I211" s="1"/>
    </row>
    <row r="212" spans="2:9" ht="12.75">
      <c r="B212" s="1"/>
      <c r="C212" s="1"/>
      <c r="D212" s="1"/>
      <c r="E212" s="1"/>
      <c r="F212" s="1"/>
      <c r="G212" s="1"/>
      <c r="H212" s="1"/>
      <c r="I212" s="1"/>
    </row>
    <row r="213" ht="12.75">
      <c r="I213" s="1"/>
    </row>
    <row r="214" spans="2:8" ht="12.75">
      <c r="B214" s="1"/>
      <c r="C214" s="1"/>
      <c r="D214" s="1"/>
      <c r="E214" s="1"/>
      <c r="F214" s="1"/>
      <c r="G214" s="1"/>
      <c r="H214" s="1"/>
    </row>
    <row r="215" spans="2:9" ht="12.75">
      <c r="B215" s="1"/>
      <c r="C215" s="1"/>
      <c r="D215" s="1"/>
      <c r="E215" s="1"/>
      <c r="F215" s="1"/>
      <c r="G215" s="1"/>
      <c r="H215" s="1"/>
      <c r="I215" s="1"/>
    </row>
    <row r="216" spans="2:8" ht="12.75">
      <c r="B216" s="1"/>
      <c r="C216" s="1"/>
      <c r="D216" s="1"/>
      <c r="E216" s="1"/>
      <c r="F216" s="1"/>
      <c r="G216" s="1"/>
      <c r="H216" s="1"/>
    </row>
    <row r="217" spans="2:9" ht="12.75">
      <c r="B217" s="1"/>
      <c r="C217" s="1"/>
      <c r="D217" s="1"/>
      <c r="E217" s="1"/>
      <c r="F217" s="1"/>
      <c r="G217" s="1"/>
      <c r="H217" s="1"/>
      <c r="I217" s="1"/>
    </row>
    <row r="218" spans="2:9" ht="12.75">
      <c r="B218" s="1"/>
      <c r="C218" s="1"/>
      <c r="D218" s="1"/>
      <c r="E218" s="1"/>
      <c r="F218" s="1"/>
      <c r="G218" s="1"/>
      <c r="H218" s="1"/>
      <c r="I218" s="1"/>
    </row>
    <row r="219" spans="2:9" ht="12.75">
      <c r="B219" s="1"/>
      <c r="I219" s="1"/>
    </row>
    <row r="220" spans="2:8" ht="12.75">
      <c r="B220" s="1"/>
      <c r="C220" s="1"/>
      <c r="D220" s="1"/>
      <c r="E220" s="1"/>
      <c r="F220" s="1"/>
      <c r="G220" s="1"/>
      <c r="H220" s="1"/>
    </row>
    <row r="221" ht="12.75">
      <c r="B221" s="1"/>
    </row>
    <row r="222" spans="2:9" ht="12.75">
      <c r="B222" s="1"/>
      <c r="C222" s="1"/>
      <c r="D222" s="1"/>
      <c r="E222" s="1"/>
      <c r="F222" s="1"/>
      <c r="G222" s="1"/>
      <c r="H222" s="1"/>
      <c r="I222" s="1"/>
    </row>
    <row r="223" spans="2:9" ht="12.75">
      <c r="B223" s="1"/>
      <c r="C223" s="1"/>
      <c r="D223" s="1"/>
      <c r="E223" s="1"/>
      <c r="F223" s="1"/>
      <c r="G223" s="1"/>
      <c r="H223" s="1"/>
      <c r="I223" s="1"/>
    </row>
    <row r="224" spans="2:8" ht="12.75">
      <c r="B224" s="1"/>
      <c r="C224" s="1"/>
      <c r="D224" s="1"/>
      <c r="E224" s="1"/>
      <c r="F224" s="1"/>
      <c r="G224" s="1"/>
      <c r="H224" s="1"/>
    </row>
    <row r="225" spans="2:9" ht="12.75">
      <c r="B225" s="1"/>
      <c r="I225" s="1"/>
    </row>
    <row r="226" spans="2:9" ht="12.75">
      <c r="B226" s="1"/>
      <c r="I226" s="1"/>
    </row>
    <row r="227" ht="12.75">
      <c r="B227" s="1"/>
    </row>
    <row r="228" spans="2:9" ht="12.75">
      <c r="B228" s="1"/>
      <c r="C228" s="1"/>
      <c r="D228" s="1"/>
      <c r="E228" s="1"/>
      <c r="F228" s="1"/>
      <c r="G228" s="1"/>
      <c r="H228" s="1"/>
      <c r="I228" s="1"/>
    </row>
    <row r="229" spans="2:9" ht="12.75">
      <c r="B229" s="1"/>
      <c r="C229" s="1"/>
      <c r="D229" s="1"/>
      <c r="E229" s="1"/>
      <c r="F229" s="1"/>
      <c r="G229" s="1"/>
      <c r="H229" s="1"/>
      <c r="I229" s="1"/>
    </row>
    <row r="230" spans="2:9" ht="12.75">
      <c r="B230" s="1"/>
      <c r="C230" s="1"/>
      <c r="D230" s="1"/>
      <c r="E230" s="1"/>
      <c r="F230" s="1"/>
      <c r="G230" s="1"/>
      <c r="H230" s="1"/>
      <c r="I230" s="1"/>
    </row>
    <row r="231" spans="2:9" ht="12.75">
      <c r="B231" s="1"/>
      <c r="I231" s="1"/>
    </row>
    <row r="232" ht="12.75">
      <c r="I232" s="1"/>
    </row>
    <row r="233" spans="2:9" ht="12.75">
      <c r="B233" s="1"/>
      <c r="C233" s="1"/>
      <c r="D233" s="1"/>
      <c r="E233" s="1"/>
      <c r="F233" s="1"/>
      <c r="G233" s="1"/>
      <c r="H233" s="1"/>
      <c r="I233" s="1"/>
    </row>
    <row r="234" spans="2:9" ht="12.75">
      <c r="B234" s="1"/>
      <c r="I234" s="1"/>
    </row>
    <row r="235" spans="2:9" ht="12.75">
      <c r="B235" s="1"/>
      <c r="C235" s="1"/>
      <c r="D235" s="1"/>
      <c r="E235" s="1"/>
      <c r="F235" s="1"/>
      <c r="G235" s="1"/>
      <c r="H235" s="1"/>
      <c r="I235" s="1"/>
    </row>
    <row r="236" spans="2:9" ht="12.75">
      <c r="B236" s="1"/>
      <c r="C236" s="1"/>
      <c r="D236" s="1"/>
      <c r="E236" s="1"/>
      <c r="F236" s="1"/>
      <c r="G236" s="1"/>
      <c r="H236" s="1"/>
      <c r="I236" s="1"/>
    </row>
    <row r="237" spans="2:9" ht="12.75">
      <c r="B237" s="1"/>
      <c r="C237" s="1"/>
      <c r="D237" s="1"/>
      <c r="E237" s="1"/>
      <c r="F237" s="1"/>
      <c r="G237" s="1"/>
      <c r="H237" s="1"/>
      <c r="I237" s="1"/>
    </row>
    <row r="238" spans="2:9" ht="12.75">
      <c r="B238" s="1"/>
      <c r="C238" s="1"/>
      <c r="D238" s="1"/>
      <c r="E238" s="1"/>
      <c r="F238" s="1"/>
      <c r="G238" s="1"/>
      <c r="H238" s="1"/>
      <c r="I238" s="1"/>
    </row>
    <row r="239" spans="2:9" ht="12.75">
      <c r="B239" s="1"/>
      <c r="I239" s="1"/>
    </row>
    <row r="240" spans="2:9" ht="12.75">
      <c r="B240" s="1"/>
      <c r="I240" s="1"/>
    </row>
    <row r="241" spans="2:8" ht="12.75">
      <c r="B241" s="1"/>
      <c r="C241" s="1"/>
      <c r="D241" s="1"/>
      <c r="E241" s="1"/>
      <c r="F241" s="1"/>
      <c r="G241" s="1"/>
      <c r="H241" s="1"/>
    </row>
    <row r="242" spans="2:9" ht="12.75">
      <c r="B242" s="1"/>
      <c r="C242" s="1"/>
      <c r="D242" s="1"/>
      <c r="E242" s="1"/>
      <c r="F242" s="1"/>
      <c r="G242" s="1"/>
      <c r="H242" s="1"/>
      <c r="I242" s="1"/>
    </row>
    <row r="243" spans="2:9" ht="12.75">
      <c r="B243" s="1"/>
      <c r="C243" s="1"/>
      <c r="D243" s="1"/>
      <c r="E243" s="1"/>
      <c r="F243" s="1"/>
      <c r="G243" s="1"/>
      <c r="H243" s="1"/>
      <c r="I243" s="1"/>
    </row>
    <row r="244" spans="2:9" ht="12.75">
      <c r="B244" s="1"/>
      <c r="I244" s="1"/>
    </row>
    <row r="245" spans="2:8" ht="12.75">
      <c r="B245" s="1"/>
      <c r="C245" s="1"/>
      <c r="D245" s="1"/>
      <c r="E245" s="1"/>
      <c r="F245" s="1"/>
      <c r="G245" s="1"/>
      <c r="H245" s="1"/>
    </row>
    <row r="246" ht="12.75">
      <c r="B246" s="1"/>
    </row>
    <row r="247" spans="2:8" ht="12.75">
      <c r="B247" s="1"/>
      <c r="C247" s="1"/>
      <c r="D247" s="1"/>
      <c r="E247" s="1"/>
      <c r="F247" s="1"/>
      <c r="G247" s="1"/>
      <c r="H247" s="1"/>
    </row>
    <row r="248" spans="2:8" ht="12.75">
      <c r="B248" s="1"/>
      <c r="C248" s="1"/>
      <c r="D248" s="1"/>
      <c r="E248" s="1"/>
      <c r="F248" s="1"/>
      <c r="G248" s="1"/>
      <c r="H248" s="1"/>
    </row>
    <row r="249" spans="2:9" ht="12.75">
      <c r="B249" s="1"/>
      <c r="C249" s="1"/>
      <c r="D249" s="1"/>
      <c r="E249" s="1"/>
      <c r="F249" s="1"/>
      <c r="G249" s="1"/>
      <c r="H249" s="1"/>
      <c r="I249" s="1"/>
    </row>
    <row r="250" spans="2:9" ht="12.75">
      <c r="B250" s="1"/>
      <c r="I250" s="1"/>
    </row>
    <row r="251" spans="2:9" ht="12.75">
      <c r="B251" s="1"/>
      <c r="I251" s="1"/>
    </row>
    <row r="252" spans="2:9" ht="12.75">
      <c r="B252" s="1"/>
      <c r="I252" s="1"/>
    </row>
    <row r="253" ht="12.75">
      <c r="B253" s="1"/>
    </row>
    <row r="254" ht="12.75">
      <c r="B254" s="1"/>
    </row>
    <row r="255" spans="2:9" ht="12.75">
      <c r="B255" s="1"/>
      <c r="C255" s="1"/>
      <c r="D255" s="1"/>
      <c r="E255" s="1"/>
      <c r="F255" s="1"/>
      <c r="G255" s="1"/>
      <c r="H255" s="1"/>
      <c r="I255" s="1"/>
    </row>
    <row r="256" spans="2:9" ht="12.75">
      <c r="B256" s="1"/>
      <c r="C256" s="1"/>
      <c r="D256" s="1"/>
      <c r="E256" s="1"/>
      <c r="F256" s="1"/>
      <c r="G256" s="1"/>
      <c r="H256" s="1"/>
      <c r="I256" s="1"/>
    </row>
    <row r="257" spans="2:9" ht="12.75">
      <c r="B257" s="1"/>
      <c r="C257" s="1"/>
      <c r="D257" s="1"/>
      <c r="E257" s="1"/>
      <c r="F257" s="1"/>
      <c r="G257" s="1"/>
      <c r="H257" s="1"/>
      <c r="I257" s="1"/>
    </row>
    <row r="258" ht="12.75">
      <c r="B258" s="1"/>
    </row>
    <row r="259" ht="12.75">
      <c r="B259" s="1"/>
    </row>
    <row r="260" spans="2:8" ht="12.75">
      <c r="B260" s="1"/>
      <c r="C260" s="1"/>
      <c r="D260" s="1"/>
      <c r="E260" s="1"/>
      <c r="F260" s="1"/>
      <c r="G260" s="1"/>
      <c r="H260" s="1"/>
    </row>
    <row r="261" spans="2:9" ht="12.75">
      <c r="B261" s="1"/>
      <c r="C261" s="1"/>
      <c r="D261" s="1"/>
      <c r="E261" s="1"/>
      <c r="F261" s="1"/>
      <c r="G261" s="1"/>
      <c r="H261" s="1"/>
      <c r="I261" s="1"/>
    </row>
    <row r="262" spans="2:9" ht="12.75">
      <c r="B262" s="1"/>
      <c r="C262" s="1"/>
      <c r="D262" s="1"/>
      <c r="E262" s="1"/>
      <c r="F262" s="1"/>
      <c r="G262" s="1"/>
      <c r="H262" s="1"/>
      <c r="I262" s="1"/>
    </row>
    <row r="263" spans="2:9" ht="12.75">
      <c r="B263" s="1"/>
      <c r="I263" s="1"/>
    </row>
    <row r="264" spans="2:9" ht="12.75">
      <c r="B264" s="1"/>
      <c r="I264" s="1"/>
    </row>
    <row r="265" spans="2:9" ht="12.75">
      <c r="B265" s="1"/>
      <c r="I265" s="1"/>
    </row>
    <row r="266" spans="2:9" ht="12.75">
      <c r="B266" s="1"/>
      <c r="C266" s="1"/>
      <c r="D266" s="1"/>
      <c r="E266" s="1"/>
      <c r="F266" s="1"/>
      <c r="G266" s="1"/>
      <c r="H266" s="1"/>
      <c r="I266" s="1"/>
    </row>
    <row r="267" spans="2:8" ht="12.75">
      <c r="B267" s="1"/>
      <c r="C267" s="1"/>
      <c r="D267" s="1"/>
      <c r="E267" s="1"/>
      <c r="F267" s="1"/>
      <c r="G267" s="1"/>
      <c r="H267" s="1"/>
    </row>
    <row r="268" spans="2:9" ht="12.75">
      <c r="B268" s="1"/>
      <c r="C268" s="1"/>
      <c r="D268" s="1"/>
      <c r="E268" s="1"/>
      <c r="F268" s="1"/>
      <c r="G268" s="1"/>
      <c r="H268" s="1"/>
      <c r="I268" s="1"/>
    </row>
    <row r="269" spans="2:9" ht="12.75">
      <c r="B269" s="1"/>
      <c r="C269" s="1"/>
      <c r="D269" s="1"/>
      <c r="E269" s="1"/>
      <c r="F269" s="1"/>
      <c r="G269" s="1"/>
      <c r="H269" s="1"/>
      <c r="I269" s="1"/>
    </row>
    <row r="270" spans="2:8" ht="12.75">
      <c r="B270" s="1"/>
      <c r="C270" s="1"/>
      <c r="D270" s="1"/>
      <c r="E270" s="1"/>
      <c r="F270" s="1"/>
      <c r="G270" s="1"/>
      <c r="H270" s="1"/>
    </row>
    <row r="271" spans="2:8" ht="12.75">
      <c r="B271" s="1"/>
      <c r="C271" s="1"/>
      <c r="D271" s="1"/>
      <c r="E271" s="1"/>
      <c r="F271" s="1"/>
      <c r="G271" s="1"/>
      <c r="H271" s="1"/>
    </row>
    <row r="272" ht="12.75">
      <c r="B272" s="1"/>
    </row>
    <row r="273" spans="2:8" ht="12.75">
      <c r="B273" s="1"/>
      <c r="C273" s="1"/>
      <c r="D273" s="1"/>
      <c r="E273" s="1"/>
      <c r="F273" s="1"/>
      <c r="G273" s="1"/>
      <c r="H273" s="1"/>
    </row>
    <row r="274" spans="2:8" ht="12.75">
      <c r="B274" s="1"/>
      <c r="C274" s="1"/>
      <c r="D274" s="1"/>
      <c r="E274" s="1"/>
      <c r="F274" s="1"/>
      <c r="G274" s="1"/>
      <c r="H274" s="1"/>
    </row>
    <row r="275" spans="2:9" ht="12.75">
      <c r="B275" s="1"/>
      <c r="I275" s="1"/>
    </row>
    <row r="276" spans="2:9" ht="12.75">
      <c r="B276" s="1"/>
      <c r="C276" s="1"/>
      <c r="D276" s="1"/>
      <c r="E276" s="1"/>
      <c r="F276" s="1"/>
      <c r="G276" s="1"/>
      <c r="H276" s="1"/>
      <c r="I276" s="1"/>
    </row>
    <row r="277" spans="2:9" ht="12.75">
      <c r="B277" s="1"/>
      <c r="C277" s="1"/>
      <c r="D277" s="1"/>
      <c r="E277" s="1"/>
      <c r="F277" s="1"/>
      <c r="G277" s="1"/>
      <c r="H277" s="1"/>
      <c r="I277" s="1"/>
    </row>
    <row r="278" spans="3:8" ht="12.75">
      <c r="C278" s="1"/>
      <c r="D278" s="1"/>
      <c r="E278" s="1"/>
      <c r="F278" s="1"/>
      <c r="G278" s="1"/>
      <c r="H278" s="1"/>
    </row>
    <row r="279" spans="2:9" ht="12.75">
      <c r="B279" s="1"/>
      <c r="I279" s="1"/>
    </row>
    <row r="280" spans="2:8" ht="12.75">
      <c r="B280" s="1"/>
      <c r="C280" s="1"/>
      <c r="D280" s="1"/>
      <c r="E280" s="1"/>
      <c r="F280" s="1"/>
      <c r="G280" s="1"/>
      <c r="H280" s="1"/>
    </row>
    <row r="281" spans="2:8" ht="12.75">
      <c r="B281" s="1"/>
      <c r="C281" s="1"/>
      <c r="D281" s="1"/>
      <c r="E281" s="1"/>
      <c r="F281" s="1"/>
      <c r="G281" s="1"/>
      <c r="H281" s="1"/>
    </row>
    <row r="282" spans="2:8" ht="12.75">
      <c r="B282" s="1"/>
      <c r="C282" s="1"/>
      <c r="D282" s="1"/>
      <c r="E282" s="1"/>
      <c r="F282" s="1"/>
      <c r="G282" s="1"/>
      <c r="H282" s="1"/>
    </row>
    <row r="284" ht="12.75">
      <c r="B284" s="1"/>
    </row>
    <row r="285" ht="12.75">
      <c r="B285" s="1"/>
    </row>
    <row r="286" spans="2:9" ht="12.75">
      <c r="B286" s="1"/>
      <c r="I286" s="1"/>
    </row>
    <row r="287" spans="2:9" ht="12.75">
      <c r="B287" s="1"/>
      <c r="I287" s="1"/>
    </row>
    <row r="288" ht="12.75">
      <c r="I288" s="1"/>
    </row>
    <row r="289" ht="12.75">
      <c r="B289" s="1"/>
    </row>
    <row r="290" ht="12.75">
      <c r="B290" s="1"/>
    </row>
    <row r="291" spans="2:9" ht="12.75">
      <c r="B291" s="1"/>
      <c r="C291" s="1"/>
      <c r="D291" s="1"/>
      <c r="E291" s="1"/>
      <c r="F291" s="1"/>
      <c r="G291" s="1"/>
      <c r="H291" s="1"/>
      <c r="I291" s="1"/>
    </row>
    <row r="292" spans="2:9" ht="12.75">
      <c r="B292" s="1"/>
      <c r="C292" s="1"/>
      <c r="D292" s="1"/>
      <c r="E292" s="1"/>
      <c r="F292" s="1"/>
      <c r="G292" s="1"/>
      <c r="H292" s="1"/>
      <c r="I292" s="1"/>
    </row>
    <row r="293" spans="2:9" ht="12.75">
      <c r="B293" s="1"/>
      <c r="C293" s="1"/>
      <c r="D293" s="1"/>
      <c r="E293" s="1"/>
      <c r="F293" s="1"/>
      <c r="G293" s="1"/>
      <c r="H293" s="1"/>
      <c r="I293" s="1"/>
    </row>
    <row r="294" ht="12.75">
      <c r="B294" s="1"/>
    </row>
    <row r="295" ht="12.75">
      <c r="B295" s="1"/>
    </row>
    <row r="296" spans="2:8" ht="12.75">
      <c r="B296" s="1"/>
      <c r="C296" s="1"/>
      <c r="D296" s="1"/>
      <c r="E296" s="1"/>
      <c r="F296" s="1"/>
      <c r="G296" s="1"/>
      <c r="H296" s="1"/>
    </row>
    <row r="297" spans="2:8" ht="12.75">
      <c r="B297" s="1"/>
      <c r="C297" s="1"/>
      <c r="D297" s="1"/>
      <c r="E297" s="1"/>
      <c r="F297" s="1"/>
      <c r="G297" s="1"/>
      <c r="H297" s="1"/>
    </row>
    <row r="298" spans="2:8" ht="12.75">
      <c r="B298" s="1"/>
      <c r="C298" s="1"/>
      <c r="D298" s="1"/>
      <c r="E298" s="1"/>
      <c r="F298" s="1"/>
      <c r="G298" s="1"/>
      <c r="H298" s="1"/>
    </row>
  </sheetData>
  <sheetProtection/>
  <mergeCells count="5">
    <mergeCell ref="A1:H1"/>
    <mergeCell ref="A2:H2"/>
    <mergeCell ref="A4:H4"/>
    <mergeCell ref="C6:C8"/>
    <mergeCell ref="A5:H5"/>
  </mergeCells>
  <printOptions/>
  <pageMargins left="0.6" right="0.12" top="0.4" bottom="0.3" header="0.15748031496062992" footer="0.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Alcantara</dc:creator>
  <cp:keywords/>
  <dc:description/>
  <cp:lastModifiedBy>Wadia Chantal</cp:lastModifiedBy>
  <cp:lastPrinted>2016-04-07T20:46:58Z</cp:lastPrinted>
  <dcterms:created xsi:type="dcterms:W3CDTF">2016-04-06T20:25:04Z</dcterms:created>
  <dcterms:modified xsi:type="dcterms:W3CDTF">2016-04-07T20:47:05Z</dcterms:modified>
  <cp:category/>
  <cp:version/>
  <cp:contentType/>
  <cp:contentStatus/>
</cp:coreProperties>
</file>