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activeTab="0"/>
  </bookViews>
  <sheets>
    <sheet name="PROG CONSOLIDADO  (marzo)" sheetId="1" r:id="rId1"/>
  </sheets>
  <definedNames>
    <definedName name="_xlnm.Print_Area" localSheetId="0">'PROG CONSOLIDADO  (marzo)'!$A$9:$I$155</definedName>
    <definedName name="_xlnm.Print_Titles" localSheetId="0">'PROG CONSOLIDADO  (marzo)'!$1:$8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<sst xmlns="http://schemas.openxmlformats.org/spreadsheetml/2006/main" count="169" uniqueCount="165">
  <si>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</si>
  <si>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</si>
  <si>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</si>
  <si>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</si>
  <si>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</si>
  <si>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</si>
  <si>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</si>
  <si>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</si>
  <si>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</si>
  <si>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</si>
  <si>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</si>
  <si>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</si>
  <si>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</si>
  <si>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</si>
  <si>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</si>
  <si>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</si>
  <si>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</si>
  <si>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</si>
  <si>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</si>
  <si>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</si>
  <si>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</si>
  <si>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</si>
  <si>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</si>
  <si>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</si>
  <si>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</si>
  <si>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</si>
  <si>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</si>
  <si>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</si>
  <si>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</si>
  <si>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</si>
  <si>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</si>
  <si>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</si>
  <si>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</si>
  <si>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</si>
  <si>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</si>
  <si>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</si>
  <si>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</si>
  <si>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</si>
  <si>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</si>
  <si>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</si>
  <si>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</si>
  <si>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</si>
  <si>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</si>
  <si>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</si>
  <si>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</si>
  <si>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</si>
  <si>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2.2.5.3.04-Alquiler de equipos de oficina y muebles</t>
  </si>
  <si>
    <t>2.2.5.4.01-Alquileres de equipos de transporte, tracción y elevación</t>
  </si>
  <si>
    <t>2.2.5.7.01-Alquiles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</si>
  <si>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</si>
  <si>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</si>
  <si>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</si>
  <si>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</si>
  <si>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</si>
  <si>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</si>
  <si>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</si>
  <si>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2.2.7.1.06-Instalaciones electricas</t>
  </si>
  <si>
    <t>2.2.7.2.01-Mantenimiento y reparación de muebles y equipos de oficina</t>
  </si>
  <si>
    <t>2.2.7.2.03-Mantenimiento y reparación equipos educacional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</si>
  <si>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</si>
  <si>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</si>
  <si>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</si>
  <si>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</si>
  <si>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</si>
  <si>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2.2.8.7.04-Servicios de capacitación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</si>
  <si>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</si>
  <si>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</si>
  <si>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</si>
  <si>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</si>
  <si>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</si>
  <si>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</si>
  <si>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</si>
  <si>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</si>
  <si>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</si>
  <si>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</si>
  <si>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</si>
  <si>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</si>
  <si>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</si>
  <si>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</si>
  <si>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</si>
  <si>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2.3.5.3.01-Llantas y neumáaticos</t>
  </si>
  <si>
    <t>2.3.5.4.01Artículos de Caucho</t>
  </si>
  <si>
    <t>2.3.5.5..01-Productos Plástico</t>
  </si>
  <si>
    <t>2.3.6.2.01-Productos de vidrio</t>
  </si>
  <si>
    <t>2.3.6.3.01-Productos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</si>
  <si>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</si>
  <si>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</si>
  <si>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</si>
  <si>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</si>
  <si>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</si>
  <si>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2.3.7.1.01-Gasolina</t>
  </si>
  <si>
    <t>2.3.7.1.02-Gasoil</t>
  </si>
  <si>
    <t>2.3.7.1.05-Aceites y grasas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</si>
  <si>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</si>
  <si>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</si>
  <si>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</si>
  <si>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</si>
  <si>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</si>
  <si>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2.3.7.2.06-Pinturaas, lacas, barnices, diluyentes y absorventes para pinturas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</si>
  <si>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</si>
  <si>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</si>
  <si>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</si>
  <si>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</si>
  <si>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</si>
  <si>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</si>
  <si>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</si>
  <si>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</si>
  <si>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</si>
  <si>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</si>
  <si>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</si>
  <si>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</si>
  <si>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</si>
  <si>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</si>
  <si>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</si>
  <si>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</si>
  <si>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</si>
  <si>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</si>
  <si>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</si>
  <si>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</si>
  <si>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2.4.5.2.01-Administrador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</si>
  <si>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</si>
  <si>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</si>
  <si>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</si>
  <si>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</si>
  <si>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</si>
  <si>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</si>
  <si>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</si>
  <si>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</si>
  <si>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</si>
  <si>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</si>
  <si>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2.6.4.8.01-Otros equipos de transporte</t>
  </si>
  <si>
    <t>2.6.5.1.01-Maquinarias y equipo agropecuario</t>
  </si>
  <si>
    <t>2.6.5.4.01-Maquinarias, otros equipos y herramientas</t>
  </si>
  <si>
    <t>2.6.5.5.01-Equipo de telecomunicaciónes y señalamiento</t>
  </si>
  <si>
    <t>2.6.5.7.01-Herramientas y maquinas-herramientas</t>
  </si>
  <si>
    <t>2.6.6.9.01-Arboles, cultivos y plantas que general productos recurrentes</t>
  </si>
  <si>
    <t>2.6.8.3.01-Programa de informática</t>
  </si>
  <si>
    <t>2.6.9.9.01-Obras estructuras y objeto de valor</t>
  </si>
  <si>
    <t>2.7.1.2.01-Obras para edificaciones no residenciles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</si>
  <si>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</si>
  <si>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</si>
  <si>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</si>
  <si>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</si>
  <si>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</si>
  <si>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Recursos de la Apropiaciones del 5% del Sr.Presidente (IAD)</t>
  </si>
  <si>
    <t>Recursos de la Apropiaciones del 5% del Sr.Presidente (MERCADOM)</t>
  </si>
  <si>
    <t>Recursos de la Apropiaciones del 5% del Sr.Presidente (INTABACO)</t>
  </si>
  <si>
    <t>D) PROYECTOS EN EJECUCION</t>
  </si>
  <si>
    <t>MEJORAM. DE LA SANIDAD E INOC. AGROALIM. EN LA REP.DOM. (PATCA III)</t>
  </si>
  <si>
    <t xml:space="preserve">  F-0800 - RECURSOS EXTERNOS   (PATCA III)</t>
  </si>
  <si>
    <t>CONST. DE SISTEMA DE PROD.P/RECONVERSION DE SAN JUAN DE LA MAGUANA</t>
  </si>
  <si>
    <t xml:space="preserve">        RECURSOS EXTERNOS  </t>
  </si>
  <si>
    <t>HABILITACION DE LA INDUSTRIA DE BAMBU EN LA REPUBLICA DOMINICANA</t>
  </si>
  <si>
    <t xml:space="preserve">      F-0900- RECURSOS EXTERNOS  </t>
  </si>
  <si>
    <t>MEJORAM. DE APOYO A LA INNOV. TECNOLOGICA AGROPEC. EN LA REP.DOM. PATCA II</t>
  </si>
  <si>
    <t xml:space="preserve">    F-0800  RECURSOS EXTERNOS (PATCA II)</t>
  </si>
  <si>
    <t>E) RECURSOS EXTERNOS</t>
  </si>
  <si>
    <t>2.4.1.6.01-0900-PLAN SIERRA (CREDITO EXTERNOS)</t>
  </si>
  <si>
    <t>2.5.1.2.01-0900-PLAN SIERRA (CREDITO EXTERNOS)</t>
  </si>
  <si>
    <t>F)-INSTITUCIONES DEL SECTOR</t>
  </si>
  <si>
    <t>OFICINA DE TRATADOS COMERCIALES AGRICOLAS (OTCA)</t>
  </si>
  <si>
    <t>CONSEJO NACIONAL DE INVEST. AGROP. Y FORESTALES</t>
  </si>
  <si>
    <t>"Año de la Atención Integral a la Primera Infancia"</t>
  </si>
  <si>
    <t>COORD.</t>
  </si>
  <si>
    <t>EJECUCIÓN PRESUPUESTARIA CORRESPONDIENTE AL MES DE MARZO 2015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</si>
</sst>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1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4" fontId="20" fillId="0" borderId="11" xfId="46" applyNumberFormat="1" applyFont="1" applyBorder="1" applyAlignment="1" applyProtection="1">
      <alignment/>
      <protection/>
    </xf>
    <xf numFmtId="4" fontId="20" fillId="24" borderId="11" xfId="46" applyNumberFormat="1" applyFont="1" applyFill="1" applyBorder="1" applyAlignment="1" applyProtection="1">
      <alignment/>
      <protection/>
    </xf>
    <xf numFmtId="4" fontId="20" fillId="0" borderId="12" xfId="46" applyNumberFormat="1" applyFont="1" applyBorder="1" applyAlignment="1" applyProtection="1">
      <alignment/>
      <protection/>
    </xf>
    <xf numFmtId="39" fontId="20" fillId="0" borderId="11" xfId="46" applyNumberFormat="1" applyFont="1" applyBorder="1" applyAlignment="1" applyProtection="1">
      <alignment/>
      <protection/>
    </xf>
    <xf numFmtId="4" fontId="20" fillId="0" borderId="13" xfId="46" applyNumberFormat="1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4" xfId="0" applyFont="1" applyFill="1" applyBorder="1" applyAlignment="1">
      <alignment/>
    </xf>
    <xf numFmtId="4" fontId="22" fillId="0" borderId="15" xfId="46" applyNumberFormat="1" applyFont="1" applyBorder="1" applyAlignment="1">
      <alignment/>
    </xf>
    <xf numFmtId="39" fontId="22" fillId="24" borderId="15" xfId="46" applyNumberFormat="1" applyFont="1" applyFill="1" applyBorder="1" applyAlignment="1" applyProtection="1">
      <alignment/>
      <protection/>
    </xf>
    <xf numFmtId="4" fontId="22" fillId="0" borderId="15" xfId="46" applyNumberFormat="1" applyFont="1" applyBorder="1" applyAlignment="1" applyProtection="1">
      <alignment/>
      <protection/>
    </xf>
    <xf numFmtId="4" fontId="22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1" fillId="0" borderId="10" xfId="0" applyFont="1" applyBorder="1" applyAlignment="1">
      <alignment horizontal="left"/>
    </xf>
    <xf numFmtId="4" fontId="22" fillId="24" borderId="15" xfId="46" applyNumberFormat="1" applyFont="1" applyFill="1" applyBorder="1" applyAlignment="1" applyProtection="1">
      <alignment/>
      <protection/>
    </xf>
    <xf numFmtId="3" fontId="22" fillId="0" borderId="14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Fill="1" applyBorder="1" applyAlignment="1">
      <alignment horizontal="left"/>
    </xf>
    <xf numFmtId="39" fontId="22" fillId="0" borderId="15" xfId="46" applyNumberFormat="1" applyFont="1" applyBorder="1" applyAlignment="1" applyProtection="1">
      <alignment/>
      <protection/>
    </xf>
    <xf numFmtId="49" fontId="22" fillId="0" borderId="17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left"/>
    </xf>
    <xf numFmtId="0" fontId="20" fillId="0" borderId="18" xfId="0" applyFont="1" applyBorder="1" applyAlignment="1">
      <alignment/>
    </xf>
    <xf numFmtId="3" fontId="22" fillId="0" borderId="14" xfId="0" applyNumberFormat="1" applyFont="1" applyBorder="1" applyAlignment="1" applyProtection="1">
      <alignment horizontal="left"/>
      <protection/>
    </xf>
    <xf numFmtId="4" fontId="22" fillId="0" borderId="15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19" xfId="0" applyFont="1" applyBorder="1" applyAlignment="1">
      <alignment/>
    </xf>
    <xf numFmtId="4" fontId="20" fillId="0" borderId="20" xfId="46" applyNumberFormat="1" applyFont="1" applyBorder="1" applyAlignment="1">
      <alignment/>
    </xf>
    <xf numFmtId="39" fontId="20" fillId="0" borderId="20" xfId="46" applyNumberFormat="1" applyFont="1" applyBorder="1" applyAlignment="1" applyProtection="1">
      <alignment/>
      <protection/>
    </xf>
    <xf numFmtId="4" fontId="20" fillId="0" borderId="21" xfId="46" applyNumberFormat="1" applyFont="1" applyBorder="1" applyAlignment="1">
      <alignment/>
    </xf>
    <xf numFmtId="3" fontId="20" fillId="0" borderId="22" xfId="0" applyNumberFormat="1" applyFont="1" applyBorder="1" applyAlignment="1" applyProtection="1">
      <alignment horizontal="left"/>
      <protection/>
    </xf>
    <xf numFmtId="4" fontId="20" fillId="0" borderId="23" xfId="46" applyNumberFormat="1" applyFont="1" applyBorder="1" applyAlignment="1" applyProtection="1">
      <alignment/>
      <protection/>
    </xf>
    <xf numFmtId="39" fontId="20" fillId="0" borderId="23" xfId="46" applyNumberFormat="1" applyFont="1" applyBorder="1" applyAlignment="1" applyProtection="1">
      <alignment/>
      <protection/>
    </xf>
    <xf numFmtId="4" fontId="20" fillId="0" borderId="24" xfId="46" applyNumberFormat="1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left"/>
      <protection/>
    </xf>
    <xf numFmtId="4" fontId="20" fillId="0" borderId="15" xfId="46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left"/>
    </xf>
    <xf numFmtId="0" fontId="22" fillId="0" borderId="25" xfId="0" applyFont="1" applyBorder="1" applyAlignment="1">
      <alignment/>
    </xf>
    <xf numFmtId="4" fontId="20" fillId="0" borderId="15" xfId="46" applyNumberFormat="1" applyFont="1" applyBorder="1" applyAlignment="1">
      <alignment/>
    </xf>
    <xf numFmtId="49" fontId="22" fillId="0" borderId="17" xfId="0" applyNumberFormat="1" applyFont="1" applyBorder="1" applyAlignment="1">
      <alignment/>
    </xf>
    <xf numFmtId="39" fontId="22" fillId="24" borderId="15" xfId="46" applyNumberFormat="1" applyFont="1" applyFill="1" applyBorder="1" applyAlignment="1">
      <alignment/>
    </xf>
    <xf numFmtId="39" fontId="22" fillId="0" borderId="15" xfId="46" applyNumberFormat="1" applyFont="1" applyBorder="1" applyAlignment="1">
      <alignment/>
    </xf>
    <xf numFmtId="39" fontId="22" fillId="0" borderId="0" xfId="46" applyNumberFormat="1" applyFont="1" applyBorder="1" applyAlignment="1" applyProtection="1">
      <alignment/>
      <protection/>
    </xf>
    <xf numFmtId="0" fontId="20" fillId="0" borderId="25" xfId="0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3" fillId="0" borderId="25" xfId="0" applyFont="1" applyFill="1" applyBorder="1" applyAlignment="1">
      <alignment/>
    </xf>
    <xf numFmtId="4" fontId="22" fillId="0" borderId="26" xfId="46" applyNumberFormat="1" applyFont="1" applyFill="1" applyBorder="1" applyAlignment="1">
      <alignment/>
    </xf>
    <xf numFmtId="4" fontId="22" fillId="0" borderId="26" xfId="46" applyNumberFormat="1" applyFont="1" applyBorder="1" applyAlignment="1" applyProtection="1">
      <alignment/>
      <protection/>
    </xf>
    <xf numFmtId="0" fontId="23" fillId="0" borderId="17" xfId="0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27" xfId="46" applyNumberFormat="1" applyFont="1" applyBorder="1" applyAlignment="1" applyProtection="1">
      <alignment/>
      <protection/>
    </xf>
    <xf numFmtId="43" fontId="20" fillId="0" borderId="11" xfId="46" applyFont="1" applyBorder="1" applyAlignment="1" applyProtection="1">
      <alignment/>
      <protection/>
    </xf>
    <xf numFmtId="4" fontId="20" fillId="0" borderId="27" xfId="46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left"/>
      <protection/>
    </xf>
    <xf numFmtId="43" fontId="25" fillId="0" borderId="11" xfId="46" applyFont="1" applyBorder="1" applyAlignment="1" applyProtection="1">
      <alignment/>
      <protection/>
    </xf>
    <xf numFmtId="4" fontId="26" fillId="0" borderId="27" xfId="46" applyNumberFormat="1" applyFont="1" applyBorder="1" applyAlignment="1" applyProtection="1">
      <alignment/>
      <protection/>
    </xf>
    <xf numFmtId="43" fontId="25" fillId="0" borderId="13" xfId="46" applyFont="1" applyBorder="1" applyAlignment="1" applyProtection="1">
      <alignment/>
      <protection/>
    </xf>
    <xf numFmtId="0" fontId="27" fillId="0" borderId="14" xfId="0" applyFont="1" applyBorder="1" applyAlignment="1" applyProtection="1">
      <alignment horizontal="left"/>
      <protection/>
    </xf>
    <xf numFmtId="39" fontId="22" fillId="0" borderId="15" xfId="0" applyNumberFormat="1" applyFont="1" applyBorder="1" applyAlignment="1">
      <alignment/>
    </xf>
    <xf numFmtId="43" fontId="22" fillId="0" borderId="15" xfId="46" applyFont="1" applyBorder="1" applyAlignment="1" applyProtection="1">
      <alignment/>
      <protection/>
    </xf>
    <xf numFmtId="43" fontId="22" fillId="0" borderId="11" xfId="46" applyFont="1" applyBorder="1" applyAlignment="1" applyProtection="1">
      <alignment/>
      <protection/>
    </xf>
    <xf numFmtId="4" fontId="22" fillId="0" borderId="11" xfId="46" applyNumberFormat="1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4" fontId="25" fillId="0" borderId="11" xfId="46" applyNumberFormat="1" applyFont="1" applyBorder="1" applyAlignment="1" applyProtection="1">
      <alignment/>
      <protection/>
    </xf>
    <xf numFmtId="43" fontId="28" fillId="0" borderId="15" xfId="46" applyFont="1" applyBorder="1" applyAlignment="1" applyProtection="1">
      <alignment/>
      <protection/>
    </xf>
    <xf numFmtId="4" fontId="22" fillId="0" borderId="13" xfId="46" applyNumberFormat="1" applyFont="1" applyBorder="1" applyAlignment="1" applyProtection="1">
      <alignment/>
      <protection/>
    </xf>
    <xf numFmtId="4" fontId="25" fillId="0" borderId="27" xfId="46" applyNumberFormat="1" applyFont="1" applyBorder="1" applyAlignment="1" applyProtection="1">
      <alignment/>
      <protection/>
    </xf>
    <xf numFmtId="4" fontId="25" fillId="0" borderId="13" xfId="46" applyNumberFormat="1" applyFont="1" applyBorder="1" applyAlignment="1" applyProtection="1">
      <alignment/>
      <protection/>
    </xf>
    <xf numFmtId="0" fontId="27" fillId="0" borderId="28" xfId="0" applyFont="1" applyBorder="1" applyAlignment="1" applyProtection="1">
      <alignment horizontal="left"/>
      <protection/>
    </xf>
    <xf numFmtId="39" fontId="22" fillId="0" borderId="11" xfId="0" applyNumberFormat="1" applyFont="1" applyBorder="1" applyAlignment="1" applyProtection="1">
      <alignment/>
      <protection/>
    </xf>
    <xf numFmtId="4" fontId="22" fillId="0" borderId="12" xfId="46" applyNumberFormat="1" applyFont="1" applyBorder="1" applyAlignment="1" applyProtection="1">
      <alignment/>
      <protection/>
    </xf>
    <xf numFmtId="0" fontId="24" fillId="0" borderId="28" xfId="0" applyFont="1" applyFill="1" applyBorder="1" applyAlignment="1" applyProtection="1">
      <alignment horizontal="left"/>
      <protection/>
    </xf>
    <xf numFmtId="43" fontId="29" fillId="0" borderId="15" xfId="0" applyNumberFormat="1" applyFont="1" applyBorder="1" applyAlignment="1">
      <alignment/>
    </xf>
    <xf numFmtId="43" fontId="29" fillId="0" borderId="11" xfId="0" applyNumberFormat="1" applyFont="1" applyBorder="1" applyAlignment="1">
      <alignment/>
    </xf>
    <xf numFmtId="4" fontId="25" fillId="0" borderId="12" xfId="46" applyNumberFormat="1" applyFont="1" applyBorder="1" applyAlignment="1" applyProtection="1">
      <alignment/>
      <protection/>
    </xf>
    <xf numFmtId="0" fontId="22" fillId="0" borderId="28" xfId="0" applyFont="1" applyFill="1" applyBorder="1" applyAlignment="1" applyProtection="1">
      <alignment horizontal="left"/>
      <protection/>
    </xf>
    <xf numFmtId="43" fontId="28" fillId="0" borderId="11" xfId="46" applyFont="1" applyBorder="1" applyAlignment="1" applyProtection="1">
      <alignment/>
      <protection/>
    </xf>
    <xf numFmtId="39" fontId="25" fillId="0" borderId="11" xfId="46" applyNumberFormat="1" applyFont="1" applyBorder="1" applyAlignment="1" applyProtection="1">
      <alignment/>
      <protection/>
    </xf>
    <xf numFmtId="43" fontId="29" fillId="0" borderId="27" xfId="0" applyNumberFormat="1" applyFont="1" applyBorder="1" applyAlignment="1">
      <alignment/>
    </xf>
    <xf numFmtId="4" fontId="26" fillId="0" borderId="11" xfId="46" applyNumberFormat="1" applyFont="1" applyBorder="1" applyAlignment="1" applyProtection="1">
      <alignment/>
      <protection/>
    </xf>
    <xf numFmtId="4" fontId="25" fillId="0" borderId="13" xfId="46" applyNumberFormat="1" applyFont="1" applyBorder="1" applyAlignment="1" applyProtection="1">
      <alignment/>
      <protection/>
    </xf>
    <xf numFmtId="0" fontId="27" fillId="0" borderId="29" xfId="0" applyFont="1" applyBorder="1" applyAlignment="1">
      <alignment/>
    </xf>
    <xf numFmtId="43" fontId="28" fillId="24" borderId="27" xfId="46" applyFont="1" applyFill="1" applyBorder="1" applyAlignment="1" applyProtection="1">
      <alignment/>
      <protection/>
    </xf>
    <xf numFmtId="43" fontId="25" fillId="0" borderId="27" xfId="46" applyFont="1" applyBorder="1" applyAlignment="1" applyProtection="1">
      <alignment/>
      <protection/>
    </xf>
    <xf numFmtId="0" fontId="25" fillId="0" borderId="30" xfId="0" applyFont="1" applyBorder="1" applyAlignment="1">
      <alignment/>
    </xf>
    <xf numFmtId="43" fontId="25" fillId="0" borderId="27" xfId="0" applyNumberFormat="1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4" fontId="28" fillId="24" borderId="11" xfId="46" applyNumberFormat="1" applyFont="1" applyFill="1" applyBorder="1" applyAlignment="1">
      <alignment/>
    </xf>
    <xf numFmtId="43" fontId="22" fillId="0" borderId="31" xfId="46" applyFont="1" applyBorder="1" applyAlignment="1">
      <alignment/>
    </xf>
    <xf numFmtId="4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0" fillId="0" borderId="31" xfId="0" applyFont="1" applyBorder="1" applyAlignment="1" applyProtection="1">
      <alignment horizontal="center"/>
      <protection/>
    </xf>
    <xf numFmtId="0" fontId="19" fillId="25" borderId="32" xfId="0" applyFont="1" applyFill="1" applyBorder="1" applyAlignment="1" applyProtection="1">
      <alignment horizontal="left"/>
      <protection/>
    </xf>
    <xf numFmtId="37" fontId="19" fillId="25" borderId="26" xfId="0" applyNumberFormat="1" applyFont="1" applyFill="1" applyBorder="1" applyAlignment="1" applyProtection="1">
      <alignment horizontal="center"/>
      <protection/>
    </xf>
    <xf numFmtId="37" fontId="19" fillId="25" borderId="33" xfId="0" applyNumberFormat="1" applyFont="1" applyFill="1" applyBorder="1" applyAlignment="1" applyProtection="1">
      <alignment horizontal="center"/>
      <protection/>
    </xf>
    <xf numFmtId="0" fontId="19" fillId="25" borderId="14" xfId="0" applyFont="1" applyFill="1" applyBorder="1" applyAlignment="1" applyProtection="1">
      <alignment horizontal="left"/>
      <protection/>
    </xf>
    <xf numFmtId="37" fontId="19" fillId="25" borderId="15" xfId="0" applyNumberFormat="1" applyFont="1" applyFill="1" applyBorder="1" applyAlignment="1" applyProtection="1">
      <alignment horizontal="center"/>
      <protection/>
    </xf>
    <xf numFmtId="37" fontId="19" fillId="25" borderId="16" xfId="0" applyNumberFormat="1" applyFont="1" applyFill="1" applyBorder="1" applyAlignment="1" applyProtection="1">
      <alignment horizontal="center"/>
      <protection/>
    </xf>
    <xf numFmtId="0" fontId="19" fillId="25" borderId="34" xfId="0" applyFont="1" applyFill="1" applyBorder="1" applyAlignment="1" applyProtection="1">
      <alignment horizontal="left"/>
      <protection/>
    </xf>
    <xf numFmtId="37" fontId="19" fillId="25" borderId="35" xfId="0" applyNumberFormat="1" applyFont="1" applyFill="1" applyBorder="1" applyAlignment="1" applyProtection="1">
      <alignment horizontal="center"/>
      <protection/>
    </xf>
    <xf numFmtId="37" fontId="19" fillId="25" borderId="27" xfId="0" applyNumberFormat="1" applyFont="1" applyFill="1" applyBorder="1" applyAlignment="1" applyProtection="1">
      <alignment horizontal="center"/>
      <protection/>
    </xf>
    <xf numFmtId="37" fontId="19" fillId="25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5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1" max="1" width="78.8515625" style="0" customWidth="1"/>
    <col min="2" max="2" width="17.140625" style="0" customWidth="1"/>
    <col min="3" max="3" width="20.00390625" style="0" customWidth="1"/>
    <col min="4" max="4" width="17.140625" style="0" bestFit="1" customWidth="1"/>
    <col min="5" max="7" width="15.7109375" style="0" customWidth="1"/>
    <col min="8" max="8" width="17.8515625" style="0" customWidth="1"/>
    <col min="9" max="9" width="16.421875" style="0" customWidth="1"/>
    <col min="10" max="10" width="16.28125" style="0" customWidth="1"/>
    <col min="11" max="11" width="15.57421875" style="0" customWidth="1"/>
    <col min="12" max="12" width="14.421875" style="0" customWidth="1"/>
    <col min="13" max="13" width="15.57421875" style="0" customWidth="1"/>
    <col min="14" max="14" width="1.8515625" style="0" customWidth="1"/>
    <col min="15" max="15" width="15.57421875" style="0" customWidth="1"/>
    <col min="16" max="16" width="1.8515625" style="0" customWidth="1"/>
    <col min="17" max="17" width="19.00390625" style="0" customWidth="1"/>
    <col min="18" max="18" width="1.8515625" style="0" customWidth="1"/>
    <col min="19" max="25" width="15.57421875" style="0" customWidth="1"/>
  </cols>
  <sheetData>
    <row r="1" spans="1:9" ht="15.75">
      <c r="A1" s="98" t="s">
        <v>1</v>
      </c>
      <c r="B1" s="98"/>
      <c r="C1" s="98"/>
      <c r="D1" s="98"/>
      <c r="E1" s="98"/>
      <c r="F1" s="98"/>
      <c r="G1" s="98"/>
      <c r="H1" s="98"/>
      <c r="I1" s="98"/>
    </row>
    <row r="2" spans="1:9" ht="15">
      <c r="A2" s="99" t="s">
        <v>162</v>
      </c>
      <c r="B2" s="99"/>
      <c r="C2" s="99"/>
      <c r="D2" s="99"/>
      <c r="E2" s="99"/>
      <c r="F2" s="99"/>
      <c r="G2" s="99"/>
      <c r="H2" s="99"/>
      <c r="I2" s="99"/>
    </row>
    <row r="3" spans="1:7" ht="9" customHeight="1">
      <c r="A3" s="100"/>
      <c r="B3" s="100"/>
      <c r="C3" s="100"/>
      <c r="D3" s="100"/>
      <c r="E3" s="100"/>
      <c r="F3" s="100"/>
      <c r="G3" s="100"/>
    </row>
    <row r="4" spans="1:9" ht="15">
      <c r="A4" s="101" t="s">
        <v>164</v>
      </c>
      <c r="B4" s="101"/>
      <c r="C4" s="101"/>
      <c r="D4" s="101"/>
      <c r="E4" s="101"/>
      <c r="F4" s="101"/>
      <c r="G4" s="101"/>
      <c r="H4" s="101"/>
      <c r="I4" s="101"/>
    </row>
    <row r="5" spans="1:13" ht="16.5" thickBot="1">
      <c r="A5" s="102" t="s">
        <v>2</v>
      </c>
      <c r="B5" s="102"/>
      <c r="C5" s="102"/>
      <c r="D5" s="102"/>
      <c r="E5" s="102"/>
      <c r="F5" s="102"/>
      <c r="G5" s="102"/>
      <c r="H5" s="102"/>
      <c r="I5" s="102"/>
      <c r="M5" s="1"/>
    </row>
    <row r="6" spans="1:29" ht="12.75">
      <c r="A6" s="103" t="s">
        <v>0</v>
      </c>
      <c r="B6" s="104" t="s">
        <v>3</v>
      </c>
      <c r="C6" s="104" t="s">
        <v>3</v>
      </c>
      <c r="D6" s="104"/>
      <c r="E6" s="104"/>
      <c r="F6" s="104"/>
      <c r="G6" s="104"/>
      <c r="H6" s="104"/>
      <c r="I6" s="105" t="s">
        <v>4</v>
      </c>
      <c r="J6" s="1"/>
      <c r="O6" s="1"/>
      <c r="Q6" s="1"/>
      <c r="S6" s="1"/>
      <c r="U6" s="1"/>
      <c r="W6" s="1"/>
      <c r="Y6" s="1"/>
      <c r="AA6" s="1"/>
      <c r="AC6" s="1"/>
    </row>
    <row r="7" spans="1:17" ht="12.75">
      <c r="A7" s="106" t="s">
        <v>5</v>
      </c>
      <c r="B7" s="107" t="s">
        <v>6</v>
      </c>
      <c r="C7" s="107" t="s">
        <v>163</v>
      </c>
      <c r="D7" s="107" t="s">
        <v>4</v>
      </c>
      <c r="E7" s="107" t="s">
        <v>7</v>
      </c>
      <c r="F7" s="107" t="s">
        <v>8</v>
      </c>
      <c r="G7" s="107" t="s">
        <v>9</v>
      </c>
      <c r="H7" s="107" t="s">
        <v>10</v>
      </c>
      <c r="I7" s="108" t="s">
        <v>11</v>
      </c>
      <c r="J7" s="1"/>
      <c r="O7" s="1"/>
      <c r="Q7" s="1"/>
    </row>
    <row r="8" spans="1:17" ht="13.5" thickBot="1">
      <c r="A8" s="109"/>
      <c r="B8" s="110" t="s">
        <v>12</v>
      </c>
      <c r="C8" s="111" t="s">
        <v>3</v>
      </c>
      <c r="D8" s="110" t="s">
        <v>6</v>
      </c>
      <c r="E8" s="110"/>
      <c r="F8" s="110"/>
      <c r="G8" s="110"/>
      <c r="H8" s="110" t="s">
        <v>13</v>
      </c>
      <c r="I8" s="112" t="s">
        <v>14</v>
      </c>
      <c r="J8" s="1"/>
      <c r="O8" s="1"/>
      <c r="Q8" s="1"/>
    </row>
    <row r="9" spans="1:23" ht="13.5" thickBot="1">
      <c r="A9" s="2" t="s">
        <v>15</v>
      </c>
      <c r="B9" s="3">
        <f>+B10+B114+B135+B141+B150+B153</f>
        <v>9826274807</v>
      </c>
      <c r="C9" s="3">
        <f>+C10+C114+C135+C141+C150</f>
        <v>147212674</v>
      </c>
      <c r="D9" s="3">
        <f>+D10+D114+D135+D141+D151+D153</f>
        <v>9765938266</v>
      </c>
      <c r="E9" s="4">
        <f>+E10+E114+E135+E141+E150+E153</f>
        <v>485567768.08</v>
      </c>
      <c r="F9" s="4">
        <f>+F10+F114+F135+F141+F150+F153</f>
        <v>1086270770.3700001</v>
      </c>
      <c r="G9" s="4">
        <f>+G10+G114+G135+G141+G150+G153</f>
        <v>1170998368.6000001</v>
      </c>
      <c r="H9" s="3">
        <f>+H10+H114+H135+H141+H153</f>
        <v>2742836907.05</v>
      </c>
      <c r="I9" s="5">
        <f>+I10+I114+I135+I141+I150+I153</f>
        <v>7230650573.949999</v>
      </c>
      <c r="J9" s="1"/>
      <c r="K9" s="1"/>
      <c r="L9" s="1"/>
      <c r="W9" s="1"/>
    </row>
    <row r="10" spans="1:13" ht="13.5" thickBot="1">
      <c r="A10" s="2" t="s">
        <v>16</v>
      </c>
      <c r="B10" s="3">
        <f aca="true" t="shared" si="0" ref="B10:I10">+B11+B24+B61+B99</f>
        <v>6796404326</v>
      </c>
      <c r="C10" s="6">
        <f t="shared" si="0"/>
        <v>-15065000</v>
      </c>
      <c r="D10" s="6">
        <f t="shared" si="0"/>
        <v>6781339326</v>
      </c>
      <c r="E10" s="3">
        <f t="shared" si="0"/>
        <v>450816646.46999997</v>
      </c>
      <c r="F10" s="3">
        <f t="shared" si="0"/>
        <v>519065395.74</v>
      </c>
      <c r="G10" s="3">
        <f t="shared" si="0"/>
        <v>579357531.48</v>
      </c>
      <c r="H10" s="3">
        <f t="shared" si="0"/>
        <v>1549239573.69</v>
      </c>
      <c r="I10" s="7">
        <f t="shared" si="0"/>
        <v>5232099752.309999</v>
      </c>
      <c r="M10" s="1"/>
    </row>
    <row r="11" spans="1:9" ht="15" thickBot="1">
      <c r="A11" s="8" t="s">
        <v>17</v>
      </c>
      <c r="B11" s="3">
        <f aca="true" t="shared" si="1" ref="B11:I11">SUM(B12:B23)</f>
        <v>1975211357</v>
      </c>
      <c r="C11" s="6">
        <f t="shared" si="1"/>
        <v>0</v>
      </c>
      <c r="D11" s="3">
        <f t="shared" si="1"/>
        <v>1975211357</v>
      </c>
      <c r="E11" s="3">
        <f t="shared" si="1"/>
        <v>150634066.02999997</v>
      </c>
      <c r="F11" s="3">
        <f t="shared" si="1"/>
        <v>151805369.11</v>
      </c>
      <c r="G11" s="3">
        <f t="shared" si="1"/>
        <v>151592790.14999998</v>
      </c>
      <c r="H11" s="3">
        <f t="shared" si="1"/>
        <v>454032225.29</v>
      </c>
      <c r="I11" s="7">
        <f t="shared" si="1"/>
        <v>1521179131.71</v>
      </c>
    </row>
    <row r="12" spans="1:23" ht="12.75">
      <c r="A12" s="9" t="s">
        <v>18</v>
      </c>
      <c r="B12" s="10">
        <v>1399739463</v>
      </c>
      <c r="C12" s="11">
        <v>-12629216</v>
      </c>
      <c r="D12" s="12">
        <f aca="true" t="shared" si="2" ref="D12:D23">+B12+C12</f>
        <v>1387110247</v>
      </c>
      <c r="E12" s="12">
        <v>111225708.57</v>
      </c>
      <c r="F12" s="12">
        <v>112012484.18</v>
      </c>
      <c r="G12" s="12">
        <v>111659357.69</v>
      </c>
      <c r="H12" s="12">
        <f aca="true" t="shared" si="3" ref="H12:H23">SUM(E12:G12)</f>
        <v>334897550.44</v>
      </c>
      <c r="I12" s="13">
        <f aca="true" t="shared" si="4" ref="I12:I23">+D12-H12</f>
        <v>1052212696.56</v>
      </c>
      <c r="J12" s="1"/>
      <c r="K12" s="1"/>
      <c r="L12" s="1"/>
      <c r="W12" s="1"/>
    </row>
    <row r="13" spans="1:23" ht="12.75">
      <c r="A13" s="9" t="s">
        <v>19</v>
      </c>
      <c r="B13" s="10">
        <v>6360000</v>
      </c>
      <c r="C13" s="11"/>
      <c r="D13" s="12">
        <f t="shared" si="2"/>
        <v>6360000</v>
      </c>
      <c r="E13" s="12">
        <v>665000</v>
      </c>
      <c r="F13" s="12">
        <v>205000</v>
      </c>
      <c r="G13" s="12">
        <v>598750</v>
      </c>
      <c r="H13" s="12">
        <f t="shared" si="3"/>
        <v>1468750</v>
      </c>
      <c r="I13" s="13">
        <f t="shared" si="4"/>
        <v>4891250</v>
      </c>
      <c r="J13" s="1"/>
      <c r="K13" s="1"/>
      <c r="L13" s="1"/>
      <c r="W13" s="1"/>
    </row>
    <row r="14" spans="1:23" ht="12.75">
      <c r="A14" s="9" t="s">
        <v>20</v>
      </c>
      <c r="B14" s="10">
        <v>129090238</v>
      </c>
      <c r="C14" s="11"/>
      <c r="D14" s="12">
        <f t="shared" si="2"/>
        <v>129090238</v>
      </c>
      <c r="E14" s="12">
        <v>12791000</v>
      </c>
      <c r="F14" s="12">
        <v>12791500</v>
      </c>
      <c r="G14" s="12">
        <v>12774500</v>
      </c>
      <c r="H14" s="12">
        <f t="shared" si="3"/>
        <v>38357000</v>
      </c>
      <c r="I14" s="13">
        <f t="shared" si="4"/>
        <v>90733238</v>
      </c>
      <c r="J14" s="1"/>
      <c r="K14" s="1"/>
      <c r="L14" s="1"/>
      <c r="W14" s="1"/>
    </row>
    <row r="15" spans="1:23" ht="12.75">
      <c r="A15" s="9" t="s">
        <v>21</v>
      </c>
      <c r="B15" s="10">
        <v>96982523</v>
      </c>
      <c r="C15" s="11"/>
      <c r="D15" s="12">
        <f t="shared" si="2"/>
        <v>96982523</v>
      </c>
      <c r="E15" s="12">
        <v>7152654.67</v>
      </c>
      <c r="F15" s="12">
        <v>7188167.17</v>
      </c>
      <c r="G15" s="12">
        <v>7324729.91</v>
      </c>
      <c r="H15" s="12">
        <f t="shared" si="3"/>
        <v>21665551.75</v>
      </c>
      <c r="I15" s="13">
        <f t="shared" si="4"/>
        <v>75316971.25</v>
      </c>
      <c r="J15" s="1"/>
      <c r="K15" s="1"/>
      <c r="L15" s="1"/>
      <c r="W15" s="1"/>
    </row>
    <row r="16" spans="1:23" ht="12.75">
      <c r="A16" s="9" t="s">
        <v>22</v>
      </c>
      <c r="B16" s="10">
        <v>106675415</v>
      </c>
      <c r="C16" s="11">
        <v>4585902</v>
      </c>
      <c r="D16" s="12">
        <f t="shared" si="2"/>
        <v>111261317</v>
      </c>
      <c r="E16" s="12"/>
      <c r="F16" s="12"/>
      <c r="G16" s="12"/>
      <c r="H16" s="12">
        <f t="shared" si="3"/>
        <v>0</v>
      </c>
      <c r="I16" s="13">
        <f t="shared" si="4"/>
        <v>111261317</v>
      </c>
      <c r="J16" s="1"/>
      <c r="K16" s="1"/>
      <c r="L16" s="1"/>
      <c r="W16" s="1"/>
    </row>
    <row r="17" spans="1:23" ht="12.75">
      <c r="A17" s="9" t="s">
        <v>23</v>
      </c>
      <c r="B17" s="10">
        <v>3500000</v>
      </c>
      <c r="C17" s="11"/>
      <c r="D17" s="12">
        <f t="shared" si="2"/>
        <v>3500000</v>
      </c>
      <c r="E17" s="12"/>
      <c r="F17" s="12"/>
      <c r="G17" s="12"/>
      <c r="H17" s="12">
        <f t="shared" si="3"/>
        <v>0</v>
      </c>
      <c r="I17" s="13">
        <f t="shared" si="4"/>
        <v>3500000</v>
      </c>
      <c r="J17" s="1"/>
      <c r="K17" s="1"/>
      <c r="L17" s="1"/>
      <c r="W17" s="1"/>
    </row>
    <row r="18" spans="1:23" ht="12.75">
      <c r="A18" s="9" t="s">
        <v>24</v>
      </c>
      <c r="B18" s="10">
        <v>4102224</v>
      </c>
      <c r="C18" s="11"/>
      <c r="D18" s="12">
        <f t="shared" si="2"/>
        <v>4102224</v>
      </c>
      <c r="E18" s="12"/>
      <c r="F18" s="12">
        <v>682521.34</v>
      </c>
      <c r="G18" s="12">
        <v>341260.46</v>
      </c>
      <c r="H18" s="12">
        <f t="shared" si="3"/>
        <v>1023781.8</v>
      </c>
      <c r="I18" s="13">
        <f t="shared" si="4"/>
        <v>3078442.2</v>
      </c>
      <c r="J18" s="1"/>
      <c r="K18" s="1"/>
      <c r="L18" s="1"/>
      <c r="W18" s="1"/>
    </row>
    <row r="19" spans="1:23" ht="12.75">
      <c r="A19" s="9" t="s">
        <v>25</v>
      </c>
      <c r="B19" s="10">
        <v>11722332</v>
      </c>
      <c r="C19" s="11"/>
      <c r="D19" s="12">
        <f t="shared" si="2"/>
        <v>11722332</v>
      </c>
      <c r="E19" s="12">
        <v>976858.83</v>
      </c>
      <c r="F19" s="12">
        <v>976858.83</v>
      </c>
      <c r="G19" s="12">
        <v>976858.83</v>
      </c>
      <c r="H19" s="12">
        <f t="shared" si="3"/>
        <v>2930576.4899999998</v>
      </c>
      <c r="I19" s="13">
        <f t="shared" si="4"/>
        <v>8791755.51</v>
      </c>
      <c r="J19" s="1"/>
      <c r="K19" s="1"/>
      <c r="L19" s="1"/>
      <c r="W19" s="1"/>
    </row>
    <row r="20" spans="1:23" ht="12.75">
      <c r="A20" s="9" t="s">
        <v>26</v>
      </c>
      <c r="B20" s="10">
        <v>28500000</v>
      </c>
      <c r="C20" s="11"/>
      <c r="D20" s="12">
        <f t="shared" si="2"/>
        <v>28500000</v>
      </c>
      <c r="E20" s="12"/>
      <c r="F20" s="12"/>
      <c r="G20" s="12"/>
      <c r="H20" s="12">
        <f t="shared" si="3"/>
        <v>0</v>
      </c>
      <c r="I20" s="13">
        <f t="shared" si="4"/>
        <v>28500000</v>
      </c>
      <c r="J20" s="1"/>
      <c r="K20" s="1"/>
      <c r="L20" s="1"/>
      <c r="W20" s="1"/>
    </row>
    <row r="21" spans="1:23" ht="12.75">
      <c r="A21" s="9" t="s">
        <v>27</v>
      </c>
      <c r="B21" s="10">
        <v>87881114</v>
      </c>
      <c r="C21" s="11">
        <v>3894703</v>
      </c>
      <c r="D21" s="12">
        <f t="shared" si="2"/>
        <v>91775817</v>
      </c>
      <c r="E21" s="12">
        <v>8237767.91</v>
      </c>
      <c r="F21" s="12">
        <v>8296068.13</v>
      </c>
      <c r="G21" s="12">
        <v>8284237.02</v>
      </c>
      <c r="H21" s="12">
        <f t="shared" si="3"/>
        <v>24818073.06</v>
      </c>
      <c r="I21" s="13">
        <f t="shared" si="4"/>
        <v>66957743.94</v>
      </c>
      <c r="J21" s="1"/>
      <c r="K21" s="1"/>
      <c r="L21" s="1"/>
      <c r="M21" s="14"/>
      <c r="W21" s="1"/>
    </row>
    <row r="22" spans="1:23" ht="12.75">
      <c r="A22" s="9" t="s">
        <v>28</v>
      </c>
      <c r="B22" s="10">
        <v>88213028</v>
      </c>
      <c r="C22" s="11">
        <v>3578724</v>
      </c>
      <c r="D22" s="12">
        <f t="shared" si="2"/>
        <v>91791752</v>
      </c>
      <c r="E22" s="12">
        <v>8386212.35</v>
      </c>
      <c r="F22" s="12">
        <v>8444594.81</v>
      </c>
      <c r="G22" s="12">
        <v>8426563.07</v>
      </c>
      <c r="H22" s="12">
        <f t="shared" si="3"/>
        <v>25257370.23</v>
      </c>
      <c r="I22" s="13">
        <f t="shared" si="4"/>
        <v>66534381.769999996</v>
      </c>
      <c r="J22" s="1"/>
      <c r="K22" s="1"/>
      <c r="L22" s="1"/>
      <c r="M22" s="14"/>
      <c r="W22" s="1"/>
    </row>
    <row r="23" spans="1:23" ht="13.5" thickBot="1">
      <c r="A23" s="9" t="s">
        <v>29</v>
      </c>
      <c r="B23" s="10">
        <v>12445020</v>
      </c>
      <c r="C23" s="11">
        <v>569887</v>
      </c>
      <c r="D23" s="12">
        <f t="shared" si="2"/>
        <v>13014907</v>
      </c>
      <c r="E23" s="12">
        <v>1198863.7</v>
      </c>
      <c r="F23" s="12">
        <v>1208174.65</v>
      </c>
      <c r="G23" s="12">
        <v>1206533.17</v>
      </c>
      <c r="H23" s="12">
        <f t="shared" si="3"/>
        <v>3613571.5199999996</v>
      </c>
      <c r="I23" s="13">
        <f t="shared" si="4"/>
        <v>9401335.48</v>
      </c>
      <c r="J23" s="1"/>
      <c r="K23" s="1"/>
      <c r="L23" s="1"/>
      <c r="M23" s="14"/>
      <c r="W23" s="1"/>
    </row>
    <row r="24" spans="1:23" ht="15" thickBot="1">
      <c r="A24" s="15" t="s">
        <v>30</v>
      </c>
      <c r="B24" s="3">
        <f aca="true" t="shared" si="5" ref="B24:I24">SUM(B25:B60)</f>
        <v>444667216</v>
      </c>
      <c r="C24" s="6">
        <f t="shared" si="5"/>
        <v>32638612</v>
      </c>
      <c r="D24" s="3">
        <f t="shared" si="5"/>
        <v>477305828</v>
      </c>
      <c r="E24" s="3">
        <f t="shared" si="5"/>
        <v>15239312.01</v>
      </c>
      <c r="F24" s="3">
        <f t="shared" si="5"/>
        <v>22228103.37</v>
      </c>
      <c r="G24" s="3">
        <f t="shared" si="5"/>
        <v>45536917.54</v>
      </c>
      <c r="H24" s="3">
        <f t="shared" si="5"/>
        <v>83004332.92</v>
      </c>
      <c r="I24" s="7">
        <f t="shared" si="5"/>
        <v>394301495.08000004</v>
      </c>
      <c r="J24" s="1"/>
      <c r="K24" s="1"/>
      <c r="L24" s="1"/>
      <c r="M24" s="14"/>
      <c r="W24" s="1"/>
    </row>
    <row r="25" spans="1:23" ht="12.75">
      <c r="A25" s="9" t="s">
        <v>31</v>
      </c>
      <c r="B25" s="10">
        <v>8000000</v>
      </c>
      <c r="C25" s="12"/>
      <c r="D25" s="12">
        <f aca="true" t="shared" si="6" ref="D25:D60">+B25+C25</f>
        <v>8000000</v>
      </c>
      <c r="E25" s="12"/>
      <c r="F25" s="12">
        <v>1205655.72</v>
      </c>
      <c r="G25" s="12">
        <v>2441075.8</v>
      </c>
      <c r="H25" s="12">
        <f aca="true" t="shared" si="7" ref="H25:H60">SUM(E25:G25)</f>
        <v>3646731.5199999996</v>
      </c>
      <c r="I25" s="13">
        <f aca="true" t="shared" si="8" ref="I25:I60">+D25-H25</f>
        <v>4353268.48</v>
      </c>
      <c r="J25" s="1"/>
      <c r="K25" s="1"/>
      <c r="L25" s="1"/>
      <c r="M25" s="14"/>
      <c r="W25" s="1"/>
    </row>
    <row r="26" spans="1:23" ht="12.75">
      <c r="A26" s="9" t="s">
        <v>32</v>
      </c>
      <c r="B26" s="10">
        <v>24000000</v>
      </c>
      <c r="C26" s="12"/>
      <c r="D26" s="12">
        <f t="shared" si="6"/>
        <v>24000000</v>
      </c>
      <c r="E26" s="12"/>
      <c r="F26" s="12">
        <v>1436291.94</v>
      </c>
      <c r="G26" s="12">
        <v>781675.88</v>
      </c>
      <c r="H26" s="12">
        <f t="shared" si="7"/>
        <v>2217967.82</v>
      </c>
      <c r="I26" s="13">
        <f t="shared" si="8"/>
        <v>21782032.18</v>
      </c>
      <c r="J26" s="1"/>
      <c r="K26" s="1"/>
      <c r="L26" s="1"/>
      <c r="M26" s="14"/>
      <c r="W26" s="1"/>
    </row>
    <row r="27" spans="1:23" ht="12.75">
      <c r="A27" s="9" t="s">
        <v>33</v>
      </c>
      <c r="B27" s="10">
        <v>3200000</v>
      </c>
      <c r="C27" s="12"/>
      <c r="D27" s="12">
        <f t="shared" si="6"/>
        <v>3200000</v>
      </c>
      <c r="E27" s="12"/>
      <c r="F27" s="12">
        <v>28087.56</v>
      </c>
      <c r="G27" s="12">
        <v>61520.55</v>
      </c>
      <c r="H27" s="12">
        <f t="shared" si="7"/>
        <v>89608.11</v>
      </c>
      <c r="I27" s="13">
        <f t="shared" si="8"/>
        <v>3110391.89</v>
      </c>
      <c r="J27" s="1"/>
      <c r="K27" s="1"/>
      <c r="L27" s="1"/>
      <c r="M27" s="14"/>
      <c r="W27" s="1"/>
    </row>
    <row r="28" spans="1:23" ht="12.75">
      <c r="A28" s="9" t="s">
        <v>34</v>
      </c>
      <c r="B28" s="10">
        <v>60590622</v>
      </c>
      <c r="C28" s="11"/>
      <c r="D28" s="12">
        <f t="shared" si="6"/>
        <v>60590622</v>
      </c>
      <c r="E28" s="12"/>
      <c r="F28" s="12">
        <v>7678724.74</v>
      </c>
      <c r="G28" s="12">
        <v>4025627.93</v>
      </c>
      <c r="H28" s="12">
        <f t="shared" si="7"/>
        <v>11704352.67</v>
      </c>
      <c r="I28" s="13">
        <f t="shared" si="8"/>
        <v>48886269.33</v>
      </c>
      <c r="J28" s="1"/>
      <c r="K28" s="1"/>
      <c r="L28" s="1"/>
      <c r="M28" s="14"/>
      <c r="W28" s="1"/>
    </row>
    <row r="29" spans="1:23" ht="12.75">
      <c r="A29" s="9" t="s">
        <v>35</v>
      </c>
      <c r="B29" s="10">
        <v>28878254</v>
      </c>
      <c r="C29" s="11"/>
      <c r="D29" s="12">
        <f t="shared" si="6"/>
        <v>28878254</v>
      </c>
      <c r="E29" s="12">
        <v>2943812.01</v>
      </c>
      <c r="F29" s="12">
        <v>2729680.41</v>
      </c>
      <c r="G29" s="12">
        <v>2508794</v>
      </c>
      <c r="H29" s="12">
        <f t="shared" si="7"/>
        <v>8182286.42</v>
      </c>
      <c r="I29" s="13">
        <f t="shared" si="8"/>
        <v>20695967.58</v>
      </c>
      <c r="J29" s="1"/>
      <c r="K29" s="1"/>
      <c r="L29" s="1"/>
      <c r="M29" s="14"/>
      <c r="W29" s="1"/>
    </row>
    <row r="30" spans="1:23" ht="12.75">
      <c r="A30" s="9" t="s">
        <v>36</v>
      </c>
      <c r="B30" s="10">
        <v>452724</v>
      </c>
      <c r="C30" s="16"/>
      <c r="D30" s="12">
        <f t="shared" si="6"/>
        <v>452724</v>
      </c>
      <c r="E30" s="12"/>
      <c r="F30" s="12">
        <v>105104</v>
      </c>
      <c r="G30" s="12">
        <v>7198</v>
      </c>
      <c r="H30" s="12">
        <f t="shared" si="7"/>
        <v>112302</v>
      </c>
      <c r="I30" s="13">
        <f t="shared" si="8"/>
        <v>340422</v>
      </c>
      <c r="J30" s="1"/>
      <c r="K30" s="1"/>
      <c r="L30" s="1"/>
      <c r="M30" s="14"/>
      <c r="W30" s="1"/>
    </row>
    <row r="31" spans="1:23" ht="12.75">
      <c r="A31" s="9" t="s">
        <v>37</v>
      </c>
      <c r="B31" s="10">
        <v>500000</v>
      </c>
      <c r="C31" s="11"/>
      <c r="D31" s="12">
        <f t="shared" si="6"/>
        <v>500000</v>
      </c>
      <c r="E31" s="12"/>
      <c r="F31" s="12">
        <v>334</v>
      </c>
      <c r="G31" s="12"/>
      <c r="H31" s="12">
        <f t="shared" si="7"/>
        <v>334</v>
      </c>
      <c r="I31" s="13">
        <f t="shared" si="8"/>
        <v>499666</v>
      </c>
      <c r="J31" s="1"/>
      <c r="K31" s="1"/>
      <c r="L31" s="1"/>
      <c r="M31" s="14"/>
      <c r="W31" s="1"/>
    </row>
    <row r="32" spans="1:23" ht="12.75">
      <c r="A32" s="9" t="s">
        <v>38</v>
      </c>
      <c r="B32" s="10">
        <v>32200762</v>
      </c>
      <c r="C32" s="11"/>
      <c r="D32" s="12">
        <f t="shared" si="6"/>
        <v>32200762</v>
      </c>
      <c r="E32" s="12"/>
      <c r="F32" s="12"/>
      <c r="G32" s="12">
        <v>3415340.1</v>
      </c>
      <c r="H32" s="12">
        <f t="shared" si="7"/>
        <v>3415340.1</v>
      </c>
      <c r="I32" s="13">
        <f t="shared" si="8"/>
        <v>28785421.9</v>
      </c>
      <c r="J32" s="1"/>
      <c r="K32" s="1"/>
      <c r="L32" s="1"/>
      <c r="M32" s="14"/>
      <c r="W32" s="1"/>
    </row>
    <row r="33" spans="1:23" ht="12.75">
      <c r="A33" s="9" t="s">
        <v>39</v>
      </c>
      <c r="B33" s="10">
        <v>6200000</v>
      </c>
      <c r="C33" s="11"/>
      <c r="D33" s="12">
        <f t="shared" si="6"/>
        <v>6200000</v>
      </c>
      <c r="E33" s="12"/>
      <c r="F33" s="12"/>
      <c r="G33" s="12"/>
      <c r="H33" s="12">
        <f t="shared" si="7"/>
        <v>0</v>
      </c>
      <c r="I33" s="13">
        <f t="shared" si="8"/>
        <v>6200000</v>
      </c>
      <c r="J33" s="1"/>
      <c r="K33" s="1"/>
      <c r="L33" s="1"/>
      <c r="M33" s="14"/>
      <c r="W33" s="1"/>
    </row>
    <row r="34" spans="1:23" ht="12.75">
      <c r="A34" s="9" t="s">
        <v>40</v>
      </c>
      <c r="B34" s="10">
        <v>31116480</v>
      </c>
      <c r="C34" s="11">
        <v>3500000</v>
      </c>
      <c r="D34" s="12">
        <f t="shared" si="6"/>
        <v>34616480</v>
      </c>
      <c r="E34" s="12"/>
      <c r="F34" s="12"/>
      <c r="G34" s="12"/>
      <c r="H34" s="12">
        <f t="shared" si="7"/>
        <v>0</v>
      </c>
      <c r="I34" s="13">
        <f t="shared" si="8"/>
        <v>34616480</v>
      </c>
      <c r="J34" s="1"/>
      <c r="K34" s="1"/>
      <c r="L34" s="1"/>
      <c r="M34" s="14"/>
      <c r="W34" s="1"/>
    </row>
    <row r="35" spans="1:23" ht="12.75">
      <c r="A35" s="9" t="s">
        <v>41</v>
      </c>
      <c r="B35" s="10"/>
      <c r="C35" s="11">
        <v>1516950</v>
      </c>
      <c r="D35" s="12">
        <f t="shared" si="6"/>
        <v>1516950</v>
      </c>
      <c r="E35" s="12"/>
      <c r="F35" s="12"/>
      <c r="G35" s="12">
        <v>1446776</v>
      </c>
      <c r="H35" s="12">
        <f t="shared" si="7"/>
        <v>1446776</v>
      </c>
      <c r="I35" s="13">
        <f t="shared" si="8"/>
        <v>70174</v>
      </c>
      <c r="J35" s="1"/>
      <c r="K35" s="1"/>
      <c r="L35" s="1"/>
      <c r="M35" s="14"/>
      <c r="W35" s="1"/>
    </row>
    <row r="36" spans="1:23" ht="12.75">
      <c r="A36" s="9" t="s">
        <v>42</v>
      </c>
      <c r="B36" s="10">
        <v>1785000</v>
      </c>
      <c r="C36" s="11"/>
      <c r="D36" s="12">
        <f t="shared" si="6"/>
        <v>1785000</v>
      </c>
      <c r="E36" s="12"/>
      <c r="F36" s="12"/>
      <c r="G36" s="12"/>
      <c r="H36" s="12">
        <f t="shared" si="7"/>
        <v>0</v>
      </c>
      <c r="I36" s="13">
        <f t="shared" si="8"/>
        <v>1785000</v>
      </c>
      <c r="J36" s="1"/>
      <c r="K36" s="1"/>
      <c r="L36" s="1"/>
      <c r="M36" s="14"/>
      <c r="W36" s="1"/>
    </row>
    <row r="37" spans="1:23" ht="12.75">
      <c r="A37" s="9" t="s">
        <v>43</v>
      </c>
      <c r="B37" s="10">
        <v>900000</v>
      </c>
      <c r="C37" s="11"/>
      <c r="D37" s="12">
        <f t="shared" si="6"/>
        <v>900000</v>
      </c>
      <c r="E37" s="12"/>
      <c r="F37" s="12"/>
      <c r="G37" s="12"/>
      <c r="H37" s="12">
        <f t="shared" si="7"/>
        <v>0</v>
      </c>
      <c r="I37" s="13">
        <f t="shared" si="8"/>
        <v>900000</v>
      </c>
      <c r="J37" s="1"/>
      <c r="K37" s="1"/>
      <c r="L37" s="1"/>
      <c r="M37" s="14"/>
      <c r="W37" s="1"/>
    </row>
    <row r="38" spans="1:23" ht="12.75">
      <c r="A38" s="17" t="s">
        <v>44</v>
      </c>
      <c r="B38" s="10">
        <v>10560</v>
      </c>
      <c r="C38" s="11"/>
      <c r="D38" s="12">
        <f t="shared" si="6"/>
        <v>10560</v>
      </c>
      <c r="E38" s="11">
        <v>319500</v>
      </c>
      <c r="F38" s="11">
        <v>317025</v>
      </c>
      <c r="G38" s="11">
        <v>246525</v>
      </c>
      <c r="H38" s="12">
        <f t="shared" si="7"/>
        <v>883050</v>
      </c>
      <c r="I38" s="13">
        <f t="shared" si="8"/>
        <v>-872490</v>
      </c>
      <c r="J38" s="1"/>
      <c r="K38" s="1"/>
      <c r="L38" s="1"/>
      <c r="M38" s="14"/>
      <c r="W38" s="1"/>
    </row>
    <row r="39" spans="1:23" ht="12.75">
      <c r="A39" s="9" t="s">
        <v>45</v>
      </c>
      <c r="B39" s="10">
        <v>43488477</v>
      </c>
      <c r="C39" s="11"/>
      <c r="D39" s="12">
        <f t="shared" si="6"/>
        <v>43488477</v>
      </c>
      <c r="E39" s="11"/>
      <c r="F39" s="11"/>
      <c r="G39" s="11">
        <v>12177.01</v>
      </c>
      <c r="H39" s="12">
        <f t="shared" si="7"/>
        <v>12177.01</v>
      </c>
      <c r="I39" s="13">
        <f t="shared" si="8"/>
        <v>43476299.99</v>
      </c>
      <c r="J39" s="1"/>
      <c r="K39" s="1"/>
      <c r="L39" s="1"/>
      <c r="M39" s="14"/>
      <c r="W39" s="1"/>
    </row>
    <row r="40" spans="1:23" ht="12.75">
      <c r="A40" s="9" t="s">
        <v>46</v>
      </c>
      <c r="B40" s="10"/>
      <c r="C40" s="11">
        <v>30000</v>
      </c>
      <c r="D40" s="12">
        <f t="shared" si="6"/>
        <v>30000</v>
      </c>
      <c r="E40" s="11"/>
      <c r="F40" s="11"/>
      <c r="G40" s="11">
        <v>15753</v>
      </c>
      <c r="H40" s="12">
        <f t="shared" si="7"/>
        <v>15753</v>
      </c>
      <c r="I40" s="13">
        <f t="shared" si="8"/>
        <v>14247</v>
      </c>
      <c r="J40" s="1"/>
      <c r="K40" s="1"/>
      <c r="L40" s="1"/>
      <c r="M40" s="14"/>
      <c r="W40" s="1"/>
    </row>
    <row r="41" spans="1:23" ht="12.75">
      <c r="A41" s="9" t="s">
        <v>47</v>
      </c>
      <c r="B41" s="10">
        <v>62389440</v>
      </c>
      <c r="C41" s="11">
        <v>-5000000</v>
      </c>
      <c r="D41" s="12">
        <f t="shared" si="6"/>
        <v>57389440</v>
      </c>
      <c r="E41" s="11">
        <v>11976000</v>
      </c>
      <c r="F41" s="11">
        <v>1442200</v>
      </c>
      <c r="G41" s="11">
        <v>2403423.87</v>
      </c>
      <c r="H41" s="12">
        <f t="shared" si="7"/>
        <v>15821623.870000001</v>
      </c>
      <c r="I41" s="13">
        <f t="shared" si="8"/>
        <v>41567816.129999995</v>
      </c>
      <c r="J41" s="1"/>
      <c r="K41" s="1"/>
      <c r="L41" s="1"/>
      <c r="M41" s="14"/>
      <c r="W41" s="1"/>
    </row>
    <row r="42" spans="1:23" ht="12.75">
      <c r="A42" s="18" t="s">
        <v>48</v>
      </c>
      <c r="B42" s="10"/>
      <c r="C42" s="11">
        <v>14750000</v>
      </c>
      <c r="D42" s="12">
        <f t="shared" si="6"/>
        <v>14750000</v>
      </c>
      <c r="E42" s="11"/>
      <c r="F42" s="11"/>
      <c r="G42" s="11">
        <v>2148219.33</v>
      </c>
      <c r="H42" s="12">
        <f t="shared" si="7"/>
        <v>2148219.33</v>
      </c>
      <c r="I42" s="13">
        <f t="shared" si="8"/>
        <v>12601780.67</v>
      </c>
      <c r="J42" s="1"/>
      <c r="K42" s="1"/>
      <c r="L42" s="1"/>
      <c r="M42" s="14"/>
      <c r="W42" s="1"/>
    </row>
    <row r="43" spans="1:23" ht="12.75">
      <c r="A43" s="18" t="s">
        <v>49</v>
      </c>
      <c r="B43" s="10"/>
      <c r="C43" s="11">
        <v>70000</v>
      </c>
      <c r="D43" s="12">
        <f t="shared" si="6"/>
        <v>70000</v>
      </c>
      <c r="E43" s="11"/>
      <c r="F43" s="11"/>
      <c r="G43" s="11">
        <v>65138</v>
      </c>
      <c r="H43" s="12">
        <f t="shared" si="7"/>
        <v>65138</v>
      </c>
      <c r="I43" s="13">
        <f t="shared" si="8"/>
        <v>4862</v>
      </c>
      <c r="J43" s="1"/>
      <c r="K43" s="1"/>
      <c r="L43" s="1"/>
      <c r="M43" s="14"/>
      <c r="W43" s="1"/>
    </row>
    <row r="44" spans="1:23" ht="12.75">
      <c r="A44" s="18" t="s">
        <v>50</v>
      </c>
      <c r="B44" s="10">
        <v>11792907</v>
      </c>
      <c r="C44" s="11"/>
      <c r="D44" s="12">
        <f t="shared" si="6"/>
        <v>11792907</v>
      </c>
      <c r="E44" s="12"/>
      <c r="F44" s="12"/>
      <c r="G44" s="12"/>
      <c r="H44" s="12">
        <f t="shared" si="7"/>
        <v>0</v>
      </c>
      <c r="I44" s="13">
        <f t="shared" si="8"/>
        <v>11792907</v>
      </c>
      <c r="J44" s="1"/>
      <c r="K44" s="1"/>
      <c r="L44" s="1"/>
      <c r="M44" s="14"/>
      <c r="W44" s="1"/>
    </row>
    <row r="45" spans="1:23" ht="12.75">
      <c r="A45" s="18" t="s">
        <v>51</v>
      </c>
      <c r="B45" s="10">
        <v>3295777</v>
      </c>
      <c r="C45" s="11"/>
      <c r="D45" s="12">
        <f t="shared" si="6"/>
        <v>3295777</v>
      </c>
      <c r="E45" s="12"/>
      <c r="F45" s="12"/>
      <c r="G45" s="12"/>
      <c r="H45" s="12">
        <f t="shared" si="7"/>
        <v>0</v>
      </c>
      <c r="I45" s="13">
        <f t="shared" si="8"/>
        <v>3295777</v>
      </c>
      <c r="J45" s="1"/>
      <c r="K45" s="1"/>
      <c r="L45" s="1"/>
      <c r="M45" s="14"/>
      <c r="W45" s="1"/>
    </row>
    <row r="46" spans="1:23" ht="12.75">
      <c r="A46" s="19" t="s">
        <v>52</v>
      </c>
      <c r="B46" s="10">
        <v>3420000</v>
      </c>
      <c r="C46" s="11"/>
      <c r="D46" s="12">
        <f t="shared" si="6"/>
        <v>3420000</v>
      </c>
      <c r="E46" s="12"/>
      <c r="F46" s="12">
        <v>285000</v>
      </c>
      <c r="G46" s="12">
        <v>570000</v>
      </c>
      <c r="H46" s="12">
        <f t="shared" si="7"/>
        <v>855000</v>
      </c>
      <c r="I46" s="13">
        <f t="shared" si="8"/>
        <v>2565000</v>
      </c>
      <c r="J46" s="1"/>
      <c r="K46" s="1"/>
      <c r="L46" s="1"/>
      <c r="M46" s="14"/>
      <c r="W46" s="1"/>
    </row>
    <row r="47" spans="1:23" ht="12.75">
      <c r="A47" s="18" t="s">
        <v>53</v>
      </c>
      <c r="B47" s="10">
        <v>84000000</v>
      </c>
      <c r="C47" s="11"/>
      <c r="D47" s="12">
        <f t="shared" si="6"/>
        <v>84000000</v>
      </c>
      <c r="E47" s="12"/>
      <c r="F47" s="12">
        <v>7000000</v>
      </c>
      <c r="G47" s="12">
        <v>14000000</v>
      </c>
      <c r="H47" s="12">
        <f t="shared" si="7"/>
        <v>21000000</v>
      </c>
      <c r="I47" s="13">
        <f t="shared" si="8"/>
        <v>63000000</v>
      </c>
      <c r="J47" s="1"/>
      <c r="K47" s="1"/>
      <c r="L47" s="1"/>
      <c r="M47" s="14"/>
      <c r="W47" s="1"/>
    </row>
    <row r="48" spans="1:23" ht="12.75">
      <c r="A48" s="20" t="s">
        <v>54</v>
      </c>
      <c r="B48" s="10">
        <v>5300002</v>
      </c>
      <c r="C48" s="11"/>
      <c r="D48" s="12">
        <f t="shared" si="6"/>
        <v>5300002</v>
      </c>
      <c r="E48" s="12"/>
      <c r="F48" s="12"/>
      <c r="G48" s="12">
        <v>961150.78</v>
      </c>
      <c r="H48" s="12">
        <f t="shared" si="7"/>
        <v>961150.78</v>
      </c>
      <c r="I48" s="13">
        <f t="shared" si="8"/>
        <v>4338851.22</v>
      </c>
      <c r="J48" s="1"/>
      <c r="K48" s="1"/>
      <c r="L48" s="1"/>
      <c r="M48" s="14"/>
      <c r="W48" s="1"/>
    </row>
    <row r="49" spans="1:23" ht="12.75">
      <c r="A49" s="20" t="s">
        <v>55</v>
      </c>
      <c r="B49" s="10"/>
      <c r="C49" s="11">
        <v>346420</v>
      </c>
      <c r="D49" s="12">
        <f t="shared" si="6"/>
        <v>346420</v>
      </c>
      <c r="E49" s="12"/>
      <c r="F49" s="12"/>
      <c r="G49" s="12">
        <v>346418.95</v>
      </c>
      <c r="H49" s="12">
        <f t="shared" si="7"/>
        <v>346418.95</v>
      </c>
      <c r="I49" s="13">
        <f t="shared" si="8"/>
        <v>1.0499999999883585</v>
      </c>
      <c r="J49" s="1"/>
      <c r="K49" s="1"/>
      <c r="L49" s="1"/>
      <c r="M49" s="14"/>
      <c r="W49" s="1"/>
    </row>
    <row r="50" spans="1:23" ht="12.75">
      <c r="A50" s="20" t="s">
        <v>56</v>
      </c>
      <c r="B50" s="10"/>
      <c r="C50" s="11">
        <v>522000</v>
      </c>
      <c r="D50" s="12">
        <f t="shared" si="6"/>
        <v>522000</v>
      </c>
      <c r="E50" s="12"/>
      <c r="F50" s="12"/>
      <c r="G50" s="12">
        <v>333374.4</v>
      </c>
      <c r="H50" s="12">
        <f t="shared" si="7"/>
        <v>333374.4</v>
      </c>
      <c r="I50" s="13">
        <f t="shared" si="8"/>
        <v>188625.59999999998</v>
      </c>
      <c r="J50" s="1"/>
      <c r="K50" s="1"/>
      <c r="L50" s="1"/>
      <c r="M50" s="14"/>
      <c r="W50" s="1"/>
    </row>
    <row r="51" spans="1:23" ht="12.75">
      <c r="A51" s="20" t="s">
        <v>57</v>
      </c>
      <c r="B51" s="10">
        <v>3250000</v>
      </c>
      <c r="C51" s="11"/>
      <c r="D51" s="12">
        <f t="shared" si="6"/>
        <v>3250000</v>
      </c>
      <c r="E51" s="12"/>
      <c r="F51" s="12"/>
      <c r="G51" s="12">
        <v>519954.58</v>
      </c>
      <c r="H51" s="12">
        <f t="shared" si="7"/>
        <v>519954.58</v>
      </c>
      <c r="I51" s="13">
        <f t="shared" si="8"/>
        <v>2730045.42</v>
      </c>
      <c r="J51" s="1"/>
      <c r="K51" s="1"/>
      <c r="L51" s="1"/>
      <c r="M51" s="14"/>
      <c r="W51" s="1"/>
    </row>
    <row r="52" spans="1:23" ht="12.75">
      <c r="A52" s="20" t="s">
        <v>58</v>
      </c>
      <c r="B52" s="10">
        <v>5777176</v>
      </c>
      <c r="C52" s="11"/>
      <c r="D52" s="12">
        <f t="shared" si="6"/>
        <v>5777176</v>
      </c>
      <c r="E52" s="12"/>
      <c r="F52" s="12"/>
      <c r="G52" s="12"/>
      <c r="H52" s="12">
        <f t="shared" si="7"/>
        <v>0</v>
      </c>
      <c r="I52" s="13">
        <f t="shared" si="8"/>
        <v>5777176</v>
      </c>
      <c r="J52" s="1"/>
      <c r="K52" s="1"/>
      <c r="L52" s="1"/>
      <c r="M52" s="14"/>
      <c r="W52" s="1"/>
    </row>
    <row r="53" spans="1:23" ht="12.75">
      <c r="A53" s="20" t="s">
        <v>59</v>
      </c>
      <c r="B53" s="10"/>
      <c r="C53" s="11">
        <v>11966242</v>
      </c>
      <c r="D53" s="12">
        <f t="shared" si="6"/>
        <v>11966242</v>
      </c>
      <c r="E53" s="12"/>
      <c r="F53" s="12"/>
      <c r="G53" s="12">
        <v>6510563.31</v>
      </c>
      <c r="H53" s="12">
        <f t="shared" si="7"/>
        <v>6510563.31</v>
      </c>
      <c r="I53" s="13">
        <f t="shared" si="8"/>
        <v>5455678.69</v>
      </c>
      <c r="J53" s="1"/>
      <c r="K53" s="1"/>
      <c r="L53" s="1"/>
      <c r="M53" s="14"/>
      <c r="W53" s="1"/>
    </row>
    <row r="54" spans="1:23" ht="12.75">
      <c r="A54" s="20" t="s">
        <v>60</v>
      </c>
      <c r="B54" s="10"/>
      <c r="C54" s="11">
        <v>100000</v>
      </c>
      <c r="D54" s="12">
        <f t="shared" si="6"/>
        <v>100000</v>
      </c>
      <c r="E54" s="12"/>
      <c r="F54" s="12"/>
      <c r="G54" s="12">
        <v>80000.05</v>
      </c>
      <c r="H54" s="12">
        <f t="shared" si="7"/>
        <v>80000.05</v>
      </c>
      <c r="I54" s="13">
        <f t="shared" si="8"/>
        <v>19999.949999999997</v>
      </c>
      <c r="J54" s="1"/>
      <c r="K54" s="1"/>
      <c r="L54" s="1"/>
      <c r="M54" s="14"/>
      <c r="W54" s="1"/>
    </row>
    <row r="55" spans="1:23" ht="12.75">
      <c r="A55" s="20" t="s">
        <v>61</v>
      </c>
      <c r="B55" s="10">
        <v>1</v>
      </c>
      <c r="C55" s="16"/>
      <c r="D55" s="12">
        <f t="shared" si="6"/>
        <v>1</v>
      </c>
      <c r="E55" s="12"/>
      <c r="F55" s="12"/>
      <c r="G55" s="12"/>
      <c r="H55" s="12">
        <f t="shared" si="7"/>
        <v>0</v>
      </c>
      <c r="I55" s="13">
        <f t="shared" si="8"/>
        <v>1</v>
      </c>
      <c r="J55" s="1"/>
      <c r="K55" s="1"/>
      <c r="L55" s="1"/>
      <c r="M55" s="14"/>
      <c r="W55" s="1"/>
    </row>
    <row r="56" spans="1:23" ht="12.75">
      <c r="A56" s="20" t="s">
        <v>62</v>
      </c>
      <c r="B56" s="10"/>
      <c r="C56" s="16">
        <v>92000</v>
      </c>
      <c r="D56" s="12">
        <f t="shared" si="6"/>
        <v>92000</v>
      </c>
      <c r="E56" s="12"/>
      <c r="F56" s="12"/>
      <c r="G56" s="12">
        <v>680211</v>
      </c>
      <c r="H56" s="12">
        <f t="shared" si="7"/>
        <v>680211</v>
      </c>
      <c r="I56" s="13">
        <f t="shared" si="8"/>
        <v>-588211</v>
      </c>
      <c r="J56" s="1"/>
      <c r="K56" s="1"/>
      <c r="L56" s="1"/>
      <c r="M56" s="14"/>
      <c r="W56" s="1"/>
    </row>
    <row r="57" spans="1:23" ht="12.75">
      <c r="A57" s="20" t="s">
        <v>63</v>
      </c>
      <c r="B57" s="10"/>
      <c r="C57" s="16">
        <v>1745000</v>
      </c>
      <c r="D57" s="12">
        <f t="shared" si="6"/>
        <v>1745000</v>
      </c>
      <c r="E57" s="12"/>
      <c r="F57" s="12"/>
      <c r="G57" s="12"/>
      <c r="H57" s="12">
        <f t="shared" si="7"/>
        <v>0</v>
      </c>
      <c r="I57" s="13">
        <f t="shared" si="8"/>
        <v>1745000</v>
      </c>
      <c r="J57" s="1"/>
      <c r="K57" s="1"/>
      <c r="L57" s="1"/>
      <c r="M57" s="14"/>
      <c r="W57" s="1"/>
    </row>
    <row r="58" spans="1:23" ht="12.75">
      <c r="A58" s="20" t="s">
        <v>64</v>
      </c>
      <c r="B58" s="10"/>
      <c r="C58" s="16">
        <v>3000000</v>
      </c>
      <c r="D58" s="12">
        <f t="shared" si="6"/>
        <v>3000000</v>
      </c>
      <c r="E58" s="12"/>
      <c r="F58" s="12"/>
      <c r="G58" s="12">
        <v>1956000</v>
      </c>
      <c r="H58" s="12">
        <f t="shared" si="7"/>
        <v>1956000</v>
      </c>
      <c r="I58" s="13">
        <f t="shared" si="8"/>
        <v>1044000</v>
      </c>
      <c r="J58" s="1"/>
      <c r="K58" s="1"/>
      <c r="L58" s="1"/>
      <c r="M58" s="14"/>
      <c r="W58" s="1"/>
    </row>
    <row r="59" spans="1:23" ht="12.75">
      <c r="A59" s="18" t="s">
        <v>65</v>
      </c>
      <c r="B59" s="10">
        <v>12968934</v>
      </c>
      <c r="C59" s="21"/>
      <c r="D59" s="12">
        <f t="shared" si="6"/>
        <v>12968934</v>
      </c>
      <c r="E59" s="12"/>
      <c r="F59" s="12"/>
      <c r="G59" s="12"/>
      <c r="H59" s="12">
        <f t="shared" si="7"/>
        <v>0</v>
      </c>
      <c r="I59" s="13">
        <f t="shared" si="8"/>
        <v>12968934</v>
      </c>
      <c r="J59" s="1"/>
      <c r="K59" s="1"/>
      <c r="L59" s="1"/>
      <c r="M59" s="14"/>
      <c r="W59" s="1"/>
    </row>
    <row r="60" spans="1:23" ht="13.5" thickBot="1">
      <c r="A60" s="22" t="s">
        <v>66</v>
      </c>
      <c r="B60" s="10">
        <v>11150100</v>
      </c>
      <c r="C60" s="11"/>
      <c r="D60" s="12">
        <f t="shared" si="6"/>
        <v>11150100</v>
      </c>
      <c r="E60" s="12"/>
      <c r="F60" s="12"/>
      <c r="G60" s="12"/>
      <c r="H60" s="12">
        <f t="shared" si="7"/>
        <v>0</v>
      </c>
      <c r="I60" s="13">
        <f t="shared" si="8"/>
        <v>11150100</v>
      </c>
      <c r="J60" s="1"/>
      <c r="K60" s="1"/>
      <c r="L60" s="1"/>
      <c r="M60" s="14"/>
      <c r="W60" s="1"/>
    </row>
    <row r="61" spans="1:23" ht="15" thickBot="1">
      <c r="A61" s="15" t="s">
        <v>67</v>
      </c>
      <c r="B61" s="3">
        <f aca="true" t="shared" si="9" ref="B61:I61">SUM(B62:B98)</f>
        <v>448401862</v>
      </c>
      <c r="C61" s="6">
        <f t="shared" si="9"/>
        <v>-82703612</v>
      </c>
      <c r="D61" s="3">
        <f t="shared" si="9"/>
        <v>365698250</v>
      </c>
      <c r="E61" s="3">
        <f t="shared" si="9"/>
        <v>0</v>
      </c>
      <c r="F61" s="3">
        <f t="shared" si="9"/>
        <v>5034007.140000001</v>
      </c>
      <c r="G61" s="3">
        <f t="shared" si="9"/>
        <v>41111909.14000001</v>
      </c>
      <c r="H61" s="3">
        <f t="shared" si="9"/>
        <v>46145916.28000001</v>
      </c>
      <c r="I61" s="7">
        <f t="shared" si="9"/>
        <v>319552333.7199999</v>
      </c>
      <c r="J61" s="1"/>
      <c r="K61" s="1"/>
      <c r="L61" s="1"/>
      <c r="M61" s="14"/>
      <c r="W61" s="1"/>
    </row>
    <row r="62" spans="1:23" ht="12.75">
      <c r="A62" s="17" t="s">
        <v>68</v>
      </c>
      <c r="B62" s="10">
        <v>27420330</v>
      </c>
      <c r="C62" s="11"/>
      <c r="D62" s="12">
        <f aca="true" t="shared" si="10" ref="D62:D98">+B62+C62</f>
        <v>27420330</v>
      </c>
      <c r="E62" s="12"/>
      <c r="F62" s="12">
        <v>1274846.38</v>
      </c>
      <c r="G62" s="12">
        <v>7366093.02</v>
      </c>
      <c r="H62" s="12">
        <f aca="true" t="shared" si="11" ref="H62:H98">SUM(E62:G62)</f>
        <v>8640939.399999999</v>
      </c>
      <c r="I62" s="13">
        <f aca="true" t="shared" si="12" ref="I62:I98">+D62-H62</f>
        <v>18779390.6</v>
      </c>
      <c r="J62" s="1"/>
      <c r="K62" s="1"/>
      <c r="L62" s="1"/>
      <c r="M62" s="14"/>
      <c r="W62" s="1"/>
    </row>
    <row r="63" spans="1:23" ht="12.75">
      <c r="A63" s="17" t="s">
        <v>69</v>
      </c>
      <c r="B63" s="10"/>
      <c r="C63" s="11">
        <v>500000</v>
      </c>
      <c r="D63" s="12">
        <f t="shared" si="10"/>
        <v>500000</v>
      </c>
      <c r="E63" s="12"/>
      <c r="F63" s="12"/>
      <c r="G63" s="12">
        <v>500000</v>
      </c>
      <c r="H63" s="12">
        <f t="shared" si="11"/>
        <v>500000</v>
      </c>
      <c r="I63" s="13">
        <f t="shared" si="12"/>
        <v>0</v>
      </c>
      <c r="J63" s="1"/>
      <c r="K63" s="1"/>
      <c r="L63" s="1"/>
      <c r="M63" s="14"/>
      <c r="W63" s="1"/>
    </row>
    <row r="64" spans="1:23" ht="12.75">
      <c r="A64" s="17" t="s">
        <v>70</v>
      </c>
      <c r="B64" s="10">
        <v>22359999</v>
      </c>
      <c r="C64" s="11">
        <v>-14459999</v>
      </c>
      <c r="D64" s="12">
        <f t="shared" si="10"/>
        <v>7900000</v>
      </c>
      <c r="E64" s="12"/>
      <c r="F64" s="12"/>
      <c r="G64" s="12">
        <v>2744513.56</v>
      </c>
      <c r="H64" s="12">
        <f t="shared" si="11"/>
        <v>2744513.56</v>
      </c>
      <c r="I64" s="13">
        <f t="shared" si="12"/>
        <v>5155486.4399999995</v>
      </c>
      <c r="J64" s="1"/>
      <c r="K64" s="1"/>
      <c r="L64" s="1"/>
      <c r="M64" s="14"/>
      <c r="W64" s="1"/>
    </row>
    <row r="65" spans="1:23" ht="12.75">
      <c r="A65" s="17" t="s">
        <v>71</v>
      </c>
      <c r="B65" s="10"/>
      <c r="C65" s="11">
        <v>10000000</v>
      </c>
      <c r="D65" s="12">
        <f t="shared" si="10"/>
        <v>10000000</v>
      </c>
      <c r="E65" s="12"/>
      <c r="F65" s="12"/>
      <c r="G65" s="12">
        <v>6580623.75</v>
      </c>
      <c r="H65" s="12">
        <f t="shared" si="11"/>
        <v>6580623.75</v>
      </c>
      <c r="I65" s="13">
        <f t="shared" si="12"/>
        <v>3419376.25</v>
      </c>
      <c r="J65" s="1"/>
      <c r="K65" s="1"/>
      <c r="L65" s="1"/>
      <c r="M65" s="14"/>
      <c r="W65" s="1"/>
    </row>
    <row r="66" spans="1:23" ht="12.75">
      <c r="A66" s="17" t="s">
        <v>72</v>
      </c>
      <c r="B66" s="10">
        <v>94249736</v>
      </c>
      <c r="C66" s="11"/>
      <c r="D66" s="12">
        <f t="shared" si="10"/>
        <v>94249736</v>
      </c>
      <c r="E66" s="12"/>
      <c r="F66" s="12"/>
      <c r="G66" s="12">
        <v>16770</v>
      </c>
      <c r="H66" s="12">
        <f t="shared" si="11"/>
        <v>16770</v>
      </c>
      <c r="I66" s="13">
        <f t="shared" si="12"/>
        <v>94232966</v>
      </c>
      <c r="J66" s="1"/>
      <c r="K66" s="1"/>
      <c r="L66" s="1"/>
      <c r="M66" s="14"/>
      <c r="W66" s="1"/>
    </row>
    <row r="67" spans="1:23" ht="12.75">
      <c r="A67" s="17" t="s">
        <v>73</v>
      </c>
      <c r="B67" s="10"/>
      <c r="C67" s="11">
        <v>200000</v>
      </c>
      <c r="D67" s="12">
        <f t="shared" si="10"/>
        <v>200000</v>
      </c>
      <c r="E67" s="12"/>
      <c r="F67" s="12"/>
      <c r="G67" s="12">
        <v>98551.62</v>
      </c>
      <c r="H67" s="12">
        <f t="shared" si="11"/>
        <v>98551.62</v>
      </c>
      <c r="I67" s="13">
        <f t="shared" si="12"/>
        <v>101448.38</v>
      </c>
      <c r="J67" s="1"/>
      <c r="K67" s="1"/>
      <c r="L67" s="1"/>
      <c r="M67" s="14"/>
      <c r="W67" s="1"/>
    </row>
    <row r="68" spans="1:23" ht="12.75">
      <c r="A68" s="17" t="s">
        <v>74</v>
      </c>
      <c r="B68" s="10"/>
      <c r="C68" s="11">
        <v>337500</v>
      </c>
      <c r="D68" s="12">
        <f t="shared" si="10"/>
        <v>337500</v>
      </c>
      <c r="E68" s="12"/>
      <c r="F68" s="12"/>
      <c r="G68" s="12">
        <v>214960</v>
      </c>
      <c r="H68" s="12">
        <f t="shared" si="11"/>
        <v>214960</v>
      </c>
      <c r="I68" s="13">
        <f t="shared" si="12"/>
        <v>122540</v>
      </c>
      <c r="J68" s="1"/>
      <c r="K68" s="1"/>
      <c r="L68" s="1"/>
      <c r="M68" s="14"/>
      <c r="W68" s="1"/>
    </row>
    <row r="69" spans="1:23" ht="12.75">
      <c r="A69" s="23" t="s">
        <v>75</v>
      </c>
      <c r="B69" s="10">
        <v>1950000</v>
      </c>
      <c r="C69" s="11"/>
      <c r="D69" s="12">
        <f t="shared" si="10"/>
        <v>1950000</v>
      </c>
      <c r="E69" s="12"/>
      <c r="F69" s="12"/>
      <c r="G69" s="12">
        <v>133788.4</v>
      </c>
      <c r="H69" s="12">
        <f t="shared" si="11"/>
        <v>133788.4</v>
      </c>
      <c r="I69" s="13">
        <f t="shared" si="12"/>
        <v>1816211.6</v>
      </c>
      <c r="J69" s="1"/>
      <c r="K69" s="1"/>
      <c r="L69" s="1"/>
      <c r="M69" s="14"/>
      <c r="W69" s="1"/>
    </row>
    <row r="70" spans="1:23" ht="12.75">
      <c r="A70" s="23" t="s">
        <v>76</v>
      </c>
      <c r="B70" s="10">
        <v>3760203</v>
      </c>
      <c r="C70" s="11"/>
      <c r="D70" s="12">
        <f t="shared" si="10"/>
        <v>3760203</v>
      </c>
      <c r="E70" s="12"/>
      <c r="F70" s="12"/>
      <c r="G70" s="12">
        <v>678800.01</v>
      </c>
      <c r="H70" s="12">
        <f t="shared" si="11"/>
        <v>678800.01</v>
      </c>
      <c r="I70" s="13">
        <f t="shared" si="12"/>
        <v>3081402.99</v>
      </c>
      <c r="J70" s="1"/>
      <c r="K70" s="1"/>
      <c r="L70" s="1"/>
      <c r="M70" s="14"/>
      <c r="W70" s="1"/>
    </row>
    <row r="71" spans="1:23" ht="12.75">
      <c r="A71" s="24" t="s">
        <v>77</v>
      </c>
      <c r="B71" s="10">
        <v>4100000</v>
      </c>
      <c r="C71" s="11"/>
      <c r="D71" s="12">
        <f t="shared" si="10"/>
        <v>4100000</v>
      </c>
      <c r="E71" s="12"/>
      <c r="F71" s="12"/>
      <c r="G71" s="12">
        <v>78470.2</v>
      </c>
      <c r="H71" s="12">
        <f t="shared" si="11"/>
        <v>78470.2</v>
      </c>
      <c r="I71" s="13">
        <f t="shared" si="12"/>
        <v>4021529.8</v>
      </c>
      <c r="J71" s="1"/>
      <c r="K71" s="1"/>
      <c r="L71" s="1"/>
      <c r="M71" s="14"/>
      <c r="W71" s="1"/>
    </row>
    <row r="72" spans="1:23" ht="12.75">
      <c r="A72" s="24" t="s">
        <v>78</v>
      </c>
      <c r="B72" s="10">
        <v>425212</v>
      </c>
      <c r="C72" s="16">
        <v>300000</v>
      </c>
      <c r="D72" s="12">
        <f t="shared" si="10"/>
        <v>725212</v>
      </c>
      <c r="E72" s="12"/>
      <c r="F72" s="12"/>
      <c r="G72" s="12">
        <v>252146</v>
      </c>
      <c r="H72" s="12">
        <f t="shared" si="11"/>
        <v>252146</v>
      </c>
      <c r="I72" s="13">
        <f t="shared" si="12"/>
        <v>473066</v>
      </c>
      <c r="J72" s="1"/>
      <c r="K72" s="1"/>
      <c r="L72" s="1"/>
      <c r="M72" s="14"/>
      <c r="W72" s="1"/>
    </row>
    <row r="73" spans="1:23" ht="12.75">
      <c r="A73" s="24" t="s">
        <v>79</v>
      </c>
      <c r="B73" s="10"/>
      <c r="C73" s="16">
        <v>40000</v>
      </c>
      <c r="D73" s="12">
        <f t="shared" si="10"/>
        <v>40000</v>
      </c>
      <c r="E73" s="12"/>
      <c r="F73" s="12"/>
      <c r="G73" s="12">
        <v>37406</v>
      </c>
      <c r="H73" s="12">
        <f t="shared" si="11"/>
        <v>37406</v>
      </c>
      <c r="I73" s="13">
        <f t="shared" si="12"/>
        <v>2594</v>
      </c>
      <c r="J73" s="1"/>
      <c r="K73" s="1"/>
      <c r="L73" s="1"/>
      <c r="M73" s="14"/>
      <c r="W73" s="1"/>
    </row>
    <row r="74" spans="1:23" ht="12.75">
      <c r="A74" s="24" t="s">
        <v>80</v>
      </c>
      <c r="B74" s="10">
        <v>12500000</v>
      </c>
      <c r="C74" s="11"/>
      <c r="D74" s="12">
        <f t="shared" si="10"/>
        <v>12500000</v>
      </c>
      <c r="E74" s="12"/>
      <c r="F74" s="12"/>
      <c r="G74" s="12">
        <v>3691260.93</v>
      </c>
      <c r="H74" s="12">
        <f t="shared" si="11"/>
        <v>3691260.93</v>
      </c>
      <c r="I74" s="13">
        <f t="shared" si="12"/>
        <v>8808739.07</v>
      </c>
      <c r="J74" s="1"/>
      <c r="K74" s="1"/>
      <c r="L74" s="1"/>
      <c r="M74" s="14"/>
      <c r="W74" s="1"/>
    </row>
    <row r="75" spans="1:23" ht="12.75">
      <c r="A75" s="24" t="s">
        <v>81</v>
      </c>
      <c r="B75" s="10"/>
      <c r="C75" s="11">
        <v>55000</v>
      </c>
      <c r="D75" s="12">
        <f t="shared" si="10"/>
        <v>55000</v>
      </c>
      <c r="E75" s="12"/>
      <c r="F75" s="12"/>
      <c r="G75" s="12">
        <v>53928.36</v>
      </c>
      <c r="H75" s="12">
        <f t="shared" si="11"/>
        <v>53928.36</v>
      </c>
      <c r="I75" s="13">
        <f t="shared" si="12"/>
        <v>1071.6399999999994</v>
      </c>
      <c r="J75" s="1"/>
      <c r="K75" s="1"/>
      <c r="L75" s="1"/>
      <c r="M75" s="14"/>
      <c r="W75" s="1"/>
    </row>
    <row r="76" spans="1:23" ht="12.75">
      <c r="A76" s="24" t="s">
        <v>82</v>
      </c>
      <c r="B76" s="10">
        <v>4034190</v>
      </c>
      <c r="C76" s="11"/>
      <c r="D76" s="12">
        <f t="shared" si="10"/>
        <v>4034190</v>
      </c>
      <c r="E76" s="12"/>
      <c r="F76" s="12"/>
      <c r="G76" s="12">
        <v>228590.95</v>
      </c>
      <c r="H76" s="12">
        <f t="shared" si="11"/>
        <v>228590.95</v>
      </c>
      <c r="I76" s="13">
        <f t="shared" si="12"/>
        <v>3805599.05</v>
      </c>
      <c r="J76" s="1"/>
      <c r="K76" s="1"/>
      <c r="L76" s="1"/>
      <c r="M76" s="14"/>
      <c r="W76" s="1"/>
    </row>
    <row r="77" spans="1:23" ht="12.75">
      <c r="A77" s="24" t="s">
        <v>83</v>
      </c>
      <c r="B77" s="10"/>
      <c r="C77" s="11">
        <v>82979</v>
      </c>
      <c r="D77" s="12">
        <f t="shared" si="10"/>
        <v>82979</v>
      </c>
      <c r="E77" s="12"/>
      <c r="F77" s="12"/>
      <c r="G77" s="12"/>
      <c r="H77" s="12">
        <f t="shared" si="11"/>
        <v>0</v>
      </c>
      <c r="I77" s="13">
        <f t="shared" si="12"/>
        <v>82979</v>
      </c>
      <c r="J77" s="1"/>
      <c r="K77" s="1"/>
      <c r="L77" s="1"/>
      <c r="M77" s="14"/>
      <c r="W77" s="1"/>
    </row>
    <row r="78" spans="1:23" ht="12.75">
      <c r="A78" s="24" t="s">
        <v>84</v>
      </c>
      <c r="B78" s="10">
        <v>3061000</v>
      </c>
      <c r="C78" s="16"/>
      <c r="D78" s="12">
        <f t="shared" si="10"/>
        <v>3061000</v>
      </c>
      <c r="E78" s="12"/>
      <c r="F78" s="12"/>
      <c r="G78" s="12">
        <v>309797.2</v>
      </c>
      <c r="H78" s="12">
        <f t="shared" si="11"/>
        <v>309797.2</v>
      </c>
      <c r="I78" s="13">
        <f t="shared" si="12"/>
        <v>2751202.8</v>
      </c>
      <c r="J78" s="1"/>
      <c r="K78" s="1"/>
      <c r="L78" s="1"/>
      <c r="M78" s="14"/>
      <c r="W78" s="1"/>
    </row>
    <row r="79" spans="1:23" ht="12.75">
      <c r="A79" s="24" t="s">
        <v>85</v>
      </c>
      <c r="B79" s="10"/>
      <c r="C79" s="16">
        <v>485000</v>
      </c>
      <c r="D79" s="12">
        <f t="shared" si="10"/>
        <v>485000</v>
      </c>
      <c r="E79" s="12"/>
      <c r="F79" s="12"/>
      <c r="G79" s="12">
        <v>736345.5</v>
      </c>
      <c r="H79" s="12">
        <f t="shared" si="11"/>
        <v>736345.5</v>
      </c>
      <c r="I79" s="13">
        <f t="shared" si="12"/>
        <v>-251345.5</v>
      </c>
      <c r="J79" s="1"/>
      <c r="K79" s="1"/>
      <c r="L79" s="1"/>
      <c r="M79" s="14"/>
      <c r="W79" s="1"/>
    </row>
    <row r="80" spans="1:23" ht="12.75">
      <c r="A80" s="24" t="s">
        <v>86</v>
      </c>
      <c r="B80" s="10"/>
      <c r="C80" s="16">
        <v>100000</v>
      </c>
      <c r="D80" s="12">
        <f t="shared" si="10"/>
        <v>100000</v>
      </c>
      <c r="E80" s="12"/>
      <c r="F80" s="12"/>
      <c r="G80" s="12">
        <v>113662.38</v>
      </c>
      <c r="H80" s="12">
        <f t="shared" si="11"/>
        <v>113662.38</v>
      </c>
      <c r="I80" s="13">
        <f t="shared" si="12"/>
        <v>-13662.380000000005</v>
      </c>
      <c r="J80" s="1"/>
      <c r="K80" s="1"/>
      <c r="L80" s="1"/>
      <c r="M80" s="14"/>
      <c r="W80" s="1"/>
    </row>
    <row r="81" spans="1:23" ht="12.75">
      <c r="A81" s="24" t="s">
        <v>87</v>
      </c>
      <c r="B81" s="10"/>
      <c r="C81" s="16">
        <v>100000</v>
      </c>
      <c r="D81" s="12">
        <f t="shared" si="10"/>
        <v>100000</v>
      </c>
      <c r="E81" s="12"/>
      <c r="F81" s="12"/>
      <c r="G81" s="12"/>
      <c r="H81" s="12">
        <f t="shared" si="11"/>
        <v>0</v>
      </c>
      <c r="I81" s="13">
        <f t="shared" si="12"/>
        <v>100000</v>
      </c>
      <c r="J81" s="1"/>
      <c r="K81" s="1"/>
      <c r="L81" s="1"/>
      <c r="M81" s="14"/>
      <c r="W81" s="1"/>
    </row>
    <row r="82" spans="1:23" ht="12.75">
      <c r="A82" s="24" t="s">
        <v>88</v>
      </c>
      <c r="B82" s="10">
        <v>1000000</v>
      </c>
      <c r="C82" s="11"/>
      <c r="D82" s="12">
        <f t="shared" si="10"/>
        <v>1000000</v>
      </c>
      <c r="E82" s="12"/>
      <c r="F82" s="12"/>
      <c r="G82" s="12"/>
      <c r="H82" s="12">
        <f t="shared" si="11"/>
        <v>0</v>
      </c>
      <c r="I82" s="13">
        <f t="shared" si="12"/>
        <v>1000000</v>
      </c>
      <c r="J82" s="1"/>
      <c r="K82" s="1"/>
      <c r="L82" s="1"/>
      <c r="M82" s="14"/>
      <c r="W82" s="1"/>
    </row>
    <row r="83" spans="1:23" ht="12.75">
      <c r="A83" s="24" t="s">
        <v>89</v>
      </c>
      <c r="B83" s="10"/>
      <c r="C83" s="11">
        <v>2600000</v>
      </c>
      <c r="D83" s="12">
        <f t="shared" si="10"/>
        <v>2600000</v>
      </c>
      <c r="E83" s="12"/>
      <c r="F83" s="12"/>
      <c r="G83" s="12">
        <v>1370875.05</v>
      </c>
      <c r="H83" s="12">
        <f t="shared" si="11"/>
        <v>1370875.05</v>
      </c>
      <c r="I83" s="13">
        <f t="shared" si="12"/>
        <v>1229124.95</v>
      </c>
      <c r="J83" s="1"/>
      <c r="K83" s="1"/>
      <c r="L83" s="1"/>
      <c r="M83" s="14"/>
      <c r="W83" s="1"/>
    </row>
    <row r="84" spans="1:23" ht="12.75">
      <c r="A84" s="17" t="s">
        <v>90</v>
      </c>
      <c r="B84" s="10">
        <v>121272943</v>
      </c>
      <c r="C84" s="11">
        <v>-12000000</v>
      </c>
      <c r="D84" s="12">
        <f t="shared" si="10"/>
        <v>109272943</v>
      </c>
      <c r="E84" s="12"/>
      <c r="F84" s="12">
        <v>2220328.72</v>
      </c>
      <c r="G84" s="12">
        <v>1206975.55</v>
      </c>
      <c r="H84" s="12">
        <f t="shared" si="11"/>
        <v>3427304.2700000005</v>
      </c>
      <c r="I84" s="13">
        <f t="shared" si="12"/>
        <v>105845638.73</v>
      </c>
      <c r="J84" s="1"/>
      <c r="K84" s="1"/>
      <c r="L84" s="1"/>
      <c r="M84" s="14"/>
      <c r="W84" s="1"/>
    </row>
    <row r="85" spans="1:23" ht="12.75">
      <c r="A85" s="17" t="s">
        <v>91</v>
      </c>
      <c r="B85" s="10">
        <v>10000000</v>
      </c>
      <c r="C85" s="11">
        <v>27000000</v>
      </c>
      <c r="D85" s="12">
        <f t="shared" si="10"/>
        <v>37000000</v>
      </c>
      <c r="E85" s="12"/>
      <c r="F85" s="12">
        <v>1538832.04</v>
      </c>
      <c r="G85" s="12">
        <v>6610146.3</v>
      </c>
      <c r="H85" s="12">
        <f t="shared" si="11"/>
        <v>8148978.34</v>
      </c>
      <c r="I85" s="13">
        <f t="shared" si="12"/>
        <v>28851021.66</v>
      </c>
      <c r="J85" s="1"/>
      <c r="K85" s="1"/>
      <c r="L85" s="1"/>
      <c r="M85" s="14"/>
      <c r="W85" s="1"/>
    </row>
    <row r="86" spans="1:23" ht="12.75">
      <c r="A86" s="17" t="s">
        <v>92</v>
      </c>
      <c r="B86" s="10"/>
      <c r="C86" s="11">
        <v>600000</v>
      </c>
      <c r="D86" s="12">
        <f t="shared" si="10"/>
        <v>600000</v>
      </c>
      <c r="E86" s="12"/>
      <c r="F86" s="12"/>
      <c r="G86" s="12">
        <v>1123230.22</v>
      </c>
      <c r="H86" s="12">
        <f t="shared" si="11"/>
        <v>1123230.22</v>
      </c>
      <c r="I86" s="13">
        <f t="shared" si="12"/>
        <v>-523230.22</v>
      </c>
      <c r="J86" s="1"/>
      <c r="K86" s="1"/>
      <c r="L86" s="1"/>
      <c r="M86" s="14"/>
      <c r="W86" s="1"/>
    </row>
    <row r="87" spans="1:23" ht="12.75">
      <c r="A87" s="17" t="s">
        <v>93</v>
      </c>
      <c r="B87" s="10">
        <v>37670000</v>
      </c>
      <c r="C87" s="11">
        <v>-37170000</v>
      </c>
      <c r="D87" s="12">
        <f t="shared" si="10"/>
        <v>500000</v>
      </c>
      <c r="E87" s="12"/>
      <c r="F87" s="12"/>
      <c r="G87" s="12"/>
      <c r="H87" s="12">
        <f t="shared" si="11"/>
        <v>0</v>
      </c>
      <c r="I87" s="13">
        <f t="shared" si="12"/>
        <v>500000</v>
      </c>
      <c r="J87" s="1"/>
      <c r="K87" s="1"/>
      <c r="L87" s="1"/>
      <c r="M87" s="14"/>
      <c r="W87" s="1"/>
    </row>
    <row r="88" spans="1:23" ht="12.75">
      <c r="A88" s="24" t="s">
        <v>94</v>
      </c>
      <c r="B88" s="10">
        <v>92567171</v>
      </c>
      <c r="C88" s="11">
        <v>-67499092</v>
      </c>
      <c r="D88" s="12">
        <f t="shared" si="10"/>
        <v>25068079</v>
      </c>
      <c r="E88" s="12"/>
      <c r="F88" s="12"/>
      <c r="G88" s="12"/>
      <c r="H88" s="12">
        <f t="shared" si="11"/>
        <v>0</v>
      </c>
      <c r="I88" s="13">
        <f t="shared" si="12"/>
        <v>25068079</v>
      </c>
      <c r="J88" s="1"/>
      <c r="K88" s="1"/>
      <c r="L88" s="1"/>
      <c r="M88" s="14"/>
      <c r="W88" s="1"/>
    </row>
    <row r="89" spans="1:23" ht="12.75">
      <c r="A89" s="25" t="s">
        <v>95</v>
      </c>
      <c r="B89" s="10"/>
      <c r="C89" s="11">
        <v>20000</v>
      </c>
      <c r="D89" s="12">
        <f t="shared" si="10"/>
        <v>20000</v>
      </c>
      <c r="E89" s="12"/>
      <c r="F89" s="12"/>
      <c r="G89" s="12"/>
      <c r="H89" s="12">
        <f t="shared" si="11"/>
        <v>0</v>
      </c>
      <c r="I89" s="13">
        <f t="shared" si="12"/>
        <v>20000</v>
      </c>
      <c r="J89" s="1"/>
      <c r="K89" s="1"/>
      <c r="L89" s="1"/>
      <c r="M89" s="14"/>
      <c r="W89" s="1"/>
    </row>
    <row r="90" spans="1:23" ht="12.75">
      <c r="A90" s="25" t="s">
        <v>96</v>
      </c>
      <c r="B90" s="10"/>
      <c r="C90" s="11">
        <v>1000000</v>
      </c>
      <c r="D90" s="12">
        <f t="shared" si="10"/>
        <v>1000000</v>
      </c>
      <c r="E90" s="12"/>
      <c r="F90" s="12"/>
      <c r="G90" s="12">
        <v>284838.6</v>
      </c>
      <c r="H90" s="12">
        <f t="shared" si="11"/>
        <v>284838.6</v>
      </c>
      <c r="I90" s="13">
        <f t="shared" si="12"/>
        <v>715161.4</v>
      </c>
      <c r="J90" s="1"/>
      <c r="K90" s="1"/>
      <c r="L90" s="1"/>
      <c r="M90" s="14"/>
      <c r="W90" s="1"/>
    </row>
    <row r="91" spans="1:23" ht="12.75">
      <c r="A91" s="25" t="s">
        <v>97</v>
      </c>
      <c r="B91" s="10"/>
      <c r="C91" s="11">
        <v>600000</v>
      </c>
      <c r="D91" s="12">
        <f t="shared" si="10"/>
        <v>600000</v>
      </c>
      <c r="E91" s="12"/>
      <c r="F91" s="12"/>
      <c r="G91" s="12">
        <v>1545000</v>
      </c>
      <c r="H91" s="12">
        <f t="shared" si="11"/>
        <v>1545000</v>
      </c>
      <c r="I91" s="13">
        <f t="shared" si="12"/>
        <v>-945000</v>
      </c>
      <c r="J91" s="1"/>
      <c r="K91" s="1"/>
      <c r="L91" s="1"/>
      <c r="M91" s="14"/>
      <c r="W91" s="1"/>
    </row>
    <row r="92" spans="1:23" ht="12.75">
      <c r="A92" s="25" t="s">
        <v>98</v>
      </c>
      <c r="B92" s="10"/>
      <c r="C92" s="11">
        <v>1000000</v>
      </c>
      <c r="D92" s="12">
        <f t="shared" si="10"/>
        <v>1000000</v>
      </c>
      <c r="E92" s="12"/>
      <c r="F92" s="12"/>
      <c r="G92" s="12">
        <v>621725.83</v>
      </c>
      <c r="H92" s="12">
        <f t="shared" si="11"/>
        <v>621725.83</v>
      </c>
      <c r="I92" s="13">
        <f t="shared" si="12"/>
        <v>378274.17000000004</v>
      </c>
      <c r="J92" s="1"/>
      <c r="K92" s="1"/>
      <c r="L92" s="1"/>
      <c r="M92" s="14"/>
      <c r="W92" s="1"/>
    </row>
    <row r="93" spans="1:23" ht="12.75">
      <c r="A93" s="25" t="s">
        <v>99</v>
      </c>
      <c r="B93" s="10">
        <v>2000000</v>
      </c>
      <c r="C93" s="11"/>
      <c r="D93" s="12">
        <f t="shared" si="10"/>
        <v>2000000</v>
      </c>
      <c r="E93" s="12"/>
      <c r="F93" s="12"/>
      <c r="G93" s="12">
        <v>480299.92</v>
      </c>
      <c r="H93" s="12">
        <f t="shared" si="11"/>
        <v>480299.92</v>
      </c>
      <c r="I93" s="13">
        <f t="shared" si="12"/>
        <v>1519700.08</v>
      </c>
      <c r="J93" s="1"/>
      <c r="K93" s="1"/>
      <c r="L93" s="1"/>
      <c r="M93" s="14"/>
      <c r="W93" s="1"/>
    </row>
    <row r="94" spans="1:23" ht="12.75">
      <c r="A94" s="25" t="s">
        <v>100</v>
      </c>
      <c r="B94" s="10">
        <v>5600000</v>
      </c>
      <c r="C94" s="11">
        <v>800000</v>
      </c>
      <c r="D94" s="12">
        <f t="shared" si="10"/>
        <v>6400000</v>
      </c>
      <c r="E94" s="12"/>
      <c r="F94" s="12"/>
      <c r="G94" s="12">
        <v>272707.42</v>
      </c>
      <c r="H94" s="12">
        <f t="shared" si="11"/>
        <v>272707.42</v>
      </c>
      <c r="I94" s="13">
        <f t="shared" si="12"/>
        <v>6127292.58</v>
      </c>
      <c r="J94" s="1"/>
      <c r="K94" s="1"/>
      <c r="L94" s="1"/>
      <c r="M94" s="14"/>
      <c r="W94" s="1"/>
    </row>
    <row r="95" spans="1:23" ht="12.75">
      <c r="A95" s="25" t="s">
        <v>101</v>
      </c>
      <c r="B95" s="10"/>
      <c r="C95" s="11">
        <v>105000</v>
      </c>
      <c r="D95" s="12">
        <f t="shared" si="10"/>
        <v>105000</v>
      </c>
      <c r="E95" s="12"/>
      <c r="F95" s="12"/>
      <c r="G95" s="12">
        <v>3245</v>
      </c>
      <c r="H95" s="12">
        <f t="shared" si="11"/>
        <v>3245</v>
      </c>
      <c r="I95" s="13">
        <f t="shared" si="12"/>
        <v>101755</v>
      </c>
      <c r="J95" s="1"/>
      <c r="K95" s="1"/>
      <c r="L95" s="1"/>
      <c r="M95" s="14"/>
      <c r="W95" s="1"/>
    </row>
    <row r="96" spans="1:23" ht="12.75">
      <c r="A96" s="25" t="s">
        <v>102</v>
      </c>
      <c r="B96" s="10">
        <v>2431078</v>
      </c>
      <c r="C96" s="11"/>
      <c r="D96" s="12">
        <f t="shared" si="10"/>
        <v>2431078</v>
      </c>
      <c r="E96" s="12"/>
      <c r="F96" s="12"/>
      <c r="G96" s="12">
        <v>1352739.77</v>
      </c>
      <c r="H96" s="12">
        <f t="shared" si="11"/>
        <v>1352739.77</v>
      </c>
      <c r="I96" s="13">
        <f t="shared" si="12"/>
        <v>1078338.23</v>
      </c>
      <c r="J96" s="1"/>
      <c r="K96" s="1"/>
      <c r="L96" s="1"/>
      <c r="M96" s="14"/>
      <c r="W96" s="1"/>
    </row>
    <row r="97" spans="1:23" ht="12.75">
      <c r="A97" s="25" t="s">
        <v>103</v>
      </c>
      <c r="B97" s="10"/>
      <c r="C97" s="11">
        <v>2500000</v>
      </c>
      <c r="D97" s="12">
        <f t="shared" si="10"/>
        <v>2500000</v>
      </c>
      <c r="E97" s="12"/>
      <c r="F97" s="12"/>
      <c r="G97" s="12">
        <v>2404417.6</v>
      </c>
      <c r="H97" s="12">
        <f t="shared" si="11"/>
        <v>2404417.6</v>
      </c>
      <c r="I97" s="13">
        <f t="shared" si="12"/>
        <v>95582.3999999999</v>
      </c>
      <c r="J97" s="1"/>
      <c r="K97" s="1"/>
      <c r="L97" s="1"/>
      <c r="M97" s="14"/>
      <c r="W97" s="1"/>
    </row>
    <row r="98" spans="1:23" ht="13.5" thickBot="1">
      <c r="A98" s="25" t="s">
        <v>104</v>
      </c>
      <c r="B98" s="10">
        <v>2000000</v>
      </c>
      <c r="C98" s="11"/>
      <c r="D98" s="12">
        <f t="shared" si="10"/>
        <v>2000000</v>
      </c>
      <c r="E98" s="12"/>
      <c r="F98" s="12"/>
      <c r="G98" s="12"/>
      <c r="H98" s="12">
        <f t="shared" si="11"/>
        <v>0</v>
      </c>
      <c r="I98" s="13">
        <f t="shared" si="12"/>
        <v>2000000</v>
      </c>
      <c r="J98" s="1"/>
      <c r="K98" s="1"/>
      <c r="L98" s="1"/>
      <c r="M98" s="14"/>
      <c r="W98" s="1"/>
    </row>
    <row r="99" spans="1:23" ht="14.25" thickBot="1" thickTop="1">
      <c r="A99" s="26" t="s">
        <v>105</v>
      </c>
      <c r="B99" s="3">
        <f aca="true" t="shared" si="13" ref="B99:I99">SUM(B100:B113)</f>
        <v>3928123891</v>
      </c>
      <c r="C99" s="6">
        <f t="shared" si="13"/>
        <v>35000000</v>
      </c>
      <c r="D99" s="3">
        <f t="shared" si="13"/>
        <v>3963123891</v>
      </c>
      <c r="E99" s="3">
        <f t="shared" si="13"/>
        <v>284943268.43</v>
      </c>
      <c r="F99" s="3">
        <f t="shared" si="13"/>
        <v>339997916.12</v>
      </c>
      <c r="G99" s="3">
        <f t="shared" si="13"/>
        <v>341115914.65</v>
      </c>
      <c r="H99" s="3">
        <f t="shared" si="13"/>
        <v>966057099.2</v>
      </c>
      <c r="I99" s="7">
        <f t="shared" si="13"/>
        <v>2997066791.8</v>
      </c>
      <c r="J99" s="1"/>
      <c r="K99" s="1"/>
      <c r="L99" s="1"/>
      <c r="W99" s="1"/>
    </row>
    <row r="100" spans="1:23" ht="13.5" thickTop="1">
      <c r="A100" s="19" t="s">
        <v>106</v>
      </c>
      <c r="B100" s="12">
        <v>20187120</v>
      </c>
      <c r="C100" s="11"/>
      <c r="D100" s="12">
        <f aca="true" t="shared" si="14" ref="D100:D113">+B100+C100</f>
        <v>20187120</v>
      </c>
      <c r="E100" s="11">
        <v>1672383</v>
      </c>
      <c r="F100" s="11">
        <v>1672383</v>
      </c>
      <c r="G100" s="11">
        <v>1672383</v>
      </c>
      <c r="H100" s="12">
        <f aca="true" t="shared" si="15" ref="H100:H113">SUM(E100:G100)</f>
        <v>5017149</v>
      </c>
      <c r="I100" s="13">
        <f aca="true" t="shared" si="16" ref="I100:I113">+D100-H100</f>
        <v>15169971</v>
      </c>
      <c r="J100" s="1"/>
      <c r="K100" s="1"/>
      <c r="L100" s="1"/>
      <c r="W100" s="1"/>
    </row>
    <row r="101" spans="1:23" ht="12.75">
      <c r="A101" s="19" t="s">
        <v>107</v>
      </c>
      <c r="B101" s="12">
        <v>61859075</v>
      </c>
      <c r="C101" s="16"/>
      <c r="D101" s="12">
        <f t="shared" si="14"/>
        <v>61859075</v>
      </c>
      <c r="E101" s="16"/>
      <c r="F101" s="16">
        <v>5154922.91</v>
      </c>
      <c r="G101" s="16">
        <v>10309845.82</v>
      </c>
      <c r="H101" s="12">
        <f t="shared" si="15"/>
        <v>15464768.73</v>
      </c>
      <c r="I101" s="13">
        <f t="shared" si="16"/>
        <v>46394306.269999996</v>
      </c>
      <c r="J101" s="1"/>
      <c r="K101" s="1"/>
      <c r="L101" s="1"/>
      <c r="W101" s="1"/>
    </row>
    <row r="102" spans="1:23" ht="12.75">
      <c r="A102" s="27" t="s">
        <v>108</v>
      </c>
      <c r="B102" s="12">
        <v>36250000</v>
      </c>
      <c r="C102" s="16"/>
      <c r="D102" s="12">
        <f t="shared" si="14"/>
        <v>36250000</v>
      </c>
      <c r="E102" s="16">
        <v>3000000</v>
      </c>
      <c r="F102" s="16">
        <v>3000000</v>
      </c>
      <c r="G102" s="16">
        <v>3000000</v>
      </c>
      <c r="H102" s="12">
        <f t="shared" si="15"/>
        <v>9000000</v>
      </c>
      <c r="I102" s="13">
        <f t="shared" si="16"/>
        <v>27250000</v>
      </c>
      <c r="J102" s="1"/>
      <c r="K102" s="1"/>
      <c r="L102" s="1"/>
      <c r="W102" s="1"/>
    </row>
    <row r="103" spans="1:23" ht="12.75">
      <c r="A103" s="19" t="s">
        <v>109</v>
      </c>
      <c r="B103" s="12">
        <v>1301906674</v>
      </c>
      <c r="C103" s="11"/>
      <c r="D103" s="12">
        <f t="shared" si="14"/>
        <v>1301906674</v>
      </c>
      <c r="E103" s="11">
        <v>114904341.65</v>
      </c>
      <c r="F103" s="11">
        <v>116347408.92</v>
      </c>
      <c r="G103" s="11">
        <v>130686105.4</v>
      </c>
      <c r="H103" s="12">
        <f t="shared" si="15"/>
        <v>361937855.97</v>
      </c>
      <c r="I103" s="13">
        <f t="shared" si="16"/>
        <v>939968818.03</v>
      </c>
      <c r="J103" s="1"/>
      <c r="K103" s="1"/>
      <c r="L103" s="1"/>
      <c r="W103" s="1"/>
    </row>
    <row r="104" spans="1:23" ht="12.75">
      <c r="A104" s="19" t="s">
        <v>110</v>
      </c>
      <c r="B104" s="12">
        <v>579040845</v>
      </c>
      <c r="C104" s="11">
        <v>35000000</v>
      </c>
      <c r="D104" s="12">
        <f t="shared" si="14"/>
        <v>614040845</v>
      </c>
      <c r="E104" s="11">
        <v>12240236.37</v>
      </c>
      <c r="F104" s="11">
        <v>58578422.84</v>
      </c>
      <c r="G104" s="11">
        <v>41013979.47</v>
      </c>
      <c r="H104" s="12">
        <f t="shared" si="15"/>
        <v>111832638.68</v>
      </c>
      <c r="I104" s="13">
        <f t="shared" si="16"/>
        <v>502208206.32</v>
      </c>
      <c r="J104" s="1"/>
      <c r="K104" s="1"/>
      <c r="L104" s="1"/>
      <c r="W104" s="1"/>
    </row>
    <row r="105" spans="1:23" ht="12.75">
      <c r="A105" s="19" t="s">
        <v>111</v>
      </c>
      <c r="B105" s="12">
        <v>51385275</v>
      </c>
      <c r="C105" s="11"/>
      <c r="D105" s="12">
        <f t="shared" si="14"/>
        <v>51385275</v>
      </c>
      <c r="E105" s="11">
        <v>4285999.88</v>
      </c>
      <c r="F105" s="11">
        <v>4762269.23</v>
      </c>
      <c r="G105" s="11">
        <v>4972191.96</v>
      </c>
      <c r="H105" s="12">
        <f t="shared" si="15"/>
        <v>14020461.07</v>
      </c>
      <c r="I105" s="13">
        <f t="shared" si="16"/>
        <v>37364813.93</v>
      </c>
      <c r="J105" s="1"/>
      <c r="K105" s="1"/>
      <c r="L105" s="1"/>
      <c r="W105" s="1"/>
    </row>
    <row r="106" spans="1:23" ht="12.75">
      <c r="A106" s="19" t="s">
        <v>112</v>
      </c>
      <c r="B106" s="28">
        <v>25546724</v>
      </c>
      <c r="C106" s="11"/>
      <c r="D106" s="12">
        <f t="shared" si="14"/>
        <v>25546724</v>
      </c>
      <c r="E106" s="11"/>
      <c r="F106" s="11"/>
      <c r="G106" s="11"/>
      <c r="H106" s="12">
        <f t="shared" si="15"/>
        <v>0</v>
      </c>
      <c r="I106" s="13">
        <f t="shared" si="16"/>
        <v>25546724</v>
      </c>
      <c r="J106" s="1"/>
      <c r="K106" s="1"/>
      <c r="L106" s="1"/>
      <c r="W106" s="1"/>
    </row>
    <row r="107" spans="1:23" ht="12.75">
      <c r="A107" s="19" t="s">
        <v>113</v>
      </c>
      <c r="B107" s="12">
        <v>16891776</v>
      </c>
      <c r="C107" s="11"/>
      <c r="D107" s="12">
        <f t="shared" si="14"/>
        <v>16891776</v>
      </c>
      <c r="E107" s="11">
        <v>1731069.62</v>
      </c>
      <c r="F107" s="11">
        <v>1731069.62</v>
      </c>
      <c r="G107" s="11">
        <v>1531069.62</v>
      </c>
      <c r="H107" s="12">
        <f t="shared" si="15"/>
        <v>4993208.86</v>
      </c>
      <c r="I107" s="13">
        <f t="shared" si="16"/>
        <v>11898567.14</v>
      </c>
      <c r="J107" s="1"/>
      <c r="K107" s="1"/>
      <c r="L107" s="1"/>
      <c r="W107" s="1"/>
    </row>
    <row r="108" spans="1:23" ht="12.75">
      <c r="A108" s="19" t="s">
        <v>114</v>
      </c>
      <c r="B108" s="12">
        <v>14271513</v>
      </c>
      <c r="C108" s="11"/>
      <c r="D108" s="12">
        <f t="shared" si="14"/>
        <v>14271513</v>
      </c>
      <c r="E108" s="11"/>
      <c r="F108" s="11">
        <v>497860.76</v>
      </c>
      <c r="G108" s="11">
        <v>248930.38</v>
      </c>
      <c r="H108" s="12">
        <f t="shared" si="15"/>
        <v>746791.14</v>
      </c>
      <c r="I108" s="13">
        <f t="shared" si="16"/>
        <v>13524721.86</v>
      </c>
      <c r="J108" s="1"/>
      <c r="K108" s="1"/>
      <c r="L108" s="1"/>
      <c r="W108" s="1"/>
    </row>
    <row r="109" spans="1:23" ht="12.75">
      <c r="A109" s="19" t="s">
        <v>115</v>
      </c>
      <c r="B109" s="12">
        <v>535104965</v>
      </c>
      <c r="C109" s="16"/>
      <c r="D109" s="12">
        <f t="shared" si="14"/>
        <v>535104965</v>
      </c>
      <c r="E109" s="16">
        <v>48419638.16</v>
      </c>
      <c r="F109" s="16">
        <v>48419638.16</v>
      </c>
      <c r="G109" s="16">
        <v>48419639.16</v>
      </c>
      <c r="H109" s="12">
        <f t="shared" si="15"/>
        <v>145258915.48</v>
      </c>
      <c r="I109" s="13">
        <f t="shared" si="16"/>
        <v>389846049.52</v>
      </c>
      <c r="J109" s="1"/>
      <c r="K109" s="1"/>
      <c r="L109" s="1"/>
      <c r="W109" s="1"/>
    </row>
    <row r="110" spans="1:23" ht="12.75">
      <c r="A110" s="19" t="s">
        <v>116</v>
      </c>
      <c r="B110" s="12">
        <v>543871771</v>
      </c>
      <c r="C110" s="16"/>
      <c r="D110" s="12">
        <f t="shared" si="14"/>
        <v>543871771</v>
      </c>
      <c r="E110" s="16">
        <v>38134793.75</v>
      </c>
      <c r="F110" s="16">
        <v>39279134.68</v>
      </c>
      <c r="G110" s="16">
        <v>38706963.84</v>
      </c>
      <c r="H110" s="12">
        <f t="shared" si="15"/>
        <v>116120892.27000001</v>
      </c>
      <c r="I110" s="13">
        <f t="shared" si="16"/>
        <v>427750878.73</v>
      </c>
      <c r="J110" s="1"/>
      <c r="K110" s="1"/>
      <c r="L110" s="1"/>
      <c r="W110" s="1"/>
    </row>
    <row r="111" spans="1:23" ht="12.75">
      <c r="A111" s="19" t="s">
        <v>117</v>
      </c>
      <c r="B111" s="12">
        <v>183956253</v>
      </c>
      <c r="C111" s="16"/>
      <c r="D111" s="12">
        <f t="shared" si="14"/>
        <v>183956253</v>
      </c>
      <c r="E111" s="16">
        <v>14150481</v>
      </c>
      <c r="F111" s="16">
        <v>14150481</v>
      </c>
      <c r="G111" s="16">
        <v>14150481</v>
      </c>
      <c r="H111" s="12">
        <f t="shared" si="15"/>
        <v>42451443</v>
      </c>
      <c r="I111" s="13">
        <f t="shared" si="16"/>
        <v>141504810</v>
      </c>
      <c r="J111" s="1"/>
      <c r="K111" s="1"/>
      <c r="L111" s="1"/>
      <c r="W111" s="1"/>
    </row>
    <row r="112" spans="1:23" ht="12.75">
      <c r="A112" s="29" t="s">
        <v>118</v>
      </c>
      <c r="B112" s="12">
        <v>406851900</v>
      </c>
      <c r="C112" s="11"/>
      <c r="D112" s="12">
        <f t="shared" si="14"/>
        <v>406851900</v>
      </c>
      <c r="E112" s="11">
        <v>33904325</v>
      </c>
      <c r="F112" s="11">
        <v>33904325</v>
      </c>
      <c r="G112" s="11">
        <v>33904325</v>
      </c>
      <c r="H112" s="12">
        <f t="shared" si="15"/>
        <v>101712975</v>
      </c>
      <c r="I112" s="13">
        <f t="shared" si="16"/>
        <v>305138925</v>
      </c>
      <c r="J112" s="1"/>
      <c r="K112" s="1"/>
      <c r="L112" s="1"/>
      <c r="W112" s="1"/>
    </row>
    <row r="113" spans="1:23" ht="13.5" thickBot="1">
      <c r="A113" s="29" t="s">
        <v>119</v>
      </c>
      <c r="B113" s="12">
        <v>151000000</v>
      </c>
      <c r="C113" s="21"/>
      <c r="D113" s="12">
        <f t="shared" si="14"/>
        <v>151000000</v>
      </c>
      <c r="E113" s="21">
        <v>12500000</v>
      </c>
      <c r="F113" s="21">
        <v>12500000</v>
      </c>
      <c r="G113" s="21">
        <v>12500000</v>
      </c>
      <c r="H113" s="12">
        <f t="shared" si="15"/>
        <v>37500000</v>
      </c>
      <c r="I113" s="13">
        <f t="shared" si="16"/>
        <v>113500000</v>
      </c>
      <c r="J113" s="1"/>
      <c r="K113" s="1"/>
      <c r="L113" s="1"/>
      <c r="W113" s="1"/>
    </row>
    <row r="114" spans="1:29" ht="14.25" thickBot="1" thickTop="1">
      <c r="A114" s="30" t="s">
        <v>120</v>
      </c>
      <c r="B114" s="31">
        <f aca="true" t="shared" si="17" ref="B114:I114">+B115+B119</f>
        <v>2276991305</v>
      </c>
      <c r="C114" s="32">
        <f t="shared" si="17"/>
        <v>25065000</v>
      </c>
      <c r="D114" s="31">
        <f t="shared" si="17"/>
        <v>2128507090</v>
      </c>
      <c r="E114" s="31">
        <f t="shared" si="17"/>
        <v>0</v>
      </c>
      <c r="F114" s="31">
        <f t="shared" si="17"/>
        <v>529092769.5</v>
      </c>
      <c r="G114" s="31">
        <f t="shared" si="17"/>
        <v>391745314.36</v>
      </c>
      <c r="H114" s="31">
        <f t="shared" si="17"/>
        <v>920838083.86</v>
      </c>
      <c r="I114" s="33">
        <f t="shared" si="17"/>
        <v>1381218221.1399999</v>
      </c>
      <c r="J114" s="1"/>
      <c r="K114" s="1"/>
      <c r="L114" s="1"/>
      <c r="AC114" s="1"/>
    </row>
    <row r="115" spans="1:29" ht="14.25" thickBot="1" thickTop="1">
      <c r="A115" s="34" t="s">
        <v>121</v>
      </c>
      <c r="B115" s="35">
        <f aca="true" t="shared" si="18" ref="B115:I115">SUM(B116:B118)</f>
        <v>2006734262</v>
      </c>
      <c r="C115" s="36">
        <f t="shared" si="18"/>
        <v>0</v>
      </c>
      <c r="D115" s="35">
        <f t="shared" si="18"/>
        <v>2006734262</v>
      </c>
      <c r="E115" s="35">
        <f t="shared" si="18"/>
        <v>0</v>
      </c>
      <c r="F115" s="35">
        <f t="shared" si="18"/>
        <v>458333332</v>
      </c>
      <c r="G115" s="35">
        <f t="shared" si="18"/>
        <v>341666666</v>
      </c>
      <c r="H115" s="35">
        <f t="shared" si="18"/>
        <v>799999998</v>
      </c>
      <c r="I115" s="37">
        <f t="shared" si="18"/>
        <v>1206734264</v>
      </c>
      <c r="J115" s="1"/>
      <c r="K115" s="1"/>
      <c r="L115" s="1"/>
      <c r="AC115" s="1"/>
    </row>
    <row r="116" spans="1:29" ht="12.75">
      <c r="A116" s="38" t="s">
        <v>122</v>
      </c>
      <c r="B116" s="12">
        <v>6734262</v>
      </c>
      <c r="C116" s="21"/>
      <c r="D116" s="12">
        <f>+B116+C116</f>
        <v>6734262</v>
      </c>
      <c r="E116" s="12"/>
      <c r="F116" s="12"/>
      <c r="G116" s="12"/>
      <c r="H116" s="12">
        <f>SUM(E116:G116)</f>
        <v>0</v>
      </c>
      <c r="I116" s="13">
        <f>+D116-H116</f>
        <v>6734262</v>
      </c>
      <c r="J116" s="1"/>
      <c r="K116" s="1"/>
      <c r="L116" s="1"/>
      <c r="AC116" s="1"/>
    </row>
    <row r="117" spans="1:29" ht="12.75">
      <c r="A117" s="38" t="s">
        <v>123</v>
      </c>
      <c r="B117" s="12">
        <v>1000000000</v>
      </c>
      <c r="C117" s="21"/>
      <c r="D117" s="12">
        <f>+B117+C117</f>
        <v>1000000000</v>
      </c>
      <c r="E117" s="12"/>
      <c r="F117" s="12">
        <v>166666666</v>
      </c>
      <c r="G117" s="12">
        <v>133333333</v>
      </c>
      <c r="H117" s="12">
        <f>SUM(E117:G117)</f>
        <v>299999999</v>
      </c>
      <c r="I117" s="13">
        <f>+D117-H117</f>
        <v>700000001</v>
      </c>
      <c r="J117" s="1"/>
      <c r="K117" s="1"/>
      <c r="L117" s="1"/>
      <c r="AC117" s="1"/>
    </row>
    <row r="118" spans="1:29" ht="13.5" thickBot="1">
      <c r="A118" s="38" t="s">
        <v>124</v>
      </c>
      <c r="B118" s="12">
        <v>1000000000</v>
      </c>
      <c r="C118" s="21"/>
      <c r="D118" s="12">
        <f>+B118+C118</f>
        <v>1000000000</v>
      </c>
      <c r="E118" s="39"/>
      <c r="F118" s="12">
        <v>291666666</v>
      </c>
      <c r="G118" s="12">
        <v>208333333</v>
      </c>
      <c r="H118" s="12">
        <f>SUM(E118:G118)</f>
        <v>499999999</v>
      </c>
      <c r="I118" s="13">
        <f>+D118-H118</f>
        <v>500000001</v>
      </c>
      <c r="J118" s="1"/>
      <c r="K118" s="1"/>
      <c r="L118" s="1"/>
      <c r="AC118" s="1"/>
    </row>
    <row r="119" spans="1:23" ht="14.25" thickBot="1" thickTop="1">
      <c r="A119" s="40" t="s">
        <v>125</v>
      </c>
      <c r="B119" s="35">
        <f>SUM(B120:B132)</f>
        <v>270257043</v>
      </c>
      <c r="C119" s="35">
        <f>SUM(C120:C134)</f>
        <v>25065000</v>
      </c>
      <c r="D119" s="35">
        <f>SUM(D120:D132)</f>
        <v>121772828</v>
      </c>
      <c r="E119" s="35">
        <f>SUM(E120:E132)</f>
        <v>0</v>
      </c>
      <c r="F119" s="35">
        <f>SUM(F120:F134)</f>
        <v>70759437.5</v>
      </c>
      <c r="G119" s="35">
        <f>SUM(G120:G134)</f>
        <v>50078648.36</v>
      </c>
      <c r="H119" s="35">
        <f>SUM(H120:H134)</f>
        <v>120838085.86</v>
      </c>
      <c r="I119" s="37">
        <f>SUM(I120:I134)</f>
        <v>174483957.14</v>
      </c>
      <c r="J119" s="1"/>
      <c r="K119" s="1"/>
      <c r="L119" s="1"/>
      <c r="W119" s="1"/>
    </row>
    <row r="120" spans="1:23" ht="12.75">
      <c r="A120" s="41" t="s">
        <v>126</v>
      </c>
      <c r="B120" s="10">
        <v>17027120</v>
      </c>
      <c r="C120" s="11"/>
      <c r="D120" s="12">
        <f aca="true" t="shared" si="19" ref="D120:D134">+B120+C120</f>
        <v>17027120</v>
      </c>
      <c r="E120" s="42"/>
      <c r="F120" s="42"/>
      <c r="G120" s="10">
        <v>484116</v>
      </c>
      <c r="H120" s="12">
        <f aca="true" t="shared" si="20" ref="H120:H134">SUM(E120:G120)</f>
        <v>484116</v>
      </c>
      <c r="I120" s="13">
        <f aca="true" t="shared" si="21" ref="I120:I134">+D120-H120</f>
        <v>16543004</v>
      </c>
      <c r="J120" s="1"/>
      <c r="K120" s="1"/>
      <c r="L120" s="1"/>
      <c r="W120" s="1"/>
    </row>
    <row r="121" spans="1:23" ht="12.75">
      <c r="A121" s="43" t="s">
        <v>127</v>
      </c>
      <c r="B121" s="10">
        <v>10000000</v>
      </c>
      <c r="C121" s="11"/>
      <c r="D121" s="12">
        <f t="shared" si="19"/>
        <v>10000000</v>
      </c>
      <c r="E121" s="42"/>
      <c r="F121" s="42"/>
      <c r="G121" s="10">
        <v>226905.05</v>
      </c>
      <c r="H121" s="12">
        <f t="shared" si="20"/>
        <v>226905.05</v>
      </c>
      <c r="I121" s="13">
        <f t="shared" si="21"/>
        <v>9773094.95</v>
      </c>
      <c r="J121" s="1"/>
      <c r="K121" s="1"/>
      <c r="L121" s="1"/>
      <c r="W121" s="1"/>
    </row>
    <row r="122" spans="1:23" ht="12.75">
      <c r="A122" s="43" t="s">
        <v>128</v>
      </c>
      <c r="B122" s="10"/>
      <c r="C122" s="11">
        <v>2500000</v>
      </c>
      <c r="D122" s="12">
        <f t="shared" si="19"/>
        <v>2500000</v>
      </c>
      <c r="E122" s="42"/>
      <c r="F122" s="42"/>
      <c r="G122" s="10">
        <v>2197871.65</v>
      </c>
      <c r="H122" s="12">
        <f t="shared" si="20"/>
        <v>2197871.65</v>
      </c>
      <c r="I122" s="13">
        <f t="shared" si="21"/>
        <v>302128.3500000001</v>
      </c>
      <c r="J122" s="1"/>
      <c r="K122" s="1"/>
      <c r="L122" s="1"/>
      <c r="W122" s="1"/>
    </row>
    <row r="123" spans="1:23" ht="12.75">
      <c r="A123" s="43" t="s">
        <v>129</v>
      </c>
      <c r="B123" s="10"/>
      <c r="C123" s="11">
        <v>65000</v>
      </c>
      <c r="D123" s="12">
        <f t="shared" si="19"/>
        <v>65000</v>
      </c>
      <c r="E123" s="42"/>
      <c r="F123" s="42"/>
      <c r="G123" s="10">
        <v>70315.8</v>
      </c>
      <c r="H123" s="12">
        <f t="shared" si="20"/>
        <v>70315.8</v>
      </c>
      <c r="I123" s="13">
        <f t="shared" si="21"/>
        <v>-5315.800000000003</v>
      </c>
      <c r="J123" s="1"/>
      <c r="K123" s="1"/>
      <c r="L123" s="1"/>
      <c r="W123" s="1"/>
    </row>
    <row r="124" spans="1:23" ht="12.75">
      <c r="A124" s="19" t="s">
        <v>130</v>
      </c>
      <c r="B124" s="10">
        <v>22665899</v>
      </c>
      <c r="C124" s="44"/>
      <c r="D124" s="12">
        <f t="shared" si="19"/>
        <v>22665899</v>
      </c>
      <c r="E124" s="42"/>
      <c r="F124" s="42"/>
      <c r="G124" s="10"/>
      <c r="H124" s="12">
        <f t="shared" si="20"/>
        <v>0</v>
      </c>
      <c r="I124" s="13">
        <f t="shared" si="21"/>
        <v>22665899</v>
      </c>
      <c r="J124" s="1"/>
      <c r="K124" s="1"/>
      <c r="L124" s="1"/>
      <c r="W124" s="1"/>
    </row>
    <row r="125" spans="1:23" ht="12.75">
      <c r="A125" s="19" t="s">
        <v>131</v>
      </c>
      <c r="B125" s="10">
        <v>25592343</v>
      </c>
      <c r="C125" s="45">
        <v>4000000</v>
      </c>
      <c r="D125" s="12">
        <f t="shared" si="19"/>
        <v>29592343</v>
      </c>
      <c r="E125" s="42"/>
      <c r="F125" s="42"/>
      <c r="G125" s="10">
        <v>4089783.45</v>
      </c>
      <c r="H125" s="12">
        <f t="shared" si="20"/>
        <v>4089783.45</v>
      </c>
      <c r="I125" s="13">
        <f t="shared" si="21"/>
        <v>25502559.55</v>
      </c>
      <c r="J125" s="1"/>
      <c r="K125" s="1"/>
      <c r="L125" s="1"/>
      <c r="W125" s="1"/>
    </row>
    <row r="126" spans="1:23" ht="12.75">
      <c r="A126" s="19" t="s">
        <v>132</v>
      </c>
      <c r="B126" s="10"/>
      <c r="C126" s="45">
        <v>1500000</v>
      </c>
      <c r="D126" s="12">
        <f t="shared" si="19"/>
        <v>1500000</v>
      </c>
      <c r="E126" s="42"/>
      <c r="F126" s="42"/>
      <c r="G126" s="10">
        <v>689082.66</v>
      </c>
      <c r="H126" s="12">
        <f t="shared" si="20"/>
        <v>689082.66</v>
      </c>
      <c r="I126" s="13">
        <f t="shared" si="21"/>
        <v>810917.34</v>
      </c>
      <c r="J126" s="1"/>
      <c r="K126" s="1"/>
      <c r="L126" s="1"/>
      <c r="W126" s="1"/>
    </row>
    <row r="127" spans="1:23" ht="12.75">
      <c r="A127" s="19" t="s">
        <v>133</v>
      </c>
      <c r="B127" s="10">
        <v>115430930</v>
      </c>
      <c r="C127" s="45">
        <v>-108261307</v>
      </c>
      <c r="D127" s="12">
        <f t="shared" si="19"/>
        <v>7169623</v>
      </c>
      <c r="E127" s="12"/>
      <c r="F127" s="12"/>
      <c r="G127" s="12"/>
      <c r="H127" s="12">
        <f t="shared" si="20"/>
        <v>0</v>
      </c>
      <c r="I127" s="13">
        <f t="shared" si="21"/>
        <v>7169623</v>
      </c>
      <c r="J127" s="1"/>
      <c r="K127" s="1"/>
      <c r="L127" s="1"/>
      <c r="W127" s="1"/>
    </row>
    <row r="128" spans="1:23" ht="12.75">
      <c r="A128" s="19" t="s">
        <v>134</v>
      </c>
      <c r="B128" s="10">
        <v>15000000</v>
      </c>
      <c r="C128" s="45"/>
      <c r="D128" s="12">
        <f t="shared" si="19"/>
        <v>15000000</v>
      </c>
      <c r="E128" s="12"/>
      <c r="F128" s="12"/>
      <c r="G128" s="12"/>
      <c r="H128" s="12">
        <f t="shared" si="20"/>
        <v>0</v>
      </c>
      <c r="I128" s="13">
        <f t="shared" si="21"/>
        <v>15000000</v>
      </c>
      <c r="J128" s="1"/>
      <c r="K128" s="1"/>
      <c r="L128" s="1"/>
      <c r="W128" s="1"/>
    </row>
    <row r="129" spans="1:23" ht="12.75">
      <c r="A129" s="19" t="s">
        <v>135</v>
      </c>
      <c r="B129" s="10">
        <v>48287908</v>
      </c>
      <c r="C129" s="45">
        <v>-48287908</v>
      </c>
      <c r="D129" s="12">
        <f t="shared" si="19"/>
        <v>0</v>
      </c>
      <c r="E129" s="12"/>
      <c r="F129" s="12"/>
      <c r="G129" s="12"/>
      <c r="H129" s="12">
        <f t="shared" si="20"/>
        <v>0</v>
      </c>
      <c r="I129" s="13">
        <f t="shared" si="21"/>
        <v>0</v>
      </c>
      <c r="J129" s="1"/>
      <c r="K129" s="1"/>
      <c r="L129" s="1"/>
      <c r="W129" s="1"/>
    </row>
    <row r="130" spans="1:9" ht="12.75">
      <c r="A130" s="19" t="s">
        <v>136</v>
      </c>
      <c r="B130" s="10">
        <v>287466</v>
      </c>
      <c r="C130" s="46"/>
      <c r="D130" s="12">
        <f t="shared" si="19"/>
        <v>287466</v>
      </c>
      <c r="E130" s="10"/>
      <c r="F130" s="10"/>
      <c r="G130" s="10"/>
      <c r="H130" s="12">
        <f t="shared" si="20"/>
        <v>0</v>
      </c>
      <c r="I130" s="13">
        <f t="shared" si="21"/>
        <v>287466</v>
      </c>
    </row>
    <row r="131" spans="1:9" ht="12.75">
      <c r="A131" s="19" t="s">
        <v>137</v>
      </c>
      <c r="B131" s="10">
        <v>215377</v>
      </c>
      <c r="C131" s="46"/>
      <c r="D131" s="12">
        <f t="shared" si="19"/>
        <v>215377</v>
      </c>
      <c r="E131" s="10"/>
      <c r="F131" s="10"/>
      <c r="G131" s="10"/>
      <c r="H131" s="12">
        <f t="shared" si="20"/>
        <v>0</v>
      </c>
      <c r="I131" s="13">
        <f t="shared" si="21"/>
        <v>215377</v>
      </c>
    </row>
    <row r="132" spans="1:9" ht="12.75">
      <c r="A132" s="19" t="s">
        <v>138</v>
      </c>
      <c r="B132" s="10">
        <v>15750000</v>
      </c>
      <c r="C132" s="46"/>
      <c r="D132" s="12">
        <f t="shared" si="19"/>
        <v>15750000</v>
      </c>
      <c r="E132" s="10"/>
      <c r="F132" s="10"/>
      <c r="G132" s="10"/>
      <c r="H132" s="12">
        <f t="shared" si="20"/>
        <v>0</v>
      </c>
      <c r="I132" s="13">
        <f t="shared" si="21"/>
        <v>15750000</v>
      </c>
    </row>
    <row r="133" spans="1:9" ht="12.75">
      <c r="A133" s="19" t="s">
        <v>139</v>
      </c>
      <c r="B133" s="10"/>
      <c r="C133" s="46">
        <v>78261307</v>
      </c>
      <c r="D133" s="12">
        <f t="shared" si="19"/>
        <v>78261307</v>
      </c>
      <c r="E133" s="10"/>
      <c r="F133" s="10"/>
      <c r="G133" s="10">
        <v>18000000</v>
      </c>
      <c r="H133" s="12">
        <f t="shared" si="20"/>
        <v>18000000</v>
      </c>
      <c r="I133" s="13">
        <f t="shared" si="21"/>
        <v>60261307</v>
      </c>
    </row>
    <row r="134" spans="1:9" ht="13.5" thickBot="1">
      <c r="A134" s="19" t="s">
        <v>140</v>
      </c>
      <c r="B134" s="10"/>
      <c r="C134" s="46">
        <v>95287908</v>
      </c>
      <c r="D134" s="12">
        <f t="shared" si="19"/>
        <v>95287908</v>
      </c>
      <c r="E134" s="10"/>
      <c r="F134" s="10">
        <v>70759437.5</v>
      </c>
      <c r="G134" s="10">
        <v>24320573.75</v>
      </c>
      <c r="H134" s="12">
        <f t="shared" si="20"/>
        <v>95080011.25</v>
      </c>
      <c r="I134" s="13">
        <f t="shared" si="21"/>
        <v>207896.75</v>
      </c>
    </row>
    <row r="135" spans="1:9" ht="13.5" thickBot="1">
      <c r="A135" s="47" t="s">
        <v>141</v>
      </c>
      <c r="B135" s="48">
        <f>SUM(B136:B137)</f>
        <v>399047514</v>
      </c>
      <c r="C135" s="6">
        <f aca="true" t="shared" si="22" ref="C135:I135">SUM(C136:C140)</f>
        <v>137212674</v>
      </c>
      <c r="D135" s="49">
        <f t="shared" si="22"/>
        <v>536260188</v>
      </c>
      <c r="E135" s="48">
        <f t="shared" si="22"/>
        <v>32141235</v>
      </c>
      <c r="F135" s="49">
        <f t="shared" si="22"/>
        <v>34092593</v>
      </c>
      <c r="G135" s="49">
        <f t="shared" si="22"/>
        <v>192216851</v>
      </c>
      <c r="H135" s="49">
        <f t="shared" si="22"/>
        <v>258450679</v>
      </c>
      <c r="I135" s="50">
        <f t="shared" si="22"/>
        <v>277809509</v>
      </c>
    </row>
    <row r="136" spans="1:9" ht="14.25">
      <c r="A136" s="51" t="s">
        <v>142</v>
      </c>
      <c r="B136" s="52">
        <v>279047514</v>
      </c>
      <c r="C136" s="21"/>
      <c r="D136" s="12">
        <f>+B136+C136</f>
        <v>279047514</v>
      </c>
      <c r="E136" s="53">
        <v>22141235</v>
      </c>
      <c r="F136" s="53">
        <v>22141235</v>
      </c>
      <c r="G136" s="53">
        <v>47141235</v>
      </c>
      <c r="H136" s="12">
        <f>SUM(E136:G136)</f>
        <v>91423705</v>
      </c>
      <c r="I136" s="13">
        <f>+D136-H136</f>
        <v>187623809</v>
      </c>
    </row>
    <row r="137" spans="1:9" ht="14.25">
      <c r="A137" s="54" t="s">
        <v>143</v>
      </c>
      <c r="B137" s="28">
        <v>120000000</v>
      </c>
      <c r="C137" s="55"/>
      <c r="D137" s="12">
        <f>+B137+C137</f>
        <v>120000000</v>
      </c>
      <c r="E137" s="12">
        <v>10000000</v>
      </c>
      <c r="F137" s="12">
        <v>10000000</v>
      </c>
      <c r="G137" s="12">
        <v>10000000</v>
      </c>
      <c r="H137" s="12">
        <f>SUM(E137:G137)</f>
        <v>30000000</v>
      </c>
      <c r="I137" s="13">
        <f>+D137-H137</f>
        <v>90000000</v>
      </c>
    </row>
    <row r="138" spans="1:9" ht="14.25">
      <c r="A138" s="54" t="s">
        <v>144</v>
      </c>
      <c r="B138" s="28"/>
      <c r="C138" s="55">
        <v>116358600</v>
      </c>
      <c r="D138" s="12">
        <f>+B138+C138</f>
        <v>116358600</v>
      </c>
      <c r="E138" s="12"/>
      <c r="F138" s="12"/>
      <c r="G138" s="12">
        <v>116172900</v>
      </c>
      <c r="H138" s="12">
        <f>SUM(E138:G138)</f>
        <v>116172900</v>
      </c>
      <c r="I138" s="13">
        <f>+D138-H138</f>
        <v>185700</v>
      </c>
    </row>
    <row r="139" spans="1:9" ht="14.25">
      <c r="A139" s="54" t="s">
        <v>145</v>
      </c>
      <c r="B139" s="28"/>
      <c r="C139" s="55">
        <v>15000000</v>
      </c>
      <c r="D139" s="12">
        <f>+B139+C139</f>
        <v>15000000</v>
      </c>
      <c r="E139" s="12"/>
      <c r="F139" s="12"/>
      <c r="G139" s="12">
        <v>15000000</v>
      </c>
      <c r="H139" s="12">
        <f>SUM(E139:G139)</f>
        <v>15000000</v>
      </c>
      <c r="I139" s="13">
        <f>+D139-H139</f>
        <v>0</v>
      </c>
    </row>
    <row r="140" spans="1:9" ht="15" thickBot="1">
      <c r="A140" s="54" t="s">
        <v>146</v>
      </c>
      <c r="B140" s="28"/>
      <c r="C140" s="55">
        <v>5854074</v>
      </c>
      <c r="D140" s="12">
        <f>+B140+C140</f>
        <v>5854074</v>
      </c>
      <c r="E140" s="12"/>
      <c r="F140" s="12">
        <v>1951358</v>
      </c>
      <c r="G140" s="12">
        <v>3902716</v>
      </c>
      <c r="H140" s="56">
        <f>SUM(E140:G140)</f>
        <v>5854074</v>
      </c>
      <c r="I140" s="13">
        <f>+D140-H140</f>
        <v>0</v>
      </c>
    </row>
    <row r="141" spans="1:9" ht="13.5" thickBot="1">
      <c r="A141" s="2" t="s">
        <v>147</v>
      </c>
      <c r="B141" s="57">
        <f>+B142+B144+B146+B148</f>
        <v>228611632</v>
      </c>
      <c r="C141" s="57">
        <f>+C142+C144+C149</f>
        <v>0</v>
      </c>
      <c r="D141" s="49">
        <f>SUM(D142+D144+D146+D148)</f>
        <v>228611632</v>
      </c>
      <c r="E141" s="57">
        <f>+E142+E144+E146+E148</f>
        <v>0</v>
      </c>
      <c r="F141" s="57">
        <f>+F142+F144+F146+F148</f>
        <v>0</v>
      </c>
      <c r="G141" s="57">
        <f>+G142+G144+G146+G148</f>
        <v>0</v>
      </c>
      <c r="H141" s="58">
        <f>SUM(H142:H151)</f>
        <v>0</v>
      </c>
      <c r="I141" s="50">
        <f>+I142+I144+I146+I148</f>
        <v>228611632</v>
      </c>
    </row>
    <row r="142" spans="1:9" ht="13.5" thickBot="1">
      <c r="A142" s="59" t="s">
        <v>148</v>
      </c>
      <c r="B142" s="60">
        <f aca="true" t="shared" si="23" ref="B142:G142">+B143</f>
        <v>60000000</v>
      </c>
      <c r="C142" s="60">
        <f t="shared" si="23"/>
        <v>0</v>
      </c>
      <c r="D142" s="60">
        <f t="shared" si="23"/>
        <v>60000000</v>
      </c>
      <c r="E142" s="60">
        <f t="shared" si="23"/>
        <v>0</v>
      </c>
      <c r="F142" s="60">
        <f t="shared" si="23"/>
        <v>0</v>
      </c>
      <c r="G142" s="60">
        <f t="shared" si="23"/>
        <v>0</v>
      </c>
      <c r="H142" s="61">
        <f>SUM(E142:E142)</f>
        <v>0</v>
      </c>
      <c r="I142" s="62">
        <f>+I143</f>
        <v>60000000</v>
      </c>
    </row>
    <row r="143" spans="1:9" ht="13.5" thickBot="1">
      <c r="A143" s="63" t="s">
        <v>149</v>
      </c>
      <c r="B143" s="64">
        <v>60000000</v>
      </c>
      <c r="C143" s="65"/>
      <c r="D143" s="12">
        <f aca="true" t="shared" si="24" ref="D143:D155">+B143+C143</f>
        <v>60000000</v>
      </c>
      <c r="E143" s="65"/>
      <c r="F143" s="66"/>
      <c r="G143" s="66"/>
      <c r="H143" s="67">
        <f>SUM(E143:G143)</f>
        <v>0</v>
      </c>
      <c r="I143" s="13">
        <f>+D143-H143</f>
        <v>60000000</v>
      </c>
    </row>
    <row r="144" spans="1:9" ht="13.5" thickBot="1">
      <c r="A144" s="68" t="s">
        <v>150</v>
      </c>
      <c r="B144" s="60">
        <f>B145</f>
        <v>96000000</v>
      </c>
      <c r="C144" s="60">
        <f>C145+C146</f>
        <v>0</v>
      </c>
      <c r="D144" s="69">
        <f t="shared" si="24"/>
        <v>96000000</v>
      </c>
      <c r="E144" s="60">
        <f>+E145</f>
        <v>0</v>
      </c>
      <c r="F144" s="60">
        <f>+F145</f>
        <v>0</v>
      </c>
      <c r="G144" s="60">
        <f>+G145</f>
        <v>0</v>
      </c>
      <c r="H144" s="61">
        <f>SUM(E144:E144)</f>
        <v>0</v>
      </c>
      <c r="I144" s="62">
        <f>+I145</f>
        <v>96000000</v>
      </c>
    </row>
    <row r="145" spans="1:9" ht="13.5" thickBot="1">
      <c r="A145" s="63" t="s">
        <v>151</v>
      </c>
      <c r="B145" s="70">
        <v>96000000</v>
      </c>
      <c r="C145" s="60"/>
      <c r="D145" s="67">
        <f t="shared" si="24"/>
        <v>96000000</v>
      </c>
      <c r="E145" s="60"/>
      <c r="F145" s="60"/>
      <c r="G145" s="60"/>
      <c r="H145" s="12">
        <f>SUM(E145:G145)</f>
        <v>0</v>
      </c>
      <c r="I145" s="71">
        <f aca="true" t="shared" si="25" ref="I145:I152">+D145-H145</f>
        <v>96000000</v>
      </c>
    </row>
    <row r="146" spans="1:9" ht="13.5" thickBot="1">
      <c r="A146" s="59" t="s">
        <v>152</v>
      </c>
      <c r="B146" s="60">
        <f>+B147</f>
        <v>12611632</v>
      </c>
      <c r="C146" s="60">
        <f>C147+C148</f>
        <v>0</v>
      </c>
      <c r="D146" s="72">
        <f t="shared" si="24"/>
        <v>12611632</v>
      </c>
      <c r="E146" s="65">
        <f>+E147</f>
        <v>0</v>
      </c>
      <c r="F146" s="65">
        <f>+F147</f>
        <v>0</v>
      </c>
      <c r="G146" s="65">
        <f>+G147</f>
        <v>0</v>
      </c>
      <c r="H146" s="67">
        <f>SUM(E146:E146)</f>
        <v>0</v>
      </c>
      <c r="I146" s="73">
        <f t="shared" si="25"/>
        <v>12611632</v>
      </c>
    </row>
    <row r="147" spans="1:9" ht="13.5" thickBot="1">
      <c r="A147" s="74" t="s">
        <v>153</v>
      </c>
      <c r="B147" s="75">
        <v>12611632</v>
      </c>
      <c r="C147" s="66"/>
      <c r="D147" s="56">
        <f t="shared" si="24"/>
        <v>12611632</v>
      </c>
      <c r="E147" s="66"/>
      <c r="F147" s="66"/>
      <c r="G147" s="66"/>
      <c r="H147" s="67">
        <f>SUM(E147:G147)</f>
        <v>0</v>
      </c>
      <c r="I147" s="76">
        <f t="shared" si="25"/>
        <v>12611632</v>
      </c>
    </row>
    <row r="148" spans="1:9" ht="13.5" thickBot="1">
      <c r="A148" s="77" t="s">
        <v>154</v>
      </c>
      <c r="B148" s="60">
        <f>+B149</f>
        <v>60000000</v>
      </c>
      <c r="C148" s="60">
        <f>+C149</f>
        <v>0</v>
      </c>
      <c r="D148" s="69">
        <f t="shared" si="24"/>
        <v>60000000</v>
      </c>
      <c r="E148" s="78">
        <f>+E149</f>
        <v>0</v>
      </c>
      <c r="F148" s="78">
        <f>+F149</f>
        <v>0</v>
      </c>
      <c r="G148" s="79">
        <f>+G149</f>
        <v>0</v>
      </c>
      <c r="H148" s="61">
        <f>SUM(E148:E148)</f>
        <v>0</v>
      </c>
      <c r="I148" s="80">
        <f t="shared" si="25"/>
        <v>60000000</v>
      </c>
    </row>
    <row r="149" spans="1:9" ht="13.5" thickBot="1">
      <c r="A149" s="81" t="s">
        <v>155</v>
      </c>
      <c r="B149" s="82">
        <v>60000000</v>
      </c>
      <c r="C149" s="60"/>
      <c r="D149" s="56">
        <f t="shared" si="24"/>
        <v>60000000</v>
      </c>
      <c r="E149" s="60"/>
      <c r="F149" s="60"/>
      <c r="G149" s="60"/>
      <c r="H149" s="12">
        <f>SUM(E149:F149)</f>
        <v>0</v>
      </c>
      <c r="I149" s="13">
        <f t="shared" si="25"/>
        <v>60000000</v>
      </c>
    </row>
    <row r="150" spans="1:9" ht="13.5" thickBot="1">
      <c r="A150" s="68" t="s">
        <v>156</v>
      </c>
      <c r="B150" s="60">
        <f>B151</f>
        <v>34000000</v>
      </c>
      <c r="C150" s="83">
        <f>+C151+C152</f>
        <v>0</v>
      </c>
      <c r="D150" s="69">
        <f t="shared" si="24"/>
        <v>34000000</v>
      </c>
      <c r="E150" s="84">
        <f>+E151</f>
        <v>0</v>
      </c>
      <c r="F150" s="84">
        <f>+F151</f>
        <v>0</v>
      </c>
      <c r="G150" s="84">
        <f>+G151</f>
        <v>0</v>
      </c>
      <c r="H150" s="85">
        <f>SUM(E150:E150)</f>
        <v>0</v>
      </c>
      <c r="I150" s="86">
        <f t="shared" si="25"/>
        <v>34000000</v>
      </c>
    </row>
    <row r="151" spans="1:9" ht="13.5" thickBot="1">
      <c r="A151" s="87" t="s">
        <v>157</v>
      </c>
      <c r="B151" s="82">
        <v>34000000</v>
      </c>
      <c r="C151" s="88">
        <v>-34000000</v>
      </c>
      <c r="D151" s="67">
        <f t="shared" si="24"/>
        <v>0</v>
      </c>
      <c r="E151" s="60"/>
      <c r="F151" s="60"/>
      <c r="G151" s="60"/>
      <c r="H151" s="67">
        <f>SUM(E151:G151)</f>
        <v>0</v>
      </c>
      <c r="I151" s="71">
        <f t="shared" si="25"/>
        <v>0</v>
      </c>
    </row>
    <row r="152" spans="1:9" ht="13.5" thickBot="1">
      <c r="A152" s="87" t="s">
        <v>158</v>
      </c>
      <c r="B152" s="82"/>
      <c r="C152" s="88">
        <v>34000000</v>
      </c>
      <c r="D152" s="67">
        <f t="shared" si="24"/>
        <v>34000000</v>
      </c>
      <c r="E152" s="89"/>
      <c r="F152" s="89"/>
      <c r="G152" s="89"/>
      <c r="H152" s="12">
        <f>SUM(E152:G152)</f>
        <v>0</v>
      </c>
      <c r="I152" s="71">
        <f t="shared" si="25"/>
        <v>34000000</v>
      </c>
    </row>
    <row r="153" spans="1:9" ht="13.5" thickBot="1">
      <c r="A153" s="90" t="s">
        <v>159</v>
      </c>
      <c r="B153" s="60">
        <f>B154+B155</f>
        <v>91220030</v>
      </c>
      <c r="C153" s="60">
        <f>C154+C155</f>
        <v>0</v>
      </c>
      <c r="D153" s="69">
        <f t="shared" si="24"/>
        <v>91220030</v>
      </c>
      <c r="E153" s="91">
        <f>+E154+E155</f>
        <v>2609886.6100000003</v>
      </c>
      <c r="F153" s="91">
        <f>+F154+F155</f>
        <v>4020012.13</v>
      </c>
      <c r="G153" s="91">
        <f>+G154+G155</f>
        <v>7678671.76</v>
      </c>
      <c r="H153" s="69">
        <f>SUM(H154:H155)</f>
        <v>14308570.5</v>
      </c>
      <c r="I153" s="80">
        <f>SUM(I154:I155)</f>
        <v>76911459.5</v>
      </c>
    </row>
    <row r="154" spans="1:9" ht="13.5" thickBot="1">
      <c r="A154" s="92" t="s">
        <v>160</v>
      </c>
      <c r="B154" s="82">
        <v>35314188</v>
      </c>
      <c r="C154" s="60"/>
      <c r="D154" s="12">
        <f t="shared" si="24"/>
        <v>35314188</v>
      </c>
      <c r="E154" s="82">
        <v>680747.28</v>
      </c>
      <c r="F154" s="82">
        <v>1616663.64</v>
      </c>
      <c r="G154" s="82">
        <v>4225439.53</v>
      </c>
      <c r="H154" s="67">
        <f>SUM(E154:G154)</f>
        <v>6522850.45</v>
      </c>
      <c r="I154" s="13">
        <f>+D154-H154</f>
        <v>28791337.55</v>
      </c>
    </row>
    <row r="155" spans="1:9" ht="13.5" thickBot="1">
      <c r="A155" s="93" t="s">
        <v>161</v>
      </c>
      <c r="B155" s="94">
        <v>55905842</v>
      </c>
      <c r="C155" s="95"/>
      <c r="D155" s="67">
        <f t="shared" si="24"/>
        <v>55905842</v>
      </c>
      <c r="E155" s="95">
        <v>1929139.33</v>
      </c>
      <c r="F155" s="95">
        <v>2403348.49</v>
      </c>
      <c r="G155" s="95">
        <v>3453232.23</v>
      </c>
      <c r="H155" s="67">
        <f>SUM(E155:G155)</f>
        <v>7785720.050000001</v>
      </c>
      <c r="I155" s="71">
        <f>+D155-H155</f>
        <v>48120121.95</v>
      </c>
    </row>
    <row r="156" ht="12.75">
      <c r="B156" s="96"/>
    </row>
    <row r="157" ht="12.75">
      <c r="B157" s="97"/>
    </row>
    <row r="158" ht="12.75">
      <c r="B158" s="96"/>
    </row>
    <row r="159" ht="12.75">
      <c r="B159" s="96"/>
    </row>
    <row r="160" ht="12.75">
      <c r="B160" s="96"/>
    </row>
    <row r="161" ht="12.75">
      <c r="B161" s="96"/>
    </row>
    <row r="162" ht="12.75">
      <c r="B162" s="96"/>
    </row>
    <row r="187" ht="12.75">
      <c r="A187" s="1"/>
    </row>
    <row r="191" spans="2:9" ht="12.75">
      <c r="B191" s="1"/>
      <c r="C191" s="1"/>
      <c r="D191" s="1"/>
      <c r="E191" s="1"/>
      <c r="F191" s="1"/>
      <c r="G191" s="1"/>
      <c r="H191" s="1"/>
      <c r="I191" s="1"/>
    </row>
    <row r="192" spans="2:9" ht="12.75">
      <c r="B192" s="1"/>
      <c r="C192" s="1"/>
      <c r="D192" s="1"/>
      <c r="E192" s="1"/>
      <c r="F192" s="1"/>
      <c r="G192" s="1"/>
      <c r="H192" s="1"/>
      <c r="I192" s="1"/>
    </row>
    <row r="193" spans="2:9" ht="12.75">
      <c r="B193" s="1"/>
      <c r="C193" s="1"/>
      <c r="D193" s="1"/>
      <c r="E193" s="1"/>
      <c r="F193" s="1"/>
      <c r="G193" s="1"/>
      <c r="H193" s="1"/>
      <c r="I193" s="1"/>
    </row>
    <row r="195" spans="2:9" ht="12.75">
      <c r="B195" s="1"/>
      <c r="C195" s="1"/>
      <c r="D195" s="1"/>
      <c r="E195" s="1"/>
      <c r="F195" s="1"/>
      <c r="G195" s="1"/>
      <c r="H195" s="1"/>
      <c r="I195" s="1"/>
    </row>
    <row r="196" spans="2:9" ht="12.75">
      <c r="B196" s="1"/>
      <c r="C196" s="1"/>
      <c r="D196" s="1"/>
      <c r="E196" s="1"/>
      <c r="F196" s="1"/>
      <c r="G196" s="1"/>
      <c r="H196" s="1"/>
      <c r="I196" s="1"/>
    </row>
    <row r="197" spans="2:9" ht="12.75">
      <c r="B197" s="1"/>
      <c r="C197" s="1"/>
      <c r="D197" s="1"/>
      <c r="E197" s="1"/>
      <c r="F197" s="1"/>
      <c r="G197" s="1"/>
      <c r="H197" s="1"/>
      <c r="I197" s="1"/>
    </row>
    <row r="199" spans="2:9" ht="12.75">
      <c r="B199" s="1"/>
      <c r="C199" s="1"/>
      <c r="D199" s="1"/>
      <c r="E199" s="1"/>
      <c r="F199" s="1"/>
      <c r="G199" s="1"/>
      <c r="H199" s="1"/>
      <c r="I199" s="1"/>
    </row>
    <row r="201" spans="2:9" ht="12.75">
      <c r="B201" s="1"/>
      <c r="C201" s="1"/>
      <c r="D201" s="1"/>
      <c r="E201" s="1"/>
      <c r="F201" s="1"/>
      <c r="G201" s="1"/>
      <c r="H201" s="1"/>
      <c r="I201" s="1"/>
    </row>
    <row r="202" spans="2:9" ht="12.75">
      <c r="B202" s="1"/>
      <c r="C202" s="1"/>
      <c r="D202" s="1"/>
      <c r="E202" s="1"/>
      <c r="F202" s="1"/>
      <c r="G202" s="1"/>
      <c r="H202" s="1"/>
      <c r="I202" s="1"/>
    </row>
    <row r="203" spans="2:9" ht="12.75">
      <c r="B203" s="1"/>
      <c r="C203" s="1"/>
      <c r="D203" s="1"/>
      <c r="E203" s="1"/>
      <c r="F203" s="1"/>
      <c r="G203" s="1"/>
      <c r="H203" s="1"/>
      <c r="I203" s="1"/>
    </row>
    <row r="204" spans="2:9" ht="12.75">
      <c r="B204" s="1"/>
      <c r="C204" s="1"/>
      <c r="D204" s="1"/>
      <c r="E204" s="1"/>
      <c r="F204" s="1"/>
      <c r="G204" s="1"/>
      <c r="H204" s="1"/>
      <c r="I204" s="1"/>
    </row>
    <row r="205" spans="2:9" ht="12.75">
      <c r="B205" s="1"/>
      <c r="C205" s="1"/>
      <c r="D205" s="1"/>
      <c r="E205" s="1"/>
      <c r="F205" s="1"/>
      <c r="G205" s="1"/>
      <c r="H205" s="1"/>
      <c r="I205" s="1"/>
    </row>
    <row r="206" ht="12.75">
      <c r="B206" s="1"/>
    </row>
    <row r="207" spans="2:9" ht="12.75">
      <c r="B207" s="1"/>
      <c r="C207" s="1"/>
      <c r="D207" s="1"/>
      <c r="E207" s="1"/>
      <c r="F207" s="1"/>
      <c r="G207" s="1"/>
      <c r="H207" s="1"/>
      <c r="I207" s="1"/>
    </row>
    <row r="208" ht="12.75">
      <c r="B208" s="1"/>
    </row>
    <row r="209" spans="2:9" ht="12.75">
      <c r="B209" s="1"/>
      <c r="C209" s="1"/>
      <c r="D209" s="1"/>
      <c r="E209" s="1"/>
      <c r="F209" s="1"/>
      <c r="G209" s="1"/>
      <c r="H209" s="1"/>
      <c r="I209" s="1"/>
    </row>
    <row r="210" spans="2:9" ht="12.75">
      <c r="B210" s="1"/>
      <c r="C210" s="1"/>
      <c r="D210" s="1"/>
      <c r="E210" s="1"/>
      <c r="F210" s="1"/>
      <c r="G210" s="1"/>
      <c r="H210" s="1"/>
      <c r="I210" s="1"/>
    </row>
    <row r="211" spans="2:9" ht="12.75">
      <c r="B211" s="1"/>
      <c r="C211" s="1"/>
      <c r="D211" s="1"/>
      <c r="E211" s="1"/>
      <c r="F211" s="1"/>
      <c r="G211" s="1"/>
      <c r="H211" s="1"/>
      <c r="I211" s="1"/>
    </row>
    <row r="212" ht="12.75">
      <c r="B212" s="1"/>
    </row>
    <row r="213" ht="12.75">
      <c r="B213" s="1"/>
    </row>
    <row r="214" spans="2:9" ht="12.75">
      <c r="B214" s="1"/>
      <c r="I214" s="1"/>
    </row>
    <row r="215" spans="2:9" ht="12.75">
      <c r="B215" s="1"/>
      <c r="C215" s="1"/>
      <c r="D215" s="1"/>
      <c r="E215" s="1"/>
      <c r="F215" s="1"/>
      <c r="G215" s="1"/>
      <c r="H215" s="1"/>
      <c r="I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9" ht="12.75">
      <c r="B217" s="1"/>
      <c r="C217" s="1"/>
      <c r="D217" s="1"/>
      <c r="E217" s="1"/>
      <c r="F217" s="1"/>
      <c r="G217" s="1"/>
      <c r="H217" s="1"/>
      <c r="I217" s="1"/>
    </row>
    <row r="218" spans="2:9" ht="12.75">
      <c r="B218" s="1"/>
      <c r="I218" s="1"/>
    </row>
    <row r="220" spans="2:9" ht="12.75">
      <c r="B220" s="1"/>
      <c r="C220" s="1"/>
      <c r="D220" s="1"/>
      <c r="E220" s="1"/>
      <c r="F220" s="1"/>
      <c r="G220" s="1"/>
      <c r="H220" s="1"/>
      <c r="I220" s="1"/>
    </row>
    <row r="221" spans="2:9" ht="12.75">
      <c r="B221" s="1"/>
      <c r="I221" s="1"/>
    </row>
    <row r="222" spans="2:9" ht="12.75">
      <c r="B222" s="1"/>
      <c r="C222" s="1"/>
      <c r="D222" s="1"/>
      <c r="E222" s="1"/>
      <c r="F222" s="1"/>
      <c r="G222" s="1"/>
      <c r="H222" s="1"/>
      <c r="I222" s="1"/>
    </row>
    <row r="223" spans="2:9" ht="12.75">
      <c r="B223" s="1"/>
      <c r="C223" s="1"/>
      <c r="D223" s="1"/>
      <c r="E223" s="1"/>
      <c r="F223" s="1"/>
      <c r="G223" s="1"/>
      <c r="H223" s="1"/>
      <c r="I223" s="1"/>
    </row>
    <row r="224" spans="2:9" ht="12.75">
      <c r="B224" s="1"/>
      <c r="C224" s="1"/>
      <c r="D224" s="1"/>
      <c r="E224" s="1"/>
      <c r="F224" s="1"/>
      <c r="G224" s="1"/>
      <c r="H224" s="1"/>
      <c r="I224" s="1"/>
    </row>
    <row r="225" spans="2:9" ht="12.75">
      <c r="B225" s="1"/>
      <c r="C225" s="1"/>
      <c r="D225" s="1"/>
      <c r="E225" s="1"/>
      <c r="F225" s="1"/>
      <c r="G225" s="1"/>
      <c r="H225" s="1"/>
      <c r="I225" s="1"/>
    </row>
    <row r="226" spans="2:9" ht="12.75">
      <c r="B226" s="1"/>
      <c r="I226" s="1"/>
    </row>
    <row r="227" spans="2:9" ht="12.75">
      <c r="B227" s="1"/>
      <c r="I227" s="1"/>
    </row>
    <row r="228" spans="2:9" ht="12.75">
      <c r="B228" s="1"/>
      <c r="C228" s="1"/>
      <c r="D228" s="1"/>
      <c r="E228" s="1"/>
      <c r="F228" s="1"/>
      <c r="G228" s="1"/>
      <c r="H228" s="1"/>
      <c r="I228" s="1"/>
    </row>
    <row r="229" spans="2:9" ht="12.75">
      <c r="B229" s="1"/>
      <c r="C229" s="1"/>
      <c r="D229" s="1"/>
      <c r="E229" s="1"/>
      <c r="F229" s="1"/>
      <c r="G229" s="1"/>
      <c r="H229" s="1"/>
      <c r="I229" s="1"/>
    </row>
    <row r="230" spans="2:9" ht="12.75">
      <c r="B230" s="1"/>
      <c r="C230" s="1"/>
      <c r="D230" s="1"/>
      <c r="E230" s="1"/>
      <c r="F230" s="1"/>
      <c r="G230" s="1"/>
      <c r="H230" s="1"/>
      <c r="I230" s="1"/>
    </row>
    <row r="231" spans="2:9" ht="12.75">
      <c r="B231" s="1"/>
      <c r="I231" s="1"/>
    </row>
    <row r="232" spans="2:9" ht="12.75">
      <c r="B232" s="1"/>
      <c r="C232" s="1"/>
      <c r="D232" s="1"/>
      <c r="E232" s="1"/>
      <c r="F232" s="1"/>
      <c r="G232" s="1"/>
      <c r="H232" s="1"/>
      <c r="I232" s="1"/>
    </row>
    <row r="233" ht="12.75">
      <c r="B233" s="1"/>
    </row>
    <row r="234" spans="2:9" ht="12.75">
      <c r="B234" s="1"/>
      <c r="C234" s="1"/>
      <c r="D234" s="1"/>
      <c r="E234" s="1"/>
      <c r="F234" s="1"/>
      <c r="G234" s="1"/>
      <c r="H234" s="1"/>
      <c r="I234" s="1"/>
    </row>
    <row r="235" spans="2:9" ht="12.75">
      <c r="B235" s="1"/>
      <c r="C235" s="1"/>
      <c r="D235" s="1"/>
      <c r="E235" s="1"/>
      <c r="F235" s="1"/>
      <c r="G235" s="1"/>
      <c r="H235" s="1"/>
      <c r="I235" s="1"/>
    </row>
    <row r="236" spans="2:9" ht="12.75">
      <c r="B236" s="1"/>
      <c r="C236" s="1"/>
      <c r="D236" s="1"/>
      <c r="E236" s="1"/>
      <c r="F236" s="1"/>
      <c r="G236" s="1"/>
      <c r="H236" s="1"/>
      <c r="I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spans="2:9" ht="12.75">
      <c r="B241" s="1"/>
      <c r="I241" s="1"/>
    </row>
    <row r="242" spans="2:9" ht="12.75">
      <c r="B242" s="1"/>
      <c r="C242" s="1"/>
      <c r="D242" s="1"/>
      <c r="E242" s="1"/>
      <c r="F242" s="1"/>
      <c r="G242" s="1"/>
      <c r="H242" s="1"/>
      <c r="I242" s="1"/>
    </row>
    <row r="243" spans="2:9" ht="12.75">
      <c r="B243" s="1"/>
      <c r="C243" s="1"/>
      <c r="D243" s="1"/>
      <c r="E243" s="1"/>
      <c r="F243" s="1"/>
      <c r="G243" s="1"/>
      <c r="H243" s="1"/>
      <c r="I243" s="1"/>
    </row>
    <row r="244" spans="2:9" ht="12.75">
      <c r="B244" s="1"/>
      <c r="C244" s="1"/>
      <c r="D244" s="1"/>
      <c r="E244" s="1"/>
      <c r="F244" s="1"/>
      <c r="G244" s="1"/>
      <c r="H244" s="1"/>
      <c r="I244" s="1"/>
    </row>
    <row r="245" ht="12.75">
      <c r="B245" s="1"/>
    </row>
    <row r="246" ht="12.75">
      <c r="B246" s="1"/>
    </row>
    <row r="247" spans="2:9" ht="12.75">
      <c r="B247" s="1"/>
      <c r="C247" s="1"/>
      <c r="D247" s="1"/>
      <c r="E247" s="1"/>
      <c r="F247" s="1"/>
      <c r="G247" s="1"/>
      <c r="H247" s="1"/>
      <c r="I247" s="1"/>
    </row>
    <row r="248" spans="2:9" ht="12.75">
      <c r="B248" s="1"/>
      <c r="C248" s="1"/>
      <c r="D248" s="1"/>
      <c r="E248" s="1"/>
      <c r="F248" s="1"/>
      <c r="G248" s="1"/>
      <c r="H248" s="1"/>
      <c r="I248" s="1"/>
    </row>
    <row r="249" spans="2:9" ht="12.75">
      <c r="B249" s="1"/>
      <c r="C249" s="1"/>
      <c r="D249" s="1"/>
      <c r="E249" s="1"/>
      <c r="F249" s="1"/>
      <c r="G249" s="1"/>
      <c r="H249" s="1"/>
      <c r="I249" s="1"/>
    </row>
    <row r="250" ht="12.75">
      <c r="B250" s="1"/>
    </row>
    <row r="251" ht="12.75">
      <c r="B251" s="1"/>
    </row>
    <row r="252" ht="12.75">
      <c r="B252" s="1"/>
    </row>
    <row r="253" spans="2:9" ht="12.75">
      <c r="B253" s="1"/>
      <c r="C253" s="1"/>
      <c r="D253" s="1"/>
      <c r="E253" s="1"/>
      <c r="F253" s="1"/>
      <c r="G253" s="1"/>
      <c r="H253" s="1"/>
      <c r="I253" s="1"/>
    </row>
    <row r="254" spans="2:9" ht="12.75">
      <c r="B254" s="1"/>
      <c r="C254" s="1"/>
      <c r="D254" s="1"/>
      <c r="E254" s="1"/>
      <c r="F254" s="1"/>
      <c r="G254" s="1"/>
      <c r="H254" s="1"/>
      <c r="I254" s="1"/>
    </row>
    <row r="255" spans="2:9" ht="12.75">
      <c r="B255" s="1"/>
      <c r="C255" s="1"/>
      <c r="D255" s="1"/>
      <c r="E255" s="1"/>
      <c r="F255" s="1"/>
      <c r="G255" s="1"/>
      <c r="H255" s="1"/>
      <c r="I255" s="1"/>
    </row>
    <row r="256" spans="2:9" ht="12.75">
      <c r="B256" s="1"/>
      <c r="C256" s="1"/>
      <c r="D256" s="1"/>
      <c r="E256" s="1"/>
      <c r="F256" s="1"/>
      <c r="G256" s="1"/>
      <c r="H256" s="1"/>
      <c r="I256" s="1"/>
    </row>
    <row r="257" spans="2:9" ht="12.75">
      <c r="B257" s="1"/>
      <c r="C257" s="1"/>
      <c r="D257" s="1"/>
      <c r="E257" s="1"/>
      <c r="F257" s="1"/>
      <c r="G257" s="1"/>
      <c r="H257" s="1"/>
      <c r="I257" s="1"/>
    </row>
    <row r="258" spans="2:9" ht="12.75">
      <c r="B258" s="1"/>
      <c r="C258" s="1"/>
      <c r="D258" s="1"/>
      <c r="E258" s="1"/>
      <c r="F258" s="1"/>
      <c r="G258" s="1"/>
      <c r="H258" s="1"/>
      <c r="I258" s="1"/>
    </row>
    <row r="259" ht="12.75">
      <c r="B259" s="1"/>
    </row>
    <row r="260" spans="2:9" ht="12.75">
      <c r="B260" s="1"/>
      <c r="C260" s="1"/>
      <c r="D260" s="1"/>
      <c r="E260" s="1"/>
      <c r="F260" s="1"/>
      <c r="G260" s="1"/>
      <c r="H260" s="1"/>
      <c r="I260" s="1"/>
    </row>
    <row r="261" spans="2:9" ht="12.75">
      <c r="B261" s="1"/>
      <c r="C261" s="1"/>
      <c r="D261" s="1"/>
      <c r="E261" s="1"/>
      <c r="F261" s="1"/>
      <c r="G261" s="1"/>
      <c r="H261" s="1"/>
      <c r="I261" s="1"/>
    </row>
    <row r="262" ht="12.75">
      <c r="B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3:8" ht="12.75">
      <c r="C265" s="1"/>
      <c r="D265" s="1"/>
      <c r="E265" s="1"/>
      <c r="F265" s="1"/>
      <c r="G265" s="1"/>
      <c r="H265" s="1"/>
    </row>
    <row r="266" ht="12.75">
      <c r="B266" s="1"/>
    </row>
    <row r="267" spans="2:9" ht="12.75">
      <c r="B267" s="1"/>
      <c r="C267" s="1"/>
      <c r="D267" s="1"/>
      <c r="E267" s="1"/>
      <c r="F267" s="1"/>
      <c r="G267" s="1"/>
      <c r="H267" s="1"/>
      <c r="I267" s="1"/>
    </row>
    <row r="268" spans="2:9" ht="12.75">
      <c r="B268" s="1"/>
      <c r="C268" s="1"/>
      <c r="D268" s="1"/>
      <c r="E268" s="1"/>
      <c r="F268" s="1"/>
      <c r="G268" s="1"/>
      <c r="H268" s="1"/>
      <c r="I268" s="1"/>
    </row>
    <row r="269" spans="2:9" ht="12.75">
      <c r="B269" s="1"/>
      <c r="C269" s="1"/>
      <c r="D269" s="1"/>
      <c r="E269" s="1"/>
      <c r="F269" s="1"/>
      <c r="G269" s="1"/>
      <c r="H269" s="1"/>
      <c r="I269" s="1"/>
    </row>
    <row r="271" spans="2:9" ht="12.75">
      <c r="B271" s="1"/>
      <c r="I271" s="1"/>
    </row>
    <row r="272" ht="12.75">
      <c r="B272" s="1"/>
    </row>
    <row r="273" ht="12.75">
      <c r="B273" s="1"/>
    </row>
    <row r="274" ht="12.75">
      <c r="B274" s="1"/>
    </row>
    <row r="276" ht="12.75">
      <c r="B276" s="1"/>
    </row>
    <row r="277" ht="12.75">
      <c r="B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ht="12.75">
      <c r="B281" s="1"/>
    </row>
    <row r="282" ht="12.75">
      <c r="B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</sheetData>
  <sheetProtection/>
  <mergeCells count="4">
    <mergeCell ref="A4:I4"/>
    <mergeCell ref="A5:I5"/>
    <mergeCell ref="A1:I1"/>
    <mergeCell ref="A2:I2"/>
  </mergeCells>
  <printOptions/>
  <pageMargins left="1.1023622047244095" right="0.11811023622047245" top="0.3937007874015748" bottom="0.31496062992125984" header="0.15748031496062992" footer="0.3937007874015748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2015-04-10T16:14:17Z</cp:lastPrinted>
  <dcterms:created xsi:type="dcterms:W3CDTF">2015-04-10T15:35:53Z</dcterms:created>
  <dcterms:modified xsi:type="dcterms:W3CDTF">2015-04-10T16:14:20Z</dcterms:modified>
  <cp:category/>
  <cp:version/>
  <cp:contentType/>
  <cp:contentStatus/>
</cp:coreProperties>
</file>