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60" activeTab="0"/>
  </bookViews>
  <sheets>
    <sheet name="PROG CONSOLIDADO  (FEB)" sheetId="1" r:id="rId1"/>
  </sheets>
  <definedNames>
    <definedName name="_xlnm.Print_Area" localSheetId="0">'PROG CONSOLIDADO  (FEB)'!$A$9:$H$119</definedName>
    <definedName name="_xlnm.Print_Titles" localSheetId="0">'PROG CONSOLIDADO  (FEB)'!$1:$8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<sst xmlns="http://schemas.openxmlformats.org/spreadsheetml/2006/main" count="132" uniqueCount="128">
  <si>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</si>
  <si>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</si>
  <si>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</si>
  <si>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</si>
  <si>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</si>
  <si>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</si>
  <si>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</si>
  <si>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ENERO</t>
  </si>
  <si>
    <t>FEBRERO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</si>
  <si>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</si>
  <si>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</si>
  <si>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</si>
  <si>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</si>
  <si>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</si>
  <si>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</si>
  <si>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</si>
  <si>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</si>
  <si>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</si>
  <si>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</si>
  <si>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</si>
  <si>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</si>
  <si>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</si>
  <si>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</si>
  <si>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extraord.</t>
  </si>
  <si>
    <t>2.1.2.2.05-Compensación por servicio de seg.</t>
  </si>
  <si>
    <t>2.1.2.2.06-Compensación por resultados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</si>
  <si>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</si>
  <si>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</si>
  <si>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</si>
  <si>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</si>
  <si>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</si>
  <si>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</si>
  <si>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</si>
  <si>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</si>
  <si>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</si>
  <si>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</si>
  <si>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</si>
  <si>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</si>
  <si>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</si>
  <si>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</si>
  <si>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</si>
  <si>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</si>
  <si>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</si>
  <si>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</si>
  <si>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2.2.5.4.01-Alquileres de equipos de transporte, tracción y elevación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</si>
  <si>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</si>
  <si>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</si>
  <si>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</si>
  <si>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</si>
  <si>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</si>
  <si>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2.2.7.2.01-Mantenimiento y reparación de muebles y equipos de oficina</t>
  </si>
  <si>
    <t>2.2.7.2.03-Mantenimiento y reparación equipos educacional</t>
  </si>
  <si>
    <t>2.2.8.1.01-Gastos Judiciales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</si>
  <si>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</si>
  <si>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</si>
  <si>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</si>
  <si>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</si>
  <si>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2.3.1.3.01-Productos pecuarios</t>
  </si>
  <si>
    <t>2.3.1.3.02-Productos agrícolas</t>
  </si>
  <si>
    <t>2.3.2.3.01-Prenda de vestir</t>
  </si>
  <si>
    <t>2.3.3.1.01-Papel de escritorio</t>
  </si>
  <si>
    <t>2.3.3.2.01-Productos de papel cartón</t>
  </si>
  <si>
    <t>2.3.3.3.01-Productos de artes gráficas</t>
  </si>
  <si>
    <t>2.3.5.3.01-Llantas y neumáaticos</t>
  </si>
  <si>
    <t>2.3.5.5..01-Productos Plástico</t>
  </si>
  <si>
    <t>2.3.6.3.01-Productos ferrosos</t>
  </si>
  <si>
    <t>2.3.6.4.01-Minerales metaliferos</t>
  </si>
  <si>
    <t>2.3.7.1.01-Gasolina</t>
  </si>
  <si>
    <t>2.3.7.2.02-Gasoil</t>
  </si>
  <si>
    <t>2.3.7.2.01-Productos explosivos y pirotécnia</t>
  </si>
  <si>
    <t>2.3.7.2.02-Productos Fotoquímicos</t>
  </si>
  <si>
    <t>2.3.9.1.01-Material de limpieza</t>
  </si>
  <si>
    <t>2.3.9.2.01-Utiles de escritotio, oficina infórmatica y enseñanzas</t>
  </si>
  <si>
    <t>2.3.9.6.01-Productos eléctricos y afines</t>
  </si>
  <si>
    <t>2.3.9.9.01-Productos y utiles varios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</si>
  <si>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</si>
  <si>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</si>
  <si>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</si>
  <si>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</si>
  <si>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</si>
  <si>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</si>
  <si>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</si>
  <si>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</si>
  <si>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</si>
  <si>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</si>
  <si>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</si>
  <si>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</si>
  <si>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</si>
  <si>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</si>
  <si>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2.4.5.2.01-Administrador de Riesgo Agricola</t>
  </si>
  <si>
    <t xml:space="preserve">   B) GASTOS DE CAPITAL:</t>
  </si>
  <si>
    <t xml:space="preserve"> 5-Transferencias de Capital</t>
  </si>
  <si>
    <t>2.5.2.2.02-CONSEJO DOMINICANO DEL CAFÉ (CODOCAFE)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</si>
  <si>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</si>
  <si>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</si>
  <si>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</si>
  <si>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</si>
  <si>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</si>
  <si>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2.6.4.8.01-Otros equipos de transporte</t>
  </si>
  <si>
    <t>2.6.5.1.01-Maquinarias y equipo agropecuario</t>
  </si>
  <si>
    <t>2.6.5.5.01-Equipo de telecomunicaciónes y señalamiento</t>
  </si>
  <si>
    <t>2.6.5.7.01-Herramientas y maquinas-herramientas</t>
  </si>
  <si>
    <t>2.6.6.9.01-Arboles, cultivos y plantas que general productos recurrentes</t>
  </si>
  <si>
    <t>2.6.8.3.01-Programa de informática</t>
  </si>
  <si>
    <t>2.6.9.9.01-Obras estructuras y objeto de valor</t>
  </si>
  <si>
    <t>2.7.1.2.01-Obras para edificaciones no residenciles</t>
  </si>
  <si>
    <t>2.7.2.6.01-Infraestructuras y plantaciones agrícolas</t>
  </si>
  <si>
    <t>C. Fondos  Especiales (Gastos Corrientes)</t>
  </si>
  <si>
    <t>Fondo 1972-Intabaco</t>
  </si>
  <si>
    <t>Fondo 1973-Conaleche</t>
  </si>
  <si>
    <t>Recursos de la Apropiaciones del 5% del Sr.Presidente</t>
  </si>
  <si>
    <t>D) PROYECTOS EN EJECUCION</t>
  </si>
  <si>
    <t>MEJORAM. DE LA SANIDAD E INOC. AGROALIM. EN LA REP.DOM. (PATCA III)</t>
  </si>
  <si>
    <t xml:space="preserve">  F-0800 - RECURSOS EXTERNOS   (PATCA III)</t>
  </si>
  <si>
    <t>CONST. DE SISTEMA DE PROD.P/RECONVERSION DE SAN JUAN DE LA MAGUANA</t>
  </si>
  <si>
    <t xml:space="preserve">        RECURSOS EXTERNOS  </t>
  </si>
  <si>
    <t>HABILITACION DE LA INDUSTRIA DE BAMBU EN LA REPUBLICA DOMINICANA</t>
  </si>
  <si>
    <t xml:space="preserve">      F-0900- RECURSOS EXTERNOS  </t>
  </si>
  <si>
    <t>MEJORAM. DE APOYO A LA INNOV. TECNOLOGICA AGROPEC. EN LA REP.DOM. PATCA II</t>
  </si>
  <si>
    <t xml:space="preserve">    F-0800  RECURSOS EXTERNOS (PATCA II)</t>
  </si>
  <si>
    <t>E) RECURSOS EXTERNOS</t>
  </si>
  <si>
    <t>0900-PLAN SIERRA (CREDITO EXTERNOS)</t>
  </si>
  <si>
    <t>F)-INSTITUCIONES DEL SECTOR</t>
  </si>
  <si>
    <t>OFICINA DE TRATADOS COMERCIALES AGRICOLAS (OTCA)</t>
  </si>
  <si>
    <t>CONSEJO NACIONAL DE INVEST. AGROP. Y FORESTALES</t>
  </si>
  <si>
    <t>"Año de la Atención Integral a la Primera Infancia"</t>
  </si>
  <si>
    <t>COORD.</t>
  </si>
  <si>
    <t>EJECUCIÓN PRESUPUESTARIA CORRESPONDIENTE AL MES DE FEBRERO 2015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</si>
</sst>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.00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0"/>
    </font>
    <font>
      <i/>
      <sz val="9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 style="thick"/>
      <bottom style="thick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164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11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0" fillId="0" borderId="10" xfId="0" applyFont="1" applyBorder="1" applyAlignment="1" applyProtection="1">
      <alignment horizontal="left"/>
      <protection/>
    </xf>
    <xf numFmtId="4" fontId="20" fillId="0" borderId="11" xfId="46" applyNumberFormat="1" applyFont="1" applyBorder="1" applyAlignment="1" applyProtection="1">
      <alignment/>
      <protection/>
    </xf>
    <xf numFmtId="4" fontId="20" fillId="24" borderId="11" xfId="46" applyNumberFormat="1" applyFont="1" applyFill="1" applyBorder="1" applyAlignment="1" applyProtection="1">
      <alignment/>
      <protection/>
    </xf>
    <xf numFmtId="4" fontId="20" fillId="0" borderId="12" xfId="46" applyNumberFormat="1" applyFont="1" applyBorder="1" applyAlignment="1" applyProtection="1">
      <alignment/>
      <protection/>
    </xf>
    <xf numFmtId="39" fontId="20" fillId="0" borderId="11" xfId="46" applyNumberFormat="1" applyFont="1" applyBorder="1" applyAlignment="1" applyProtection="1">
      <alignment/>
      <protection/>
    </xf>
    <xf numFmtId="4" fontId="20" fillId="0" borderId="13" xfId="46" applyNumberFormat="1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4" xfId="0" applyFont="1" applyFill="1" applyBorder="1" applyAlignment="1">
      <alignment/>
    </xf>
    <xf numFmtId="4" fontId="22" fillId="0" borderId="15" xfId="46" applyNumberFormat="1" applyFont="1" applyBorder="1" applyAlignment="1">
      <alignment/>
    </xf>
    <xf numFmtId="39" fontId="22" fillId="24" borderId="15" xfId="46" applyNumberFormat="1" applyFont="1" applyFill="1" applyBorder="1" applyAlignment="1" applyProtection="1">
      <alignment/>
      <protection/>
    </xf>
    <xf numFmtId="4" fontId="22" fillId="0" borderId="15" xfId="46" applyNumberFormat="1" applyFont="1" applyBorder="1" applyAlignment="1" applyProtection="1">
      <alignment/>
      <protection/>
    </xf>
    <xf numFmtId="4" fontId="22" fillId="0" borderId="16" xfId="46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21" fillId="0" borderId="10" xfId="0" applyFont="1" applyBorder="1" applyAlignment="1">
      <alignment horizontal="left"/>
    </xf>
    <xf numFmtId="4" fontId="22" fillId="24" borderId="15" xfId="46" applyNumberFormat="1" applyFont="1" applyFill="1" applyBorder="1" applyAlignment="1" applyProtection="1">
      <alignment/>
      <protection/>
    </xf>
    <xf numFmtId="3" fontId="22" fillId="0" borderId="14" xfId="0" applyNumberFormat="1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7" xfId="0" applyFont="1" applyBorder="1" applyAlignment="1">
      <alignment/>
    </xf>
    <xf numFmtId="0" fontId="22" fillId="0" borderId="17" xfId="0" applyFont="1" applyFill="1" applyBorder="1" applyAlignment="1">
      <alignment horizontal="left"/>
    </xf>
    <xf numFmtId="39" fontId="22" fillId="0" borderId="15" xfId="46" applyNumberFormat="1" applyFont="1" applyBorder="1" applyAlignment="1" applyProtection="1">
      <alignment/>
      <protection/>
    </xf>
    <xf numFmtId="49" fontId="22" fillId="0" borderId="17" xfId="0" applyNumberFormat="1" applyFont="1" applyFill="1" applyBorder="1" applyAlignment="1">
      <alignment/>
    </xf>
    <xf numFmtId="49" fontId="22" fillId="0" borderId="14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 horizontal="left"/>
    </xf>
    <xf numFmtId="3" fontId="22" fillId="0" borderId="17" xfId="0" applyNumberFormat="1" applyFont="1" applyFill="1" applyBorder="1" applyAlignment="1">
      <alignment horizontal="left"/>
    </xf>
    <xf numFmtId="0" fontId="20" fillId="0" borderId="18" xfId="0" applyFont="1" applyBorder="1" applyAlignment="1">
      <alignment/>
    </xf>
    <xf numFmtId="3" fontId="22" fillId="0" borderId="14" xfId="0" applyNumberFormat="1" applyFont="1" applyBorder="1" applyAlignment="1" applyProtection="1">
      <alignment horizontal="left"/>
      <protection/>
    </xf>
    <xf numFmtId="4" fontId="22" fillId="0" borderId="15" xfId="0" applyNumberFormat="1" applyFont="1" applyBorder="1" applyAlignment="1">
      <alignment/>
    </xf>
    <xf numFmtId="0" fontId="22" fillId="0" borderId="14" xfId="0" applyFont="1" applyBorder="1" applyAlignment="1">
      <alignment/>
    </xf>
    <xf numFmtId="0" fontId="20" fillId="0" borderId="19" xfId="0" applyFont="1" applyBorder="1" applyAlignment="1">
      <alignment/>
    </xf>
    <xf numFmtId="4" fontId="20" fillId="0" borderId="20" xfId="46" applyNumberFormat="1" applyFont="1" applyBorder="1" applyAlignment="1">
      <alignment/>
    </xf>
    <xf numFmtId="39" fontId="20" fillId="0" borderId="20" xfId="46" applyNumberFormat="1" applyFont="1" applyBorder="1" applyAlignment="1" applyProtection="1">
      <alignment/>
      <protection/>
    </xf>
    <xf numFmtId="4" fontId="20" fillId="0" borderId="21" xfId="46" applyNumberFormat="1" applyFont="1" applyBorder="1" applyAlignment="1">
      <alignment/>
    </xf>
    <xf numFmtId="3" fontId="20" fillId="0" borderId="22" xfId="0" applyNumberFormat="1" applyFont="1" applyBorder="1" applyAlignment="1" applyProtection="1">
      <alignment horizontal="left"/>
      <protection/>
    </xf>
    <xf numFmtId="4" fontId="20" fillId="0" borderId="23" xfId="46" applyNumberFormat="1" applyFont="1" applyBorder="1" applyAlignment="1" applyProtection="1">
      <alignment/>
      <protection/>
    </xf>
    <xf numFmtId="39" fontId="20" fillId="0" borderId="23" xfId="46" applyNumberFormat="1" applyFont="1" applyBorder="1" applyAlignment="1" applyProtection="1">
      <alignment/>
      <protection/>
    </xf>
    <xf numFmtId="4" fontId="20" fillId="0" borderId="24" xfId="46" applyNumberFormat="1" applyFont="1" applyBorder="1" applyAlignment="1" applyProtection="1">
      <alignment/>
      <protection/>
    </xf>
    <xf numFmtId="0" fontId="22" fillId="0" borderId="14" xfId="0" applyFont="1" applyBorder="1" applyAlignment="1" applyProtection="1">
      <alignment horizontal="left"/>
      <protection/>
    </xf>
    <xf numFmtId="4" fontId="20" fillId="0" borderId="15" xfId="46" applyNumberFormat="1" applyFont="1" applyBorder="1" applyAlignment="1" applyProtection="1">
      <alignment/>
      <protection/>
    </xf>
    <xf numFmtId="0" fontId="20" fillId="0" borderId="10" xfId="0" applyFont="1" applyBorder="1" applyAlignment="1">
      <alignment horizontal="left"/>
    </xf>
    <xf numFmtId="0" fontId="22" fillId="0" borderId="25" xfId="0" applyFont="1" applyBorder="1" applyAlignment="1">
      <alignment/>
    </xf>
    <xf numFmtId="4" fontId="20" fillId="0" borderId="15" xfId="46" applyNumberFormat="1" applyFont="1" applyBorder="1" applyAlignment="1">
      <alignment/>
    </xf>
    <xf numFmtId="49" fontId="22" fillId="0" borderId="17" xfId="0" applyNumberFormat="1" applyFont="1" applyBorder="1" applyAlignment="1">
      <alignment/>
    </xf>
    <xf numFmtId="39" fontId="22" fillId="24" borderId="15" xfId="46" applyNumberFormat="1" applyFont="1" applyFill="1" applyBorder="1" applyAlignment="1">
      <alignment/>
    </xf>
    <xf numFmtId="39" fontId="22" fillId="0" borderId="15" xfId="46" applyNumberFormat="1" applyFont="1" applyBorder="1" applyAlignment="1">
      <alignment/>
    </xf>
    <xf numFmtId="39" fontId="22" fillId="0" borderId="0" xfId="46" applyNumberFormat="1" applyFont="1" applyBorder="1" applyAlignment="1" applyProtection="1">
      <alignment/>
      <protection/>
    </xf>
    <xf numFmtId="0" fontId="20" fillId="0" borderId="25" xfId="0" applyFont="1" applyFill="1" applyBorder="1" applyAlignment="1">
      <alignment/>
    </xf>
    <xf numFmtId="4" fontId="20" fillId="0" borderId="26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0" fontId="23" fillId="0" borderId="25" xfId="0" applyFont="1" applyFill="1" applyBorder="1" applyAlignment="1">
      <alignment/>
    </xf>
    <xf numFmtId="4" fontId="22" fillId="0" borderId="26" xfId="46" applyNumberFormat="1" applyFont="1" applyFill="1" applyBorder="1" applyAlignment="1">
      <alignment/>
    </xf>
    <xf numFmtId="4" fontId="22" fillId="0" borderId="26" xfId="46" applyNumberFormat="1" applyFont="1" applyBorder="1" applyAlignment="1" applyProtection="1">
      <alignment/>
      <protection/>
    </xf>
    <xf numFmtId="0" fontId="23" fillId="0" borderId="17" xfId="0" applyFont="1" applyFill="1" applyBorder="1" applyAlignment="1">
      <alignment/>
    </xf>
    <xf numFmtId="4" fontId="22" fillId="0" borderId="0" xfId="0" applyNumberFormat="1" applyFont="1" applyBorder="1" applyAlignment="1">
      <alignment/>
    </xf>
    <xf numFmtId="0" fontId="21" fillId="0" borderId="17" xfId="0" applyFont="1" applyFill="1" applyBorder="1" applyAlignment="1">
      <alignment/>
    </xf>
    <xf numFmtId="43" fontId="20" fillId="0" borderId="11" xfId="46" applyFont="1" applyBorder="1" applyAlignment="1" applyProtection="1">
      <alignment/>
      <protection/>
    </xf>
    <xf numFmtId="0" fontId="24" fillId="0" borderId="10" xfId="0" applyFont="1" applyBorder="1" applyAlignment="1" applyProtection="1">
      <alignment horizontal="left"/>
      <protection/>
    </xf>
    <xf numFmtId="43" fontId="25" fillId="0" borderId="11" xfId="46" applyFont="1" applyBorder="1" applyAlignment="1" applyProtection="1">
      <alignment/>
      <protection/>
    </xf>
    <xf numFmtId="4" fontId="26" fillId="0" borderId="27" xfId="46" applyNumberFormat="1" applyFont="1" applyBorder="1" applyAlignment="1" applyProtection="1">
      <alignment/>
      <protection/>
    </xf>
    <xf numFmtId="43" fontId="25" fillId="0" borderId="13" xfId="46" applyFont="1" applyBorder="1" applyAlignment="1" applyProtection="1">
      <alignment/>
      <protection/>
    </xf>
    <xf numFmtId="0" fontId="27" fillId="0" borderId="14" xfId="0" applyFont="1" applyBorder="1" applyAlignment="1" applyProtection="1">
      <alignment horizontal="left"/>
      <protection/>
    </xf>
    <xf numFmtId="39" fontId="22" fillId="0" borderId="15" xfId="0" applyNumberFormat="1" applyFont="1" applyBorder="1" applyAlignment="1">
      <alignment/>
    </xf>
    <xf numFmtId="43" fontId="22" fillId="0" borderId="15" xfId="46" applyFont="1" applyBorder="1" applyAlignment="1" applyProtection="1">
      <alignment/>
      <protection/>
    </xf>
    <xf numFmtId="43" fontId="22" fillId="0" borderId="11" xfId="46" applyFont="1" applyBorder="1" applyAlignment="1" applyProtection="1">
      <alignment/>
      <protection/>
    </xf>
    <xf numFmtId="4" fontId="22" fillId="0" borderId="11" xfId="46" applyNumberFormat="1" applyFont="1" applyBorder="1" applyAlignment="1" applyProtection="1">
      <alignment/>
      <protection/>
    </xf>
    <xf numFmtId="0" fontId="24" fillId="0" borderId="10" xfId="0" applyFont="1" applyBorder="1" applyAlignment="1">
      <alignment/>
    </xf>
    <xf numFmtId="4" fontId="25" fillId="0" borderId="11" xfId="46" applyNumberFormat="1" applyFont="1" applyBorder="1" applyAlignment="1" applyProtection="1">
      <alignment/>
      <protection/>
    </xf>
    <xf numFmtId="43" fontId="28" fillId="0" borderId="15" xfId="46" applyFont="1" applyBorder="1" applyAlignment="1" applyProtection="1">
      <alignment/>
      <protection/>
    </xf>
    <xf numFmtId="4" fontId="22" fillId="0" borderId="13" xfId="46" applyNumberFormat="1" applyFont="1" applyBorder="1" applyAlignment="1" applyProtection="1">
      <alignment/>
      <protection/>
    </xf>
    <xf numFmtId="4" fontId="25" fillId="0" borderId="27" xfId="46" applyNumberFormat="1" applyFont="1" applyBorder="1" applyAlignment="1" applyProtection="1">
      <alignment/>
      <protection/>
    </xf>
    <xf numFmtId="4" fontId="25" fillId="0" borderId="13" xfId="46" applyNumberFormat="1" applyFont="1" applyBorder="1" applyAlignment="1" applyProtection="1">
      <alignment/>
      <protection/>
    </xf>
    <xf numFmtId="0" fontId="27" fillId="0" borderId="28" xfId="0" applyFont="1" applyBorder="1" applyAlignment="1" applyProtection="1">
      <alignment horizontal="left"/>
      <protection/>
    </xf>
    <xf numFmtId="39" fontId="22" fillId="0" borderId="11" xfId="0" applyNumberFormat="1" applyFont="1" applyBorder="1" applyAlignment="1" applyProtection="1">
      <alignment/>
      <protection/>
    </xf>
    <xf numFmtId="4" fontId="22" fillId="0" borderId="27" xfId="46" applyNumberFormat="1" applyFont="1" applyBorder="1" applyAlignment="1" applyProtection="1">
      <alignment/>
      <protection/>
    </xf>
    <xf numFmtId="4" fontId="22" fillId="0" borderId="12" xfId="46" applyNumberFormat="1" applyFont="1" applyBorder="1" applyAlignment="1" applyProtection="1">
      <alignment/>
      <protection/>
    </xf>
    <xf numFmtId="0" fontId="24" fillId="0" borderId="28" xfId="0" applyFont="1" applyFill="1" applyBorder="1" applyAlignment="1" applyProtection="1">
      <alignment horizontal="left"/>
      <protection/>
    </xf>
    <xf numFmtId="43" fontId="29" fillId="0" borderId="15" xfId="0" applyNumberFormat="1" applyFont="1" applyBorder="1" applyAlignment="1">
      <alignment/>
    </xf>
    <xf numFmtId="4" fontId="25" fillId="0" borderId="12" xfId="46" applyNumberFormat="1" applyFont="1" applyBorder="1" applyAlignment="1" applyProtection="1">
      <alignment/>
      <protection/>
    </xf>
    <xf numFmtId="0" fontId="22" fillId="0" borderId="28" xfId="0" applyFont="1" applyFill="1" applyBorder="1" applyAlignment="1" applyProtection="1">
      <alignment horizontal="left"/>
      <protection/>
    </xf>
    <xf numFmtId="43" fontId="28" fillId="0" borderId="11" xfId="46" applyFont="1" applyBorder="1" applyAlignment="1" applyProtection="1">
      <alignment/>
      <protection/>
    </xf>
    <xf numFmtId="43" fontId="29" fillId="0" borderId="27" xfId="0" applyNumberFormat="1" applyFont="1" applyBorder="1" applyAlignment="1">
      <alignment/>
    </xf>
    <xf numFmtId="4" fontId="26" fillId="0" borderId="11" xfId="46" applyNumberFormat="1" applyFont="1" applyBorder="1" applyAlignment="1" applyProtection="1">
      <alignment/>
      <protection/>
    </xf>
    <xf numFmtId="4" fontId="25" fillId="0" borderId="13" xfId="46" applyNumberFormat="1" applyFont="1" applyBorder="1" applyAlignment="1" applyProtection="1">
      <alignment/>
      <protection/>
    </xf>
    <xf numFmtId="0" fontId="27" fillId="0" borderId="29" xfId="0" applyFont="1" applyBorder="1" applyAlignment="1">
      <alignment/>
    </xf>
    <xf numFmtId="43" fontId="25" fillId="0" borderId="27" xfId="46" applyFont="1" applyBorder="1" applyAlignment="1" applyProtection="1">
      <alignment/>
      <protection/>
    </xf>
    <xf numFmtId="0" fontId="25" fillId="0" borderId="30" xfId="0" applyFont="1" applyBorder="1" applyAlignment="1">
      <alignment/>
    </xf>
    <xf numFmtId="43" fontId="25" fillId="0" borderId="27" xfId="0" applyNumberFormat="1" applyFont="1" applyBorder="1" applyAlignment="1">
      <alignment/>
    </xf>
    <xf numFmtId="4" fontId="25" fillId="0" borderId="24" xfId="46" applyNumberFormat="1" applyFont="1" applyBorder="1" applyAlignment="1" applyProtection="1">
      <alignment/>
      <protection/>
    </xf>
    <xf numFmtId="0" fontId="22" fillId="0" borderId="30" xfId="0" applyFont="1" applyBorder="1" applyAlignment="1">
      <alignment/>
    </xf>
    <xf numFmtId="0" fontId="22" fillId="0" borderId="10" xfId="0" applyFont="1" applyFill="1" applyBorder="1" applyAlignment="1">
      <alignment horizontal="left"/>
    </xf>
    <xf numFmtId="4" fontId="28" fillId="24" borderId="11" xfId="46" applyNumberFormat="1" applyFont="1" applyFill="1" applyBorder="1" applyAlignment="1">
      <alignment/>
    </xf>
    <xf numFmtId="43" fontId="22" fillId="0" borderId="31" xfId="46" applyFont="1" applyBorder="1" applyAlignment="1">
      <alignment/>
    </xf>
    <xf numFmtId="4" fontId="0" fillId="0" borderId="0" xfId="0" applyNumberFormat="1" applyBorder="1" applyAlignment="1">
      <alignment/>
    </xf>
    <xf numFmtId="4" fontId="19" fillId="0" borderId="0" xfId="0" applyNumberFormat="1" applyFont="1" applyBorder="1" applyAlignment="1">
      <alignment/>
    </xf>
    <xf numFmtId="0" fontId="30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30" fillId="0" borderId="31" xfId="0" applyFont="1" applyBorder="1" applyAlignment="1" applyProtection="1">
      <alignment horizontal="center"/>
      <protection/>
    </xf>
    <xf numFmtId="0" fontId="19" fillId="25" borderId="32" xfId="0" applyFont="1" applyFill="1" applyBorder="1" applyAlignment="1" applyProtection="1">
      <alignment horizontal="left"/>
      <protection/>
    </xf>
    <xf numFmtId="37" fontId="19" fillId="25" borderId="26" xfId="0" applyNumberFormat="1" applyFont="1" applyFill="1" applyBorder="1" applyAlignment="1" applyProtection="1">
      <alignment horizontal="center"/>
      <protection/>
    </xf>
    <xf numFmtId="37" fontId="19" fillId="25" borderId="33" xfId="0" applyNumberFormat="1" applyFont="1" applyFill="1" applyBorder="1" applyAlignment="1" applyProtection="1">
      <alignment horizontal="center"/>
      <protection/>
    </xf>
    <xf numFmtId="0" fontId="19" fillId="25" borderId="14" xfId="0" applyFont="1" applyFill="1" applyBorder="1" applyAlignment="1" applyProtection="1">
      <alignment horizontal="left"/>
      <protection/>
    </xf>
    <xf numFmtId="37" fontId="19" fillId="25" borderId="15" xfId="0" applyNumberFormat="1" applyFont="1" applyFill="1" applyBorder="1" applyAlignment="1" applyProtection="1">
      <alignment horizontal="center"/>
      <protection/>
    </xf>
    <xf numFmtId="37" fontId="19" fillId="25" borderId="16" xfId="0" applyNumberFormat="1" applyFont="1" applyFill="1" applyBorder="1" applyAlignment="1" applyProtection="1">
      <alignment horizontal="center"/>
      <protection/>
    </xf>
    <xf numFmtId="0" fontId="19" fillId="25" borderId="34" xfId="0" applyFont="1" applyFill="1" applyBorder="1" applyAlignment="1" applyProtection="1">
      <alignment horizontal="left"/>
      <protection/>
    </xf>
    <xf numFmtId="37" fontId="19" fillId="25" borderId="35" xfId="0" applyNumberFormat="1" applyFont="1" applyFill="1" applyBorder="1" applyAlignment="1" applyProtection="1">
      <alignment horizontal="center"/>
      <protection/>
    </xf>
    <xf numFmtId="37" fontId="19" fillId="25" borderId="27" xfId="0" applyNumberFormat="1" applyFont="1" applyFill="1" applyBorder="1" applyAlignment="1" applyProtection="1">
      <alignment horizontal="center"/>
      <protection/>
    </xf>
    <xf numFmtId="37" fontId="19" fillId="25" borderId="12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- Style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9"/>
  <sheetViews>
    <sheetView tabSelected="1" zoomScalePageLayoutView="0" workbookViewId="0" topLeftCell="A1">
      <selection activeCell="A5" sqref="A5:H5"/>
    </sheetView>
  </sheetViews>
  <sheetFormatPr defaultColWidth="9.140625" defaultRowHeight="12.75"/>
  <cols>
    <col min="1" max="1" width="77.8515625" style="0" bestFit="1" customWidth="1"/>
    <col min="2" max="2" width="17.140625" style="0" customWidth="1"/>
    <col min="3" max="3" width="20.00390625" style="0" customWidth="1"/>
    <col min="4" max="4" width="17.140625" style="0" bestFit="1" customWidth="1"/>
    <col min="5" max="6" width="15.7109375" style="0" customWidth="1"/>
    <col min="7" max="7" width="17.8515625" style="0" customWidth="1"/>
    <col min="8" max="8" width="16.421875" style="0" customWidth="1"/>
    <col min="9" max="9" width="16.28125" style="0" customWidth="1"/>
    <col min="10" max="10" width="15.57421875" style="0" customWidth="1"/>
    <col min="11" max="11" width="14.421875" style="0" customWidth="1"/>
    <col min="12" max="12" width="15.57421875" style="0" customWidth="1"/>
    <col min="13" max="13" width="1.8515625" style="0" customWidth="1"/>
    <col min="14" max="14" width="15.57421875" style="0" customWidth="1"/>
    <col min="15" max="15" width="1.8515625" style="0" customWidth="1"/>
    <col min="16" max="16" width="19.00390625" style="0" customWidth="1"/>
    <col min="17" max="17" width="1.8515625" style="0" customWidth="1"/>
    <col min="18" max="24" width="15.57421875" style="0" customWidth="1"/>
  </cols>
  <sheetData>
    <row r="1" spans="1:8" ht="15.75">
      <c r="A1" s="96" t="s">
        <v>1</v>
      </c>
      <c r="B1" s="96"/>
      <c r="C1" s="96"/>
      <c r="D1" s="96"/>
      <c r="E1" s="96"/>
      <c r="F1" s="96"/>
      <c r="G1" s="96"/>
      <c r="H1" s="96"/>
    </row>
    <row r="2" spans="1:8" ht="15">
      <c r="A2" s="97" t="s">
        <v>125</v>
      </c>
      <c r="B2" s="97"/>
      <c r="C2" s="97"/>
      <c r="D2" s="97"/>
      <c r="E2" s="97"/>
      <c r="F2" s="97"/>
      <c r="G2" s="97"/>
      <c r="H2" s="97"/>
    </row>
    <row r="3" spans="1:7" ht="9" customHeight="1">
      <c r="A3" s="98"/>
      <c r="B3" s="98"/>
      <c r="C3" s="98"/>
      <c r="D3" s="98"/>
      <c r="E3" s="98"/>
      <c r="F3" s="98"/>
      <c r="G3" s="98"/>
    </row>
    <row r="4" spans="1:8" ht="15">
      <c r="A4" s="99" t="s">
        <v>127</v>
      </c>
      <c r="B4" s="99"/>
      <c r="C4" s="99"/>
      <c r="D4" s="99"/>
      <c r="E4" s="99"/>
      <c r="F4" s="99"/>
      <c r="G4" s="99"/>
      <c r="H4" s="99"/>
    </row>
    <row r="5" spans="1:13" ht="16.5" thickBot="1">
      <c r="A5" s="100" t="s">
        <v>2</v>
      </c>
      <c r="B5" s="100"/>
      <c r="C5" s="100"/>
      <c r="D5" s="100"/>
      <c r="E5" s="100"/>
      <c r="F5" s="100"/>
      <c r="G5" s="100"/>
      <c r="H5" s="100"/>
      <c r="M5" s="1"/>
    </row>
    <row r="6" spans="1:29" ht="12.75">
      <c r="A6" s="101" t="s">
        <v>0</v>
      </c>
      <c r="B6" s="102" t="s">
        <v>3</v>
      </c>
      <c r="C6" s="102" t="s">
        <v>3</v>
      </c>
      <c r="D6" s="102"/>
      <c r="E6" s="102"/>
      <c r="F6" s="102"/>
      <c r="G6" s="102"/>
      <c r="H6" s="103" t="s">
        <v>4</v>
      </c>
      <c r="I6" s="1"/>
      <c r="J6" s="1"/>
      <c r="O6" s="1"/>
      <c r="Q6" s="1"/>
      <c r="S6" s="1"/>
      <c r="U6" s="1"/>
      <c r="W6" s="1"/>
      <c r="Y6" s="1"/>
      <c r="AA6" s="1"/>
      <c r="AC6" s="1"/>
    </row>
    <row r="7" spans="1:17" ht="12.75">
      <c r="A7" s="104" t="s">
        <v>5</v>
      </c>
      <c r="B7" s="105" t="s">
        <v>6</v>
      </c>
      <c r="C7" s="105" t="s">
        <v>126</v>
      </c>
      <c r="D7" s="105" t="s">
        <v>4</v>
      </c>
      <c r="E7" s="105" t="s">
        <v>7</v>
      </c>
      <c r="F7" s="105" t="s">
        <v>8</v>
      </c>
      <c r="G7" s="105" t="s">
        <v>9</v>
      </c>
      <c r="H7" s="106" t="s">
        <v>10</v>
      </c>
      <c r="I7" s="1"/>
      <c r="J7" s="1"/>
      <c r="O7" s="1"/>
      <c r="Q7" s="1"/>
    </row>
    <row r="8" spans="1:17" ht="13.5" thickBot="1">
      <c r="A8" s="107"/>
      <c r="B8" s="108" t="s">
        <v>11</v>
      </c>
      <c r="C8" s="109" t="s">
        <v>3</v>
      </c>
      <c r="D8" s="108" t="s">
        <v>6</v>
      </c>
      <c r="E8" s="108"/>
      <c r="F8" s="108"/>
      <c r="G8" s="108" t="s">
        <v>12</v>
      </c>
      <c r="H8" s="110" t="s">
        <v>13</v>
      </c>
      <c r="I8" s="1"/>
      <c r="J8" s="1"/>
      <c r="O8" s="1"/>
      <c r="Q8" s="1"/>
    </row>
    <row r="9" spans="1:22" ht="13.5" thickBot="1">
      <c r="A9" s="2" t="s">
        <v>14</v>
      </c>
      <c r="B9" s="3">
        <f>+B10+B85+B102+B106+B115+B117</f>
        <v>9826274807</v>
      </c>
      <c r="C9" s="3">
        <f>+C10+C85+C102+C106+C116+C118</f>
        <v>1951358</v>
      </c>
      <c r="D9" s="3">
        <f>+D10+D85+D102+D106+D116+D117</f>
        <v>9828226165</v>
      </c>
      <c r="E9" s="4">
        <f>+E10+E85+E102+E106+E115+E117</f>
        <v>485567768.08</v>
      </c>
      <c r="F9" s="4">
        <f>+F10+F85+F102+F106+F115+F117</f>
        <v>1086270770.3700001</v>
      </c>
      <c r="G9" s="3">
        <f>+G10+G85+G102+G106+G117</f>
        <v>1571838538.45</v>
      </c>
      <c r="H9" s="5">
        <f>+H10+H85+H102+H106+H115+H117</f>
        <v>8256387626.550001</v>
      </c>
      <c r="I9" s="1"/>
      <c r="J9" s="1"/>
      <c r="K9" s="1"/>
      <c r="V9" s="1"/>
    </row>
    <row r="10" spans="1:12" ht="13.5" thickBot="1">
      <c r="A10" s="2" t="s">
        <v>15</v>
      </c>
      <c r="B10" s="3">
        <f aca="true" t="shared" si="0" ref="B10:H10">+B11+B24+B50+B70</f>
        <v>6796404326</v>
      </c>
      <c r="C10" s="6">
        <f t="shared" si="0"/>
        <v>0</v>
      </c>
      <c r="D10" s="6">
        <f t="shared" si="0"/>
        <v>6796404326</v>
      </c>
      <c r="E10" s="3">
        <f t="shared" si="0"/>
        <v>450816646.46999997</v>
      </c>
      <c r="F10" s="3">
        <f t="shared" si="0"/>
        <v>519065395.74</v>
      </c>
      <c r="G10" s="3">
        <f t="shared" si="0"/>
        <v>969882042.21</v>
      </c>
      <c r="H10" s="7">
        <f t="shared" si="0"/>
        <v>5826522283.790001</v>
      </c>
      <c r="L10" s="1"/>
    </row>
    <row r="11" spans="1:8" ht="15" thickBot="1">
      <c r="A11" s="8" t="s">
        <v>16</v>
      </c>
      <c r="B11" s="3">
        <f aca="true" t="shared" si="1" ref="B11:H11">SUM(B12:B23)</f>
        <v>1975211357</v>
      </c>
      <c r="C11" s="6">
        <f t="shared" si="1"/>
        <v>0</v>
      </c>
      <c r="D11" s="3">
        <f t="shared" si="1"/>
        <v>1975211357</v>
      </c>
      <c r="E11" s="3">
        <f t="shared" si="1"/>
        <v>150634066.02999997</v>
      </c>
      <c r="F11" s="3">
        <f t="shared" si="1"/>
        <v>151805369.11</v>
      </c>
      <c r="G11" s="3">
        <f t="shared" si="1"/>
        <v>302439435.14000005</v>
      </c>
      <c r="H11" s="7">
        <f t="shared" si="1"/>
        <v>1672771921.8600001</v>
      </c>
    </row>
    <row r="12" spans="1:22" ht="12.75">
      <c r="A12" s="9" t="s">
        <v>17</v>
      </c>
      <c r="B12" s="10">
        <v>1399739463</v>
      </c>
      <c r="C12" s="11"/>
      <c r="D12" s="12">
        <f aca="true" t="shared" si="2" ref="D12:D23">+B12+C12</f>
        <v>1399739463</v>
      </c>
      <c r="E12" s="12">
        <v>111225708.57</v>
      </c>
      <c r="F12" s="12">
        <v>112012484.18</v>
      </c>
      <c r="G12" s="12">
        <f aca="true" t="shared" si="3" ref="G12:G23">SUM(E12:F12)</f>
        <v>223238192.75</v>
      </c>
      <c r="H12" s="13">
        <f aca="true" t="shared" si="4" ref="H12:H23">+D12-G12</f>
        <v>1176501270.25</v>
      </c>
      <c r="I12" s="1"/>
      <c r="J12" s="1"/>
      <c r="K12" s="1"/>
      <c r="V12" s="1"/>
    </row>
    <row r="13" spans="1:22" ht="12.75">
      <c r="A13" s="9" t="s">
        <v>18</v>
      </c>
      <c r="B13" s="10">
        <v>6360000</v>
      </c>
      <c r="C13" s="11"/>
      <c r="D13" s="12">
        <f t="shared" si="2"/>
        <v>6360000</v>
      </c>
      <c r="E13" s="12">
        <v>665000</v>
      </c>
      <c r="F13" s="12">
        <v>205000</v>
      </c>
      <c r="G13" s="12">
        <f t="shared" si="3"/>
        <v>870000</v>
      </c>
      <c r="H13" s="13">
        <f t="shared" si="4"/>
        <v>5490000</v>
      </c>
      <c r="I13" s="1"/>
      <c r="J13" s="1"/>
      <c r="K13" s="1"/>
      <c r="V13" s="1"/>
    </row>
    <row r="14" spans="1:22" ht="12.75">
      <c r="A14" s="9" t="s">
        <v>19</v>
      </c>
      <c r="B14" s="10">
        <v>129090238</v>
      </c>
      <c r="C14" s="11"/>
      <c r="D14" s="12">
        <f t="shared" si="2"/>
        <v>129090238</v>
      </c>
      <c r="E14" s="12">
        <v>12791000</v>
      </c>
      <c r="F14" s="12">
        <v>12791500</v>
      </c>
      <c r="G14" s="12">
        <f t="shared" si="3"/>
        <v>25582500</v>
      </c>
      <c r="H14" s="13">
        <f t="shared" si="4"/>
        <v>103507738</v>
      </c>
      <c r="I14" s="1"/>
      <c r="J14" s="1"/>
      <c r="K14" s="1"/>
      <c r="V14" s="1"/>
    </row>
    <row r="15" spans="1:22" ht="12.75">
      <c r="A15" s="9" t="s">
        <v>20</v>
      </c>
      <c r="B15" s="10">
        <v>96982523</v>
      </c>
      <c r="C15" s="11"/>
      <c r="D15" s="12">
        <f t="shared" si="2"/>
        <v>96982523</v>
      </c>
      <c r="E15" s="12">
        <v>7152654.67</v>
      </c>
      <c r="F15" s="12">
        <v>7188167.17</v>
      </c>
      <c r="G15" s="12">
        <f t="shared" si="3"/>
        <v>14340821.84</v>
      </c>
      <c r="H15" s="13">
        <f t="shared" si="4"/>
        <v>82641701.16</v>
      </c>
      <c r="I15" s="1"/>
      <c r="J15" s="1"/>
      <c r="K15" s="1"/>
      <c r="V15" s="1"/>
    </row>
    <row r="16" spans="1:22" ht="12.75">
      <c r="A16" s="9" t="s">
        <v>21</v>
      </c>
      <c r="B16" s="10">
        <v>106675415</v>
      </c>
      <c r="C16" s="11"/>
      <c r="D16" s="12">
        <f t="shared" si="2"/>
        <v>106675415</v>
      </c>
      <c r="E16" s="12"/>
      <c r="F16" s="12"/>
      <c r="G16" s="12">
        <f t="shared" si="3"/>
        <v>0</v>
      </c>
      <c r="H16" s="13">
        <f t="shared" si="4"/>
        <v>106675415</v>
      </c>
      <c r="I16" s="1"/>
      <c r="J16" s="1"/>
      <c r="K16" s="1"/>
      <c r="V16" s="1"/>
    </row>
    <row r="17" spans="1:22" ht="12.75">
      <c r="A17" s="9" t="s">
        <v>22</v>
      </c>
      <c r="B17" s="10">
        <v>3500000</v>
      </c>
      <c r="C17" s="11"/>
      <c r="D17" s="12">
        <f t="shared" si="2"/>
        <v>3500000</v>
      </c>
      <c r="E17" s="12"/>
      <c r="F17" s="12"/>
      <c r="G17" s="12">
        <f t="shared" si="3"/>
        <v>0</v>
      </c>
      <c r="H17" s="13">
        <f t="shared" si="4"/>
        <v>3500000</v>
      </c>
      <c r="I17" s="1"/>
      <c r="J17" s="1"/>
      <c r="K17" s="1"/>
      <c r="V17" s="1"/>
    </row>
    <row r="18" spans="1:22" ht="12.75">
      <c r="A18" s="9" t="s">
        <v>23</v>
      </c>
      <c r="B18" s="10">
        <v>4102224</v>
      </c>
      <c r="C18" s="11"/>
      <c r="D18" s="12">
        <f t="shared" si="2"/>
        <v>4102224</v>
      </c>
      <c r="E18" s="12"/>
      <c r="F18" s="12">
        <v>682521.34</v>
      </c>
      <c r="G18" s="12">
        <f t="shared" si="3"/>
        <v>682521.34</v>
      </c>
      <c r="H18" s="13">
        <f t="shared" si="4"/>
        <v>3419702.66</v>
      </c>
      <c r="I18" s="1"/>
      <c r="J18" s="1"/>
      <c r="K18" s="1"/>
      <c r="V18" s="1"/>
    </row>
    <row r="19" spans="1:22" ht="12.75">
      <c r="A19" s="9" t="s">
        <v>24</v>
      </c>
      <c r="B19" s="10">
        <v>11722332</v>
      </c>
      <c r="C19" s="11"/>
      <c r="D19" s="12">
        <f t="shared" si="2"/>
        <v>11722332</v>
      </c>
      <c r="E19" s="12">
        <v>976858.83</v>
      </c>
      <c r="F19" s="12">
        <v>976858.83</v>
      </c>
      <c r="G19" s="12">
        <f t="shared" si="3"/>
        <v>1953717.66</v>
      </c>
      <c r="H19" s="13">
        <f t="shared" si="4"/>
        <v>9768614.34</v>
      </c>
      <c r="I19" s="1"/>
      <c r="J19" s="1"/>
      <c r="K19" s="1"/>
      <c r="V19" s="1"/>
    </row>
    <row r="20" spans="1:22" ht="12.75">
      <c r="A20" s="9" t="s">
        <v>25</v>
      </c>
      <c r="B20" s="10">
        <v>28500000</v>
      </c>
      <c r="C20" s="11"/>
      <c r="D20" s="12">
        <f t="shared" si="2"/>
        <v>28500000</v>
      </c>
      <c r="E20" s="12"/>
      <c r="F20" s="12"/>
      <c r="G20" s="12">
        <f t="shared" si="3"/>
        <v>0</v>
      </c>
      <c r="H20" s="13">
        <f t="shared" si="4"/>
        <v>28500000</v>
      </c>
      <c r="I20" s="1"/>
      <c r="J20" s="1"/>
      <c r="K20" s="1"/>
      <c r="V20" s="1"/>
    </row>
    <row r="21" spans="1:22" ht="12.75">
      <c r="A21" s="9" t="s">
        <v>26</v>
      </c>
      <c r="B21" s="10">
        <v>87881114</v>
      </c>
      <c r="C21" s="11"/>
      <c r="D21" s="12">
        <f t="shared" si="2"/>
        <v>87881114</v>
      </c>
      <c r="E21" s="12">
        <v>8237767.91</v>
      </c>
      <c r="F21" s="12">
        <v>8296068.13</v>
      </c>
      <c r="G21" s="12">
        <f t="shared" si="3"/>
        <v>16533836.04</v>
      </c>
      <c r="H21" s="13">
        <f t="shared" si="4"/>
        <v>71347277.96000001</v>
      </c>
      <c r="I21" s="1"/>
      <c r="J21" s="1"/>
      <c r="K21" s="1"/>
      <c r="L21" s="14"/>
      <c r="V21" s="1"/>
    </row>
    <row r="22" spans="1:22" ht="12.75">
      <c r="A22" s="9" t="s">
        <v>27</v>
      </c>
      <c r="B22" s="10">
        <v>88213028</v>
      </c>
      <c r="C22" s="11"/>
      <c r="D22" s="12">
        <f t="shared" si="2"/>
        <v>88213028</v>
      </c>
      <c r="E22" s="12">
        <v>8386212.35</v>
      </c>
      <c r="F22" s="12">
        <v>8444594.81</v>
      </c>
      <c r="G22" s="12">
        <f t="shared" si="3"/>
        <v>16830807.16</v>
      </c>
      <c r="H22" s="13">
        <f t="shared" si="4"/>
        <v>71382220.84</v>
      </c>
      <c r="I22" s="1"/>
      <c r="J22" s="1"/>
      <c r="K22" s="1"/>
      <c r="L22" s="14"/>
      <c r="V22" s="1"/>
    </row>
    <row r="23" spans="1:22" ht="13.5" thickBot="1">
      <c r="A23" s="9" t="s">
        <v>28</v>
      </c>
      <c r="B23" s="10">
        <v>12445020</v>
      </c>
      <c r="C23" s="11"/>
      <c r="D23" s="12">
        <f t="shared" si="2"/>
        <v>12445020</v>
      </c>
      <c r="E23" s="12">
        <v>1198863.7</v>
      </c>
      <c r="F23" s="12">
        <v>1208174.65</v>
      </c>
      <c r="G23" s="12">
        <f t="shared" si="3"/>
        <v>2407038.3499999996</v>
      </c>
      <c r="H23" s="13">
        <f t="shared" si="4"/>
        <v>10037981.65</v>
      </c>
      <c r="I23" s="1"/>
      <c r="J23" s="1"/>
      <c r="K23" s="1"/>
      <c r="L23" s="14"/>
      <c r="V23" s="1"/>
    </row>
    <row r="24" spans="1:22" ht="15" thickBot="1">
      <c r="A24" s="15" t="s">
        <v>29</v>
      </c>
      <c r="B24" s="3">
        <f aca="true" t="shared" si="5" ref="B24:H24">SUM(B25:B49)</f>
        <v>444667216</v>
      </c>
      <c r="C24" s="6">
        <f t="shared" si="5"/>
        <v>0</v>
      </c>
      <c r="D24" s="3">
        <f t="shared" si="5"/>
        <v>444667216</v>
      </c>
      <c r="E24" s="3">
        <f t="shared" si="5"/>
        <v>15239312.01</v>
      </c>
      <c r="F24" s="3">
        <f t="shared" si="5"/>
        <v>22228103.37</v>
      </c>
      <c r="G24" s="3">
        <f t="shared" si="5"/>
        <v>37467415.38</v>
      </c>
      <c r="H24" s="7">
        <f t="shared" si="5"/>
        <v>407199800.62</v>
      </c>
      <c r="I24" s="1"/>
      <c r="J24" s="1"/>
      <c r="K24" s="1"/>
      <c r="L24" s="14"/>
      <c r="V24" s="1"/>
    </row>
    <row r="25" spans="1:22" ht="12.75">
      <c r="A25" s="9" t="s">
        <v>30</v>
      </c>
      <c r="B25" s="10">
        <v>8000000</v>
      </c>
      <c r="C25" s="12"/>
      <c r="D25" s="12">
        <f aca="true" t="shared" si="6" ref="D25:D49">+B25+C25</f>
        <v>8000000</v>
      </c>
      <c r="E25" s="12"/>
      <c r="F25" s="12">
        <v>1205655.72</v>
      </c>
      <c r="G25" s="12">
        <f aca="true" t="shared" si="7" ref="G25:G49">SUM(E25:F25)</f>
        <v>1205655.72</v>
      </c>
      <c r="H25" s="13">
        <f aca="true" t="shared" si="8" ref="H25:H49">+D25-G25</f>
        <v>6794344.28</v>
      </c>
      <c r="I25" s="1"/>
      <c r="J25" s="1"/>
      <c r="K25" s="1"/>
      <c r="L25" s="14"/>
      <c r="V25" s="1"/>
    </row>
    <row r="26" spans="1:22" ht="12.75">
      <c r="A26" s="9" t="s">
        <v>31</v>
      </c>
      <c r="B26" s="10">
        <v>24000000</v>
      </c>
      <c r="C26" s="12"/>
      <c r="D26" s="12">
        <f t="shared" si="6"/>
        <v>24000000</v>
      </c>
      <c r="E26" s="12"/>
      <c r="F26" s="12">
        <v>1436291.94</v>
      </c>
      <c r="G26" s="12">
        <f t="shared" si="7"/>
        <v>1436291.94</v>
      </c>
      <c r="H26" s="13">
        <f t="shared" si="8"/>
        <v>22563708.06</v>
      </c>
      <c r="I26" s="1"/>
      <c r="J26" s="1"/>
      <c r="K26" s="1"/>
      <c r="L26" s="14"/>
      <c r="V26" s="1"/>
    </row>
    <row r="27" spans="1:22" ht="12.75">
      <c r="A27" s="9" t="s">
        <v>32</v>
      </c>
      <c r="B27" s="10">
        <v>3200000</v>
      </c>
      <c r="C27" s="12"/>
      <c r="D27" s="12">
        <f t="shared" si="6"/>
        <v>3200000</v>
      </c>
      <c r="E27" s="12"/>
      <c r="F27" s="12">
        <v>28087.56</v>
      </c>
      <c r="G27" s="12">
        <f t="shared" si="7"/>
        <v>28087.56</v>
      </c>
      <c r="H27" s="13">
        <f t="shared" si="8"/>
        <v>3171912.44</v>
      </c>
      <c r="I27" s="1"/>
      <c r="J27" s="1"/>
      <c r="K27" s="1"/>
      <c r="L27" s="14"/>
      <c r="V27" s="1"/>
    </row>
    <row r="28" spans="1:22" ht="12.75">
      <c r="A28" s="9" t="s">
        <v>33</v>
      </c>
      <c r="B28" s="10">
        <v>60590622</v>
      </c>
      <c r="C28" s="11"/>
      <c r="D28" s="12">
        <f t="shared" si="6"/>
        <v>60590622</v>
      </c>
      <c r="E28" s="12"/>
      <c r="F28" s="12">
        <v>7678724.74</v>
      </c>
      <c r="G28" s="12">
        <f t="shared" si="7"/>
        <v>7678724.74</v>
      </c>
      <c r="H28" s="13">
        <f t="shared" si="8"/>
        <v>52911897.26</v>
      </c>
      <c r="I28" s="1"/>
      <c r="J28" s="1"/>
      <c r="K28" s="1"/>
      <c r="L28" s="14"/>
      <c r="V28" s="1"/>
    </row>
    <row r="29" spans="1:22" ht="12.75">
      <c r="A29" s="9" t="s">
        <v>34</v>
      </c>
      <c r="B29" s="10">
        <v>28878254</v>
      </c>
      <c r="C29" s="11"/>
      <c r="D29" s="12">
        <f t="shared" si="6"/>
        <v>28878254</v>
      </c>
      <c r="E29" s="12">
        <v>2943812.01</v>
      </c>
      <c r="F29" s="12">
        <v>2729680.41</v>
      </c>
      <c r="G29" s="12">
        <f t="shared" si="7"/>
        <v>5673492.42</v>
      </c>
      <c r="H29" s="13">
        <f t="shared" si="8"/>
        <v>23204761.58</v>
      </c>
      <c r="I29" s="1"/>
      <c r="J29" s="1"/>
      <c r="K29" s="1"/>
      <c r="L29" s="14"/>
      <c r="V29" s="1"/>
    </row>
    <row r="30" spans="1:22" ht="12.75">
      <c r="A30" s="9" t="s">
        <v>35</v>
      </c>
      <c r="B30" s="10">
        <v>452724</v>
      </c>
      <c r="C30" s="16"/>
      <c r="D30" s="12">
        <f t="shared" si="6"/>
        <v>452724</v>
      </c>
      <c r="E30" s="12"/>
      <c r="F30" s="12">
        <v>105104</v>
      </c>
      <c r="G30" s="12">
        <f t="shared" si="7"/>
        <v>105104</v>
      </c>
      <c r="H30" s="13">
        <f t="shared" si="8"/>
        <v>347620</v>
      </c>
      <c r="I30" s="1"/>
      <c r="J30" s="1"/>
      <c r="K30" s="1"/>
      <c r="L30" s="14"/>
      <c r="V30" s="1"/>
    </row>
    <row r="31" spans="1:22" ht="12.75">
      <c r="A31" s="9" t="s">
        <v>36</v>
      </c>
      <c r="B31" s="10">
        <v>500000</v>
      </c>
      <c r="C31" s="11"/>
      <c r="D31" s="12">
        <f t="shared" si="6"/>
        <v>500000</v>
      </c>
      <c r="E31" s="12"/>
      <c r="F31" s="12">
        <v>334</v>
      </c>
      <c r="G31" s="12">
        <f t="shared" si="7"/>
        <v>334</v>
      </c>
      <c r="H31" s="13">
        <f t="shared" si="8"/>
        <v>499666</v>
      </c>
      <c r="I31" s="1"/>
      <c r="J31" s="1"/>
      <c r="K31" s="1"/>
      <c r="L31" s="14"/>
      <c r="V31" s="1"/>
    </row>
    <row r="32" spans="1:22" ht="12.75">
      <c r="A32" s="9" t="s">
        <v>37</v>
      </c>
      <c r="B32" s="10">
        <v>32200762</v>
      </c>
      <c r="C32" s="11"/>
      <c r="D32" s="12">
        <f t="shared" si="6"/>
        <v>32200762</v>
      </c>
      <c r="E32" s="12"/>
      <c r="F32" s="12"/>
      <c r="G32" s="12">
        <f t="shared" si="7"/>
        <v>0</v>
      </c>
      <c r="H32" s="13">
        <f t="shared" si="8"/>
        <v>32200762</v>
      </c>
      <c r="I32" s="1"/>
      <c r="J32" s="1"/>
      <c r="K32" s="1"/>
      <c r="L32" s="14"/>
      <c r="V32" s="1"/>
    </row>
    <row r="33" spans="1:22" ht="12.75">
      <c r="A33" s="9" t="s">
        <v>38</v>
      </c>
      <c r="B33" s="10">
        <v>6200000</v>
      </c>
      <c r="C33" s="11"/>
      <c r="D33" s="12">
        <f t="shared" si="6"/>
        <v>6200000</v>
      </c>
      <c r="E33" s="12"/>
      <c r="F33" s="12"/>
      <c r="G33" s="12">
        <f t="shared" si="7"/>
        <v>0</v>
      </c>
      <c r="H33" s="13">
        <f t="shared" si="8"/>
        <v>6200000</v>
      </c>
      <c r="I33" s="1"/>
      <c r="J33" s="1"/>
      <c r="K33" s="1"/>
      <c r="L33" s="14"/>
      <c r="V33" s="1"/>
    </row>
    <row r="34" spans="1:22" ht="12.75">
      <c r="A34" s="9" t="s">
        <v>39</v>
      </c>
      <c r="B34" s="10">
        <v>31116480</v>
      </c>
      <c r="C34" s="11"/>
      <c r="D34" s="12">
        <f t="shared" si="6"/>
        <v>31116480</v>
      </c>
      <c r="E34" s="12"/>
      <c r="F34" s="12"/>
      <c r="G34" s="12">
        <f t="shared" si="7"/>
        <v>0</v>
      </c>
      <c r="H34" s="13">
        <f t="shared" si="8"/>
        <v>31116480</v>
      </c>
      <c r="I34" s="1"/>
      <c r="J34" s="1"/>
      <c r="K34" s="1"/>
      <c r="L34" s="14"/>
      <c r="V34" s="1"/>
    </row>
    <row r="35" spans="1:22" ht="12.75">
      <c r="A35" s="9" t="s">
        <v>40</v>
      </c>
      <c r="B35" s="10">
        <v>1785000</v>
      </c>
      <c r="C35" s="11"/>
      <c r="D35" s="12">
        <f t="shared" si="6"/>
        <v>1785000</v>
      </c>
      <c r="E35" s="12"/>
      <c r="F35" s="12"/>
      <c r="G35" s="12">
        <f t="shared" si="7"/>
        <v>0</v>
      </c>
      <c r="H35" s="13">
        <f t="shared" si="8"/>
        <v>1785000</v>
      </c>
      <c r="I35" s="1"/>
      <c r="J35" s="1"/>
      <c r="K35" s="1"/>
      <c r="L35" s="14"/>
      <c r="V35" s="1"/>
    </row>
    <row r="36" spans="1:22" ht="12.75">
      <c r="A36" s="9" t="s">
        <v>41</v>
      </c>
      <c r="B36" s="10">
        <v>900000</v>
      </c>
      <c r="C36" s="11"/>
      <c r="D36" s="12">
        <f t="shared" si="6"/>
        <v>900000</v>
      </c>
      <c r="E36" s="12"/>
      <c r="F36" s="12"/>
      <c r="G36" s="12">
        <f t="shared" si="7"/>
        <v>0</v>
      </c>
      <c r="H36" s="13">
        <f t="shared" si="8"/>
        <v>900000</v>
      </c>
      <c r="I36" s="1"/>
      <c r="J36" s="1"/>
      <c r="K36" s="1"/>
      <c r="L36" s="14"/>
      <c r="V36" s="1"/>
    </row>
    <row r="37" spans="1:22" ht="12.75">
      <c r="A37" s="17" t="s">
        <v>42</v>
      </c>
      <c r="B37" s="10">
        <v>10560</v>
      </c>
      <c r="C37" s="11"/>
      <c r="D37" s="12">
        <f t="shared" si="6"/>
        <v>10560</v>
      </c>
      <c r="E37" s="11">
        <v>319500</v>
      </c>
      <c r="F37" s="11">
        <v>317025</v>
      </c>
      <c r="G37" s="12">
        <f t="shared" si="7"/>
        <v>636525</v>
      </c>
      <c r="H37" s="13">
        <f t="shared" si="8"/>
        <v>-625965</v>
      </c>
      <c r="I37" s="1"/>
      <c r="J37" s="1"/>
      <c r="K37" s="1"/>
      <c r="L37" s="14"/>
      <c r="V37" s="1"/>
    </row>
    <row r="38" spans="1:22" ht="12.75">
      <c r="A38" s="9" t="s">
        <v>43</v>
      </c>
      <c r="B38" s="10">
        <v>43488477</v>
      </c>
      <c r="C38" s="11"/>
      <c r="D38" s="12">
        <f t="shared" si="6"/>
        <v>43488477</v>
      </c>
      <c r="E38" s="11"/>
      <c r="F38" s="11"/>
      <c r="G38" s="12">
        <f t="shared" si="7"/>
        <v>0</v>
      </c>
      <c r="H38" s="13">
        <f t="shared" si="8"/>
        <v>43488477</v>
      </c>
      <c r="I38" s="1"/>
      <c r="J38" s="1"/>
      <c r="K38" s="1"/>
      <c r="L38" s="14"/>
      <c r="V38" s="1"/>
    </row>
    <row r="39" spans="1:22" ht="12.75">
      <c r="A39" s="9" t="s">
        <v>44</v>
      </c>
      <c r="B39" s="10">
        <v>62389440</v>
      </c>
      <c r="C39" s="11"/>
      <c r="D39" s="12">
        <f t="shared" si="6"/>
        <v>62389440</v>
      </c>
      <c r="E39" s="11">
        <v>11976000</v>
      </c>
      <c r="F39" s="11">
        <v>1442200</v>
      </c>
      <c r="G39" s="12">
        <f t="shared" si="7"/>
        <v>13418200</v>
      </c>
      <c r="H39" s="13">
        <f t="shared" si="8"/>
        <v>48971240</v>
      </c>
      <c r="I39" s="1"/>
      <c r="J39" s="1"/>
      <c r="K39" s="1"/>
      <c r="L39" s="14"/>
      <c r="V39" s="1"/>
    </row>
    <row r="40" spans="1:22" ht="12.75">
      <c r="A40" s="18" t="s">
        <v>45</v>
      </c>
      <c r="B40" s="10">
        <v>11792907</v>
      </c>
      <c r="C40" s="11"/>
      <c r="D40" s="12">
        <f t="shared" si="6"/>
        <v>11792907</v>
      </c>
      <c r="E40" s="12"/>
      <c r="F40" s="12"/>
      <c r="G40" s="12">
        <f t="shared" si="7"/>
        <v>0</v>
      </c>
      <c r="H40" s="13">
        <f t="shared" si="8"/>
        <v>11792907</v>
      </c>
      <c r="I40" s="1"/>
      <c r="J40" s="1"/>
      <c r="K40" s="1"/>
      <c r="L40" s="14"/>
      <c r="V40" s="1"/>
    </row>
    <row r="41" spans="1:22" ht="12.75">
      <c r="A41" s="18" t="s">
        <v>46</v>
      </c>
      <c r="B41" s="10">
        <v>3295777</v>
      </c>
      <c r="C41" s="11"/>
      <c r="D41" s="12">
        <f t="shared" si="6"/>
        <v>3295777</v>
      </c>
      <c r="E41" s="12"/>
      <c r="F41" s="12"/>
      <c r="G41" s="12">
        <f t="shared" si="7"/>
        <v>0</v>
      </c>
      <c r="H41" s="13">
        <f t="shared" si="8"/>
        <v>3295777</v>
      </c>
      <c r="I41" s="1"/>
      <c r="J41" s="1"/>
      <c r="K41" s="1"/>
      <c r="L41" s="14"/>
      <c r="V41" s="1"/>
    </row>
    <row r="42" spans="1:22" ht="12.75">
      <c r="A42" s="19" t="s">
        <v>47</v>
      </c>
      <c r="B42" s="10">
        <v>3420000</v>
      </c>
      <c r="C42" s="11"/>
      <c r="D42" s="12">
        <f t="shared" si="6"/>
        <v>3420000</v>
      </c>
      <c r="E42" s="12"/>
      <c r="F42" s="12">
        <v>285000</v>
      </c>
      <c r="G42" s="12">
        <f t="shared" si="7"/>
        <v>285000</v>
      </c>
      <c r="H42" s="13">
        <f t="shared" si="8"/>
        <v>3135000</v>
      </c>
      <c r="I42" s="1"/>
      <c r="J42" s="1"/>
      <c r="K42" s="1"/>
      <c r="L42" s="14"/>
      <c r="V42" s="1"/>
    </row>
    <row r="43" spans="1:22" ht="12.75">
      <c r="A43" s="18" t="s">
        <v>48</v>
      </c>
      <c r="B43" s="10">
        <v>84000000</v>
      </c>
      <c r="C43" s="11"/>
      <c r="D43" s="12">
        <f t="shared" si="6"/>
        <v>84000000</v>
      </c>
      <c r="E43" s="12"/>
      <c r="F43" s="12">
        <v>7000000</v>
      </c>
      <c r="G43" s="12">
        <f t="shared" si="7"/>
        <v>7000000</v>
      </c>
      <c r="H43" s="13">
        <f t="shared" si="8"/>
        <v>77000000</v>
      </c>
      <c r="I43" s="1"/>
      <c r="J43" s="1"/>
      <c r="K43" s="1"/>
      <c r="L43" s="14"/>
      <c r="V43" s="1"/>
    </row>
    <row r="44" spans="1:22" ht="12.75">
      <c r="A44" s="20" t="s">
        <v>49</v>
      </c>
      <c r="B44" s="10">
        <v>5300002</v>
      </c>
      <c r="C44" s="11"/>
      <c r="D44" s="12">
        <f t="shared" si="6"/>
        <v>5300002</v>
      </c>
      <c r="E44" s="12"/>
      <c r="F44" s="12"/>
      <c r="G44" s="12">
        <f t="shared" si="7"/>
        <v>0</v>
      </c>
      <c r="H44" s="13">
        <f t="shared" si="8"/>
        <v>5300002</v>
      </c>
      <c r="I44" s="1"/>
      <c r="J44" s="1"/>
      <c r="K44" s="1"/>
      <c r="L44" s="14"/>
      <c r="V44" s="1"/>
    </row>
    <row r="45" spans="1:22" ht="12.75">
      <c r="A45" s="20" t="s">
        <v>50</v>
      </c>
      <c r="B45" s="10">
        <v>3250000</v>
      </c>
      <c r="C45" s="11"/>
      <c r="D45" s="12">
        <f t="shared" si="6"/>
        <v>3250000</v>
      </c>
      <c r="E45" s="12"/>
      <c r="F45" s="12"/>
      <c r="G45" s="12">
        <f t="shared" si="7"/>
        <v>0</v>
      </c>
      <c r="H45" s="13">
        <f t="shared" si="8"/>
        <v>3250000</v>
      </c>
      <c r="I45" s="1"/>
      <c r="J45" s="1"/>
      <c r="K45" s="1"/>
      <c r="L45" s="14"/>
      <c r="V45" s="1"/>
    </row>
    <row r="46" spans="1:22" ht="12.75">
      <c r="A46" s="20" t="s">
        <v>51</v>
      </c>
      <c r="B46" s="10">
        <v>5777176</v>
      </c>
      <c r="C46" s="11"/>
      <c r="D46" s="12">
        <f t="shared" si="6"/>
        <v>5777176</v>
      </c>
      <c r="E46" s="12"/>
      <c r="F46" s="12"/>
      <c r="G46" s="12">
        <f t="shared" si="7"/>
        <v>0</v>
      </c>
      <c r="H46" s="13">
        <f t="shared" si="8"/>
        <v>5777176</v>
      </c>
      <c r="I46" s="1"/>
      <c r="J46" s="1"/>
      <c r="K46" s="1"/>
      <c r="L46" s="14"/>
      <c r="V46" s="1"/>
    </row>
    <row r="47" spans="1:22" ht="12.75">
      <c r="A47" s="20" t="s">
        <v>52</v>
      </c>
      <c r="B47" s="10">
        <v>1</v>
      </c>
      <c r="C47" s="16"/>
      <c r="D47" s="12">
        <f t="shared" si="6"/>
        <v>1</v>
      </c>
      <c r="E47" s="12"/>
      <c r="F47" s="12"/>
      <c r="G47" s="12">
        <f t="shared" si="7"/>
        <v>0</v>
      </c>
      <c r="H47" s="13">
        <f t="shared" si="8"/>
        <v>1</v>
      </c>
      <c r="I47" s="1"/>
      <c r="J47" s="1"/>
      <c r="K47" s="1"/>
      <c r="L47" s="14"/>
      <c r="V47" s="1"/>
    </row>
    <row r="48" spans="1:22" ht="12.75">
      <c r="A48" s="18" t="s">
        <v>53</v>
      </c>
      <c r="B48" s="10">
        <v>12968934</v>
      </c>
      <c r="C48" s="21"/>
      <c r="D48" s="12">
        <f t="shared" si="6"/>
        <v>12968934</v>
      </c>
      <c r="E48" s="12"/>
      <c r="F48" s="12"/>
      <c r="G48" s="12">
        <f t="shared" si="7"/>
        <v>0</v>
      </c>
      <c r="H48" s="13">
        <f t="shared" si="8"/>
        <v>12968934</v>
      </c>
      <c r="I48" s="1"/>
      <c r="J48" s="1"/>
      <c r="K48" s="1"/>
      <c r="L48" s="14"/>
      <c r="V48" s="1"/>
    </row>
    <row r="49" spans="1:22" ht="13.5" thickBot="1">
      <c r="A49" s="22" t="s">
        <v>54</v>
      </c>
      <c r="B49" s="10">
        <v>11150100</v>
      </c>
      <c r="C49" s="11"/>
      <c r="D49" s="12">
        <f t="shared" si="6"/>
        <v>11150100</v>
      </c>
      <c r="E49" s="12"/>
      <c r="F49" s="12"/>
      <c r="G49" s="12">
        <f t="shared" si="7"/>
        <v>0</v>
      </c>
      <c r="H49" s="13">
        <f t="shared" si="8"/>
        <v>11150100</v>
      </c>
      <c r="I49" s="1"/>
      <c r="J49" s="1"/>
      <c r="K49" s="1"/>
      <c r="L49" s="14"/>
      <c r="V49" s="1"/>
    </row>
    <row r="50" spans="1:22" ht="15" thickBot="1">
      <c r="A50" s="15" t="s">
        <v>55</v>
      </c>
      <c r="B50" s="3">
        <f aca="true" t="shared" si="9" ref="B50:H50">SUM(B51:B69)</f>
        <v>448401862</v>
      </c>
      <c r="C50" s="6">
        <f t="shared" si="9"/>
        <v>0</v>
      </c>
      <c r="D50" s="3">
        <f t="shared" si="9"/>
        <v>448401862</v>
      </c>
      <c r="E50" s="3">
        <f t="shared" si="9"/>
        <v>0</v>
      </c>
      <c r="F50" s="3">
        <f t="shared" si="9"/>
        <v>5034007.140000001</v>
      </c>
      <c r="G50" s="3">
        <f t="shared" si="9"/>
        <v>5034007.140000001</v>
      </c>
      <c r="H50" s="7">
        <f t="shared" si="9"/>
        <v>443367854.85999995</v>
      </c>
      <c r="I50" s="1"/>
      <c r="J50" s="1"/>
      <c r="K50" s="1"/>
      <c r="L50" s="14"/>
      <c r="V50" s="1"/>
    </row>
    <row r="51" spans="1:22" ht="12.75">
      <c r="A51" s="17" t="s">
        <v>56</v>
      </c>
      <c r="B51" s="10">
        <v>27420330</v>
      </c>
      <c r="C51" s="11"/>
      <c r="D51" s="12">
        <f aca="true" t="shared" si="10" ref="D51:D69">+B51+C51</f>
        <v>27420330</v>
      </c>
      <c r="E51" s="12"/>
      <c r="F51" s="12">
        <v>1274846.38</v>
      </c>
      <c r="G51" s="12">
        <f aca="true" t="shared" si="11" ref="G51:G69">SUM(E51:F51)</f>
        <v>1274846.38</v>
      </c>
      <c r="H51" s="13">
        <f aca="true" t="shared" si="12" ref="H51:H69">+D51-G51</f>
        <v>26145483.62</v>
      </c>
      <c r="I51" s="1"/>
      <c r="J51" s="1"/>
      <c r="K51" s="1"/>
      <c r="L51" s="14"/>
      <c r="V51" s="1"/>
    </row>
    <row r="52" spans="1:22" ht="12.75">
      <c r="A52" s="17" t="s">
        <v>57</v>
      </c>
      <c r="B52" s="10">
        <v>22359999</v>
      </c>
      <c r="C52" s="11"/>
      <c r="D52" s="12">
        <f t="shared" si="10"/>
        <v>22359999</v>
      </c>
      <c r="E52" s="12"/>
      <c r="F52" s="12"/>
      <c r="G52" s="12">
        <f t="shared" si="11"/>
        <v>0</v>
      </c>
      <c r="H52" s="13">
        <f t="shared" si="12"/>
        <v>22359999</v>
      </c>
      <c r="I52" s="1"/>
      <c r="J52" s="1"/>
      <c r="K52" s="1"/>
      <c r="L52" s="14"/>
      <c r="V52" s="1"/>
    </row>
    <row r="53" spans="1:22" ht="12.75">
      <c r="A53" s="17" t="s">
        <v>58</v>
      </c>
      <c r="B53" s="10">
        <v>94249736</v>
      </c>
      <c r="C53" s="11"/>
      <c r="D53" s="12">
        <f t="shared" si="10"/>
        <v>94249736</v>
      </c>
      <c r="E53" s="12"/>
      <c r="F53" s="12"/>
      <c r="G53" s="12">
        <f t="shared" si="11"/>
        <v>0</v>
      </c>
      <c r="H53" s="13">
        <f t="shared" si="12"/>
        <v>94249736</v>
      </c>
      <c r="I53" s="1"/>
      <c r="J53" s="1"/>
      <c r="K53" s="1"/>
      <c r="L53" s="14"/>
      <c r="V53" s="1"/>
    </row>
    <row r="54" spans="1:22" ht="12.75">
      <c r="A54" s="23" t="s">
        <v>59</v>
      </c>
      <c r="B54" s="10">
        <v>1950000</v>
      </c>
      <c r="C54" s="11"/>
      <c r="D54" s="12">
        <f t="shared" si="10"/>
        <v>1950000</v>
      </c>
      <c r="E54" s="12"/>
      <c r="F54" s="12"/>
      <c r="G54" s="12">
        <f t="shared" si="11"/>
        <v>0</v>
      </c>
      <c r="H54" s="13">
        <f t="shared" si="12"/>
        <v>1950000</v>
      </c>
      <c r="I54" s="1"/>
      <c r="J54" s="1"/>
      <c r="K54" s="1"/>
      <c r="L54" s="14"/>
      <c r="V54" s="1"/>
    </row>
    <row r="55" spans="1:22" ht="12.75">
      <c r="A55" s="23" t="s">
        <v>60</v>
      </c>
      <c r="B55" s="10">
        <v>3760203</v>
      </c>
      <c r="C55" s="11"/>
      <c r="D55" s="12">
        <f t="shared" si="10"/>
        <v>3760203</v>
      </c>
      <c r="E55" s="12"/>
      <c r="F55" s="12"/>
      <c r="G55" s="12">
        <f t="shared" si="11"/>
        <v>0</v>
      </c>
      <c r="H55" s="13">
        <f t="shared" si="12"/>
        <v>3760203</v>
      </c>
      <c r="I55" s="1"/>
      <c r="J55" s="1"/>
      <c r="K55" s="1"/>
      <c r="L55" s="14"/>
      <c r="V55" s="1"/>
    </row>
    <row r="56" spans="1:22" ht="12.75">
      <c r="A56" s="24" t="s">
        <v>61</v>
      </c>
      <c r="B56" s="10">
        <v>4100000</v>
      </c>
      <c r="C56" s="11"/>
      <c r="D56" s="12">
        <f t="shared" si="10"/>
        <v>4100000</v>
      </c>
      <c r="E56" s="12"/>
      <c r="F56" s="12"/>
      <c r="G56" s="12">
        <f t="shared" si="11"/>
        <v>0</v>
      </c>
      <c r="H56" s="13">
        <f t="shared" si="12"/>
        <v>4100000</v>
      </c>
      <c r="I56" s="1"/>
      <c r="J56" s="1"/>
      <c r="K56" s="1"/>
      <c r="L56" s="14"/>
      <c r="V56" s="1"/>
    </row>
    <row r="57" spans="1:22" ht="12.75">
      <c r="A57" s="24" t="s">
        <v>62</v>
      </c>
      <c r="B57" s="10">
        <v>425212</v>
      </c>
      <c r="C57" s="16"/>
      <c r="D57" s="12">
        <f t="shared" si="10"/>
        <v>425212</v>
      </c>
      <c r="E57" s="12"/>
      <c r="F57" s="12"/>
      <c r="G57" s="12">
        <f t="shared" si="11"/>
        <v>0</v>
      </c>
      <c r="H57" s="13">
        <f t="shared" si="12"/>
        <v>425212</v>
      </c>
      <c r="I57" s="1"/>
      <c r="J57" s="1"/>
      <c r="K57" s="1"/>
      <c r="L57" s="14"/>
      <c r="V57" s="1"/>
    </row>
    <row r="58" spans="1:22" ht="12.75">
      <c r="A58" s="24" t="s">
        <v>63</v>
      </c>
      <c r="B58" s="10">
        <v>12500000</v>
      </c>
      <c r="C58" s="11"/>
      <c r="D58" s="12">
        <f t="shared" si="10"/>
        <v>12500000</v>
      </c>
      <c r="E58" s="12"/>
      <c r="F58" s="12"/>
      <c r="G58" s="12">
        <f t="shared" si="11"/>
        <v>0</v>
      </c>
      <c r="H58" s="13">
        <f t="shared" si="12"/>
        <v>12500000</v>
      </c>
      <c r="I58" s="1"/>
      <c r="J58" s="1"/>
      <c r="K58" s="1"/>
      <c r="L58" s="14"/>
      <c r="V58" s="1"/>
    </row>
    <row r="59" spans="1:22" ht="12.75">
      <c r="A59" s="24" t="s">
        <v>64</v>
      </c>
      <c r="B59" s="10">
        <v>4034190</v>
      </c>
      <c r="C59" s="11"/>
      <c r="D59" s="12">
        <f t="shared" si="10"/>
        <v>4034190</v>
      </c>
      <c r="E59" s="12"/>
      <c r="F59" s="12"/>
      <c r="G59" s="12">
        <f t="shared" si="11"/>
        <v>0</v>
      </c>
      <c r="H59" s="13">
        <f t="shared" si="12"/>
        <v>4034190</v>
      </c>
      <c r="I59" s="1"/>
      <c r="J59" s="1"/>
      <c r="K59" s="1"/>
      <c r="L59" s="14"/>
      <c r="V59" s="1"/>
    </row>
    <row r="60" spans="1:22" ht="12.75">
      <c r="A60" s="24" t="s">
        <v>65</v>
      </c>
      <c r="B60" s="10">
        <v>3061000</v>
      </c>
      <c r="C60" s="16"/>
      <c r="D60" s="12">
        <f t="shared" si="10"/>
        <v>3061000</v>
      </c>
      <c r="E60" s="12"/>
      <c r="F60" s="12"/>
      <c r="G60" s="12">
        <f t="shared" si="11"/>
        <v>0</v>
      </c>
      <c r="H60" s="13">
        <f t="shared" si="12"/>
        <v>3061000</v>
      </c>
      <c r="I60" s="1"/>
      <c r="J60" s="1"/>
      <c r="K60" s="1"/>
      <c r="L60" s="14"/>
      <c r="V60" s="1"/>
    </row>
    <row r="61" spans="1:22" ht="12.75">
      <c r="A61" s="24" t="s">
        <v>66</v>
      </c>
      <c r="B61" s="10">
        <v>1000000</v>
      </c>
      <c r="C61" s="11"/>
      <c r="D61" s="12">
        <f t="shared" si="10"/>
        <v>1000000</v>
      </c>
      <c r="E61" s="12"/>
      <c r="F61" s="12"/>
      <c r="G61" s="12">
        <f t="shared" si="11"/>
        <v>0</v>
      </c>
      <c r="H61" s="13">
        <f t="shared" si="12"/>
        <v>1000000</v>
      </c>
      <c r="I61" s="1"/>
      <c r="J61" s="1"/>
      <c r="K61" s="1"/>
      <c r="L61" s="14"/>
      <c r="V61" s="1"/>
    </row>
    <row r="62" spans="1:22" ht="12.75">
      <c r="A62" s="17" t="s">
        <v>67</v>
      </c>
      <c r="B62" s="10">
        <v>121272943</v>
      </c>
      <c r="C62" s="11"/>
      <c r="D62" s="12">
        <f t="shared" si="10"/>
        <v>121272943</v>
      </c>
      <c r="E62" s="12"/>
      <c r="F62" s="12">
        <v>2220328.72</v>
      </c>
      <c r="G62" s="12">
        <f t="shared" si="11"/>
        <v>2220328.72</v>
      </c>
      <c r="H62" s="13">
        <f t="shared" si="12"/>
        <v>119052614.28</v>
      </c>
      <c r="I62" s="1"/>
      <c r="J62" s="1"/>
      <c r="K62" s="1"/>
      <c r="L62" s="14"/>
      <c r="V62" s="1"/>
    </row>
    <row r="63" spans="1:22" ht="12.75">
      <c r="A63" s="17" t="s">
        <v>68</v>
      </c>
      <c r="B63" s="10">
        <v>10000000</v>
      </c>
      <c r="C63" s="11"/>
      <c r="D63" s="12">
        <f t="shared" si="10"/>
        <v>10000000</v>
      </c>
      <c r="E63" s="12"/>
      <c r="F63" s="12">
        <v>1538832.04</v>
      </c>
      <c r="G63" s="12">
        <f t="shared" si="11"/>
        <v>1538832.04</v>
      </c>
      <c r="H63" s="13">
        <f t="shared" si="12"/>
        <v>8461167.96</v>
      </c>
      <c r="I63" s="1"/>
      <c r="J63" s="1"/>
      <c r="K63" s="1"/>
      <c r="L63" s="14"/>
      <c r="V63" s="1"/>
    </row>
    <row r="64" spans="1:22" ht="12.75">
      <c r="A64" s="17" t="s">
        <v>69</v>
      </c>
      <c r="B64" s="10">
        <v>37670000</v>
      </c>
      <c r="C64" s="11"/>
      <c r="D64" s="12">
        <f t="shared" si="10"/>
        <v>37670000</v>
      </c>
      <c r="E64" s="12"/>
      <c r="F64" s="12"/>
      <c r="G64" s="12">
        <f t="shared" si="11"/>
        <v>0</v>
      </c>
      <c r="H64" s="13">
        <f t="shared" si="12"/>
        <v>37670000</v>
      </c>
      <c r="I64" s="1"/>
      <c r="J64" s="1"/>
      <c r="K64" s="1"/>
      <c r="L64" s="14"/>
      <c r="V64" s="1"/>
    </row>
    <row r="65" spans="1:22" ht="12.75">
      <c r="A65" s="24" t="s">
        <v>70</v>
      </c>
      <c r="B65" s="10">
        <v>92567171</v>
      </c>
      <c r="C65" s="11"/>
      <c r="D65" s="12">
        <f t="shared" si="10"/>
        <v>92567171</v>
      </c>
      <c r="E65" s="12"/>
      <c r="F65" s="12"/>
      <c r="G65" s="12">
        <f t="shared" si="11"/>
        <v>0</v>
      </c>
      <c r="H65" s="13">
        <f t="shared" si="12"/>
        <v>92567171</v>
      </c>
      <c r="I65" s="1"/>
      <c r="J65" s="1"/>
      <c r="K65" s="1"/>
      <c r="L65" s="14"/>
      <c r="V65" s="1"/>
    </row>
    <row r="66" spans="1:22" ht="12.75">
      <c r="A66" s="25" t="s">
        <v>71</v>
      </c>
      <c r="B66" s="10">
        <v>2000000</v>
      </c>
      <c r="C66" s="11"/>
      <c r="D66" s="12">
        <f t="shared" si="10"/>
        <v>2000000</v>
      </c>
      <c r="E66" s="12"/>
      <c r="F66" s="12"/>
      <c r="G66" s="12">
        <f t="shared" si="11"/>
        <v>0</v>
      </c>
      <c r="H66" s="13">
        <f t="shared" si="12"/>
        <v>2000000</v>
      </c>
      <c r="I66" s="1"/>
      <c r="J66" s="1"/>
      <c r="K66" s="1"/>
      <c r="L66" s="14"/>
      <c r="V66" s="1"/>
    </row>
    <row r="67" spans="1:22" ht="12.75">
      <c r="A67" s="25" t="s">
        <v>72</v>
      </c>
      <c r="B67" s="10">
        <v>5600000</v>
      </c>
      <c r="C67" s="11"/>
      <c r="D67" s="12">
        <f t="shared" si="10"/>
        <v>5600000</v>
      </c>
      <c r="E67" s="12"/>
      <c r="F67" s="12"/>
      <c r="G67" s="12">
        <f t="shared" si="11"/>
        <v>0</v>
      </c>
      <c r="H67" s="13">
        <f t="shared" si="12"/>
        <v>5600000</v>
      </c>
      <c r="I67" s="1"/>
      <c r="J67" s="1"/>
      <c r="K67" s="1"/>
      <c r="L67" s="14"/>
      <c r="V67" s="1"/>
    </row>
    <row r="68" spans="1:22" ht="12.75">
      <c r="A68" s="25" t="s">
        <v>73</v>
      </c>
      <c r="B68" s="10">
        <v>2431078</v>
      </c>
      <c r="C68" s="11"/>
      <c r="D68" s="12">
        <f t="shared" si="10"/>
        <v>2431078</v>
      </c>
      <c r="E68" s="12"/>
      <c r="F68" s="12"/>
      <c r="G68" s="12">
        <f t="shared" si="11"/>
        <v>0</v>
      </c>
      <c r="H68" s="13">
        <f t="shared" si="12"/>
        <v>2431078</v>
      </c>
      <c r="I68" s="1"/>
      <c r="J68" s="1"/>
      <c r="K68" s="1"/>
      <c r="L68" s="14"/>
      <c r="V68" s="1"/>
    </row>
    <row r="69" spans="1:22" ht="13.5" thickBot="1">
      <c r="A69" s="25" t="s">
        <v>74</v>
      </c>
      <c r="B69" s="10">
        <v>2000000</v>
      </c>
      <c r="C69" s="11"/>
      <c r="D69" s="12">
        <f t="shared" si="10"/>
        <v>2000000</v>
      </c>
      <c r="E69" s="12"/>
      <c r="F69" s="12"/>
      <c r="G69" s="12">
        <f t="shared" si="11"/>
        <v>0</v>
      </c>
      <c r="H69" s="13">
        <f t="shared" si="12"/>
        <v>2000000</v>
      </c>
      <c r="I69" s="1"/>
      <c r="J69" s="1"/>
      <c r="K69" s="1"/>
      <c r="L69" s="14"/>
      <c r="V69" s="1"/>
    </row>
    <row r="70" spans="1:22" ht="14.25" thickBot="1" thickTop="1">
      <c r="A70" s="26" t="s">
        <v>75</v>
      </c>
      <c r="B70" s="3">
        <f aca="true" t="shared" si="13" ref="B70:H70">SUM(B71:B84)</f>
        <v>3928123891</v>
      </c>
      <c r="C70" s="6">
        <f t="shared" si="13"/>
        <v>0</v>
      </c>
      <c r="D70" s="3">
        <f t="shared" si="13"/>
        <v>3928123891</v>
      </c>
      <c r="E70" s="3">
        <f t="shared" si="13"/>
        <v>284943268.43</v>
      </c>
      <c r="F70" s="3">
        <f t="shared" si="13"/>
        <v>339997916.12</v>
      </c>
      <c r="G70" s="3">
        <f t="shared" si="13"/>
        <v>624941184.55</v>
      </c>
      <c r="H70" s="7">
        <f t="shared" si="13"/>
        <v>3303182706.4500003</v>
      </c>
      <c r="I70" s="1"/>
      <c r="J70" s="1"/>
      <c r="K70" s="1"/>
      <c r="V70" s="1"/>
    </row>
    <row r="71" spans="1:22" ht="13.5" thickTop="1">
      <c r="A71" s="19" t="s">
        <v>76</v>
      </c>
      <c r="B71" s="12">
        <v>20187120</v>
      </c>
      <c r="C71" s="11"/>
      <c r="D71" s="12">
        <f aca="true" t="shared" si="14" ref="D71:D84">+B71+C71</f>
        <v>20187120</v>
      </c>
      <c r="E71" s="11">
        <v>1672383</v>
      </c>
      <c r="F71" s="11">
        <v>1672383</v>
      </c>
      <c r="G71" s="12">
        <f aca="true" t="shared" si="15" ref="G71:G84">SUM(E71:F71)</f>
        <v>3344766</v>
      </c>
      <c r="H71" s="13">
        <f aca="true" t="shared" si="16" ref="H71:H84">+D71-G71</f>
        <v>16842354</v>
      </c>
      <c r="I71" s="1"/>
      <c r="J71" s="1"/>
      <c r="K71" s="1"/>
      <c r="V71" s="1"/>
    </row>
    <row r="72" spans="1:22" ht="12.75">
      <c r="A72" s="19" t="s">
        <v>77</v>
      </c>
      <c r="B72" s="12">
        <v>61859075</v>
      </c>
      <c r="C72" s="16"/>
      <c r="D72" s="12">
        <f t="shared" si="14"/>
        <v>61859075</v>
      </c>
      <c r="E72" s="16"/>
      <c r="F72" s="16">
        <v>5154922.91</v>
      </c>
      <c r="G72" s="12">
        <f t="shared" si="15"/>
        <v>5154922.91</v>
      </c>
      <c r="H72" s="13">
        <f t="shared" si="16"/>
        <v>56704152.09</v>
      </c>
      <c r="I72" s="1"/>
      <c r="J72" s="1"/>
      <c r="K72" s="1"/>
      <c r="V72" s="1"/>
    </row>
    <row r="73" spans="1:22" ht="12.75">
      <c r="A73" s="27" t="s">
        <v>78</v>
      </c>
      <c r="B73" s="12">
        <v>36250000</v>
      </c>
      <c r="C73" s="16"/>
      <c r="D73" s="12">
        <f t="shared" si="14"/>
        <v>36250000</v>
      </c>
      <c r="E73" s="16">
        <v>3000000</v>
      </c>
      <c r="F73" s="16">
        <v>3000000</v>
      </c>
      <c r="G73" s="12">
        <f t="shared" si="15"/>
        <v>6000000</v>
      </c>
      <c r="H73" s="13">
        <f t="shared" si="16"/>
        <v>30250000</v>
      </c>
      <c r="I73" s="1"/>
      <c r="J73" s="1"/>
      <c r="K73" s="1"/>
      <c r="V73" s="1"/>
    </row>
    <row r="74" spans="1:22" ht="12.75">
      <c r="A74" s="19" t="s">
        <v>79</v>
      </c>
      <c r="B74" s="12">
        <v>1301906674</v>
      </c>
      <c r="C74" s="11"/>
      <c r="D74" s="12">
        <f t="shared" si="14"/>
        <v>1301906674</v>
      </c>
      <c r="E74" s="11">
        <v>114904341.65</v>
      </c>
      <c r="F74" s="11">
        <v>116347408.92</v>
      </c>
      <c r="G74" s="12">
        <f t="shared" si="15"/>
        <v>231251750.57</v>
      </c>
      <c r="H74" s="13">
        <f t="shared" si="16"/>
        <v>1070654923.4300001</v>
      </c>
      <c r="I74" s="1"/>
      <c r="J74" s="1"/>
      <c r="K74" s="1"/>
      <c r="V74" s="1"/>
    </row>
    <row r="75" spans="1:22" ht="12.75">
      <c r="A75" s="19" t="s">
        <v>80</v>
      </c>
      <c r="B75" s="12">
        <v>579040845</v>
      </c>
      <c r="C75" s="11"/>
      <c r="D75" s="12">
        <f t="shared" si="14"/>
        <v>579040845</v>
      </c>
      <c r="E75" s="11">
        <v>12240236.37</v>
      </c>
      <c r="F75" s="11">
        <v>58578422.84</v>
      </c>
      <c r="G75" s="12">
        <f t="shared" si="15"/>
        <v>70818659.21000001</v>
      </c>
      <c r="H75" s="13">
        <f t="shared" si="16"/>
        <v>508222185.78999996</v>
      </c>
      <c r="I75" s="1"/>
      <c r="J75" s="1"/>
      <c r="K75" s="1"/>
      <c r="V75" s="1"/>
    </row>
    <row r="76" spans="1:22" ht="12.75">
      <c r="A76" s="19" t="s">
        <v>81</v>
      </c>
      <c r="B76" s="12">
        <v>51385275</v>
      </c>
      <c r="C76" s="11"/>
      <c r="D76" s="12">
        <f t="shared" si="14"/>
        <v>51385275</v>
      </c>
      <c r="E76" s="11">
        <v>4285999.88</v>
      </c>
      <c r="F76" s="11">
        <v>4762269.23</v>
      </c>
      <c r="G76" s="12">
        <f t="shared" si="15"/>
        <v>9048269.11</v>
      </c>
      <c r="H76" s="13">
        <f t="shared" si="16"/>
        <v>42337005.89</v>
      </c>
      <c r="I76" s="1"/>
      <c r="J76" s="1"/>
      <c r="K76" s="1"/>
      <c r="V76" s="1"/>
    </row>
    <row r="77" spans="1:22" ht="12.75">
      <c r="A77" s="19" t="s">
        <v>82</v>
      </c>
      <c r="B77" s="28">
        <v>25546724</v>
      </c>
      <c r="C77" s="11"/>
      <c r="D77" s="12">
        <f t="shared" si="14"/>
        <v>25546724</v>
      </c>
      <c r="E77" s="11"/>
      <c r="F77" s="11"/>
      <c r="G77" s="12">
        <f t="shared" si="15"/>
        <v>0</v>
      </c>
      <c r="H77" s="13">
        <f t="shared" si="16"/>
        <v>25546724</v>
      </c>
      <c r="I77" s="1"/>
      <c r="J77" s="1"/>
      <c r="K77" s="1"/>
      <c r="V77" s="1"/>
    </row>
    <row r="78" spans="1:22" ht="12.75">
      <c r="A78" s="19" t="s">
        <v>83</v>
      </c>
      <c r="B78" s="12">
        <v>16891776</v>
      </c>
      <c r="C78" s="11"/>
      <c r="D78" s="12">
        <f t="shared" si="14"/>
        <v>16891776</v>
      </c>
      <c r="E78" s="11">
        <v>1731069.62</v>
      </c>
      <c r="F78" s="11">
        <v>1731069.62</v>
      </c>
      <c r="G78" s="12">
        <f t="shared" si="15"/>
        <v>3462139.24</v>
      </c>
      <c r="H78" s="13">
        <f t="shared" si="16"/>
        <v>13429636.76</v>
      </c>
      <c r="I78" s="1"/>
      <c r="J78" s="1"/>
      <c r="K78" s="1"/>
      <c r="V78" s="1"/>
    </row>
    <row r="79" spans="1:22" ht="12.75">
      <c r="A79" s="19" t="s">
        <v>84</v>
      </c>
      <c r="B79" s="12">
        <v>14271513</v>
      </c>
      <c r="C79" s="11"/>
      <c r="D79" s="12">
        <f t="shared" si="14"/>
        <v>14271513</v>
      </c>
      <c r="E79" s="11"/>
      <c r="F79" s="11">
        <v>497860.76</v>
      </c>
      <c r="G79" s="12">
        <f t="shared" si="15"/>
        <v>497860.76</v>
      </c>
      <c r="H79" s="13">
        <f t="shared" si="16"/>
        <v>13773652.24</v>
      </c>
      <c r="I79" s="1"/>
      <c r="J79" s="1"/>
      <c r="K79" s="1"/>
      <c r="V79" s="1"/>
    </row>
    <row r="80" spans="1:22" ht="12.75">
      <c r="A80" s="19" t="s">
        <v>85</v>
      </c>
      <c r="B80" s="12">
        <v>535104965</v>
      </c>
      <c r="C80" s="16"/>
      <c r="D80" s="12">
        <f t="shared" si="14"/>
        <v>535104965</v>
      </c>
      <c r="E80" s="16">
        <v>48419638.16</v>
      </c>
      <c r="F80" s="16">
        <v>48419638.16</v>
      </c>
      <c r="G80" s="12">
        <f t="shared" si="15"/>
        <v>96839276.32</v>
      </c>
      <c r="H80" s="13">
        <f t="shared" si="16"/>
        <v>438265688.68</v>
      </c>
      <c r="I80" s="1"/>
      <c r="J80" s="1"/>
      <c r="K80" s="1"/>
      <c r="V80" s="1"/>
    </row>
    <row r="81" spans="1:22" ht="12.75">
      <c r="A81" s="19" t="s">
        <v>86</v>
      </c>
      <c r="B81" s="12">
        <v>543871771</v>
      </c>
      <c r="C81" s="16"/>
      <c r="D81" s="12">
        <f t="shared" si="14"/>
        <v>543871771</v>
      </c>
      <c r="E81" s="16">
        <v>38134793.75</v>
      </c>
      <c r="F81" s="16">
        <v>39279134.68</v>
      </c>
      <c r="G81" s="12">
        <f t="shared" si="15"/>
        <v>77413928.43</v>
      </c>
      <c r="H81" s="13">
        <f t="shared" si="16"/>
        <v>466457842.57</v>
      </c>
      <c r="I81" s="1"/>
      <c r="J81" s="1"/>
      <c r="K81" s="1"/>
      <c r="V81" s="1"/>
    </row>
    <row r="82" spans="1:22" ht="12.75">
      <c r="A82" s="19" t="s">
        <v>87</v>
      </c>
      <c r="B82" s="12">
        <v>183956253</v>
      </c>
      <c r="C82" s="16"/>
      <c r="D82" s="12">
        <f t="shared" si="14"/>
        <v>183956253</v>
      </c>
      <c r="E82" s="16">
        <v>14150481</v>
      </c>
      <c r="F82" s="16">
        <v>14150481</v>
      </c>
      <c r="G82" s="12">
        <f t="shared" si="15"/>
        <v>28300962</v>
      </c>
      <c r="H82" s="13">
        <f t="shared" si="16"/>
        <v>155655291</v>
      </c>
      <c r="I82" s="1"/>
      <c r="J82" s="1"/>
      <c r="K82" s="1"/>
      <c r="V82" s="1"/>
    </row>
    <row r="83" spans="1:22" ht="12.75">
      <c r="A83" s="29" t="s">
        <v>88</v>
      </c>
      <c r="B83" s="12">
        <v>406851900</v>
      </c>
      <c r="C83" s="11"/>
      <c r="D83" s="12">
        <f t="shared" si="14"/>
        <v>406851900</v>
      </c>
      <c r="E83" s="11">
        <v>33904325</v>
      </c>
      <c r="F83" s="11">
        <v>33904325</v>
      </c>
      <c r="G83" s="12">
        <f t="shared" si="15"/>
        <v>67808650</v>
      </c>
      <c r="H83" s="13">
        <f t="shared" si="16"/>
        <v>339043250</v>
      </c>
      <c r="I83" s="1"/>
      <c r="J83" s="1"/>
      <c r="K83" s="1"/>
      <c r="V83" s="1"/>
    </row>
    <row r="84" spans="1:22" ht="13.5" thickBot="1">
      <c r="A84" s="29" t="s">
        <v>89</v>
      </c>
      <c r="B84" s="12">
        <v>151000000</v>
      </c>
      <c r="C84" s="21"/>
      <c r="D84" s="12">
        <f t="shared" si="14"/>
        <v>151000000</v>
      </c>
      <c r="E84" s="21">
        <v>12500000</v>
      </c>
      <c r="F84" s="21">
        <v>12500000</v>
      </c>
      <c r="G84" s="12">
        <f t="shared" si="15"/>
        <v>25000000</v>
      </c>
      <c r="H84" s="13">
        <f t="shared" si="16"/>
        <v>126000000</v>
      </c>
      <c r="I84" s="1"/>
      <c r="J84" s="1"/>
      <c r="K84" s="1"/>
      <c r="V84" s="1"/>
    </row>
    <row r="85" spans="1:28" ht="14.25" thickBot="1" thickTop="1">
      <c r="A85" s="30" t="s">
        <v>90</v>
      </c>
      <c r="B85" s="31">
        <f aca="true" t="shared" si="17" ref="B85:H85">+B86+B90</f>
        <v>2276991305</v>
      </c>
      <c r="C85" s="32">
        <f t="shared" si="17"/>
        <v>0</v>
      </c>
      <c r="D85" s="31">
        <f t="shared" si="17"/>
        <v>2276991305</v>
      </c>
      <c r="E85" s="31">
        <f t="shared" si="17"/>
        <v>0</v>
      </c>
      <c r="F85" s="31">
        <f t="shared" si="17"/>
        <v>529092769.5</v>
      </c>
      <c r="G85" s="31">
        <f t="shared" si="17"/>
        <v>529092769.5</v>
      </c>
      <c r="H85" s="33">
        <f t="shared" si="17"/>
        <v>1747898535.5</v>
      </c>
      <c r="I85" s="1"/>
      <c r="J85" s="1"/>
      <c r="K85" s="1"/>
      <c r="AB85" s="1"/>
    </row>
    <row r="86" spans="1:28" ht="14.25" thickBot="1" thickTop="1">
      <c r="A86" s="34" t="s">
        <v>91</v>
      </c>
      <c r="B86" s="35">
        <f aca="true" t="shared" si="18" ref="B86:H86">SUM(B87:B89)</f>
        <v>2006734262</v>
      </c>
      <c r="C86" s="36">
        <f t="shared" si="18"/>
        <v>0</v>
      </c>
      <c r="D86" s="35">
        <f t="shared" si="18"/>
        <v>2006734262</v>
      </c>
      <c r="E86" s="35">
        <f t="shared" si="18"/>
        <v>0</v>
      </c>
      <c r="F86" s="35">
        <f t="shared" si="18"/>
        <v>458333332</v>
      </c>
      <c r="G86" s="35">
        <f t="shared" si="18"/>
        <v>458333332</v>
      </c>
      <c r="H86" s="37">
        <f t="shared" si="18"/>
        <v>1548400930</v>
      </c>
      <c r="I86" s="1"/>
      <c r="J86" s="1"/>
      <c r="K86" s="1"/>
      <c r="AB86" s="1"/>
    </row>
    <row r="87" spans="1:28" ht="12.75">
      <c r="A87" s="38" t="s">
        <v>92</v>
      </c>
      <c r="B87" s="12">
        <v>6734262</v>
      </c>
      <c r="C87" s="21"/>
      <c r="D87" s="12">
        <f>+B87+C87</f>
        <v>6734262</v>
      </c>
      <c r="E87" s="12"/>
      <c r="F87" s="12"/>
      <c r="G87" s="12">
        <f>SUM(E87:F87)</f>
        <v>0</v>
      </c>
      <c r="H87" s="13">
        <f>+D87-G87</f>
        <v>6734262</v>
      </c>
      <c r="I87" s="1"/>
      <c r="J87" s="1"/>
      <c r="K87" s="1"/>
      <c r="AB87" s="1"/>
    </row>
    <row r="88" spans="1:28" ht="12.75">
      <c r="A88" s="38" t="s">
        <v>93</v>
      </c>
      <c r="B88" s="12">
        <v>1000000000</v>
      </c>
      <c r="C88" s="21"/>
      <c r="D88" s="12">
        <f>+B88+C88</f>
        <v>1000000000</v>
      </c>
      <c r="E88" s="12"/>
      <c r="F88" s="12">
        <v>166666666</v>
      </c>
      <c r="G88" s="12">
        <f>SUM(E88:F88)</f>
        <v>166666666</v>
      </c>
      <c r="H88" s="13">
        <f>+D88-G88</f>
        <v>833333334</v>
      </c>
      <c r="I88" s="1"/>
      <c r="J88" s="1"/>
      <c r="K88" s="1"/>
      <c r="AB88" s="1"/>
    </row>
    <row r="89" spans="1:28" ht="13.5" thickBot="1">
      <c r="A89" s="38" t="s">
        <v>94</v>
      </c>
      <c r="B89" s="12">
        <v>1000000000</v>
      </c>
      <c r="C89" s="21"/>
      <c r="D89" s="12">
        <f>+B89+C89</f>
        <v>1000000000</v>
      </c>
      <c r="E89" s="39"/>
      <c r="F89" s="39">
        <v>291666666</v>
      </c>
      <c r="G89" s="12">
        <f>SUM(E89:F89)</f>
        <v>291666666</v>
      </c>
      <c r="H89" s="13">
        <f>+D89-G89</f>
        <v>708333334</v>
      </c>
      <c r="I89" s="1"/>
      <c r="J89" s="1"/>
      <c r="K89" s="1"/>
      <c r="AB89" s="1"/>
    </row>
    <row r="90" spans="1:22" ht="14.25" thickBot="1" thickTop="1">
      <c r="A90" s="40" t="s">
        <v>95</v>
      </c>
      <c r="B90" s="35">
        <f>SUM(B91:B100)</f>
        <v>270257043</v>
      </c>
      <c r="C90" s="35">
        <f>SUM(C91:C100)</f>
        <v>0</v>
      </c>
      <c r="D90" s="35">
        <f>SUM(D91:D100)</f>
        <v>270257043</v>
      </c>
      <c r="E90" s="35">
        <f>SUM(E91:E100)</f>
        <v>0</v>
      </c>
      <c r="F90" s="35">
        <f>SUM(F91:F101)</f>
        <v>70759437.5</v>
      </c>
      <c r="G90" s="35">
        <f>SUM(G91:G101)</f>
        <v>70759437.5</v>
      </c>
      <c r="H90" s="37">
        <f>SUM(H91:H101)</f>
        <v>199497605.5</v>
      </c>
      <c r="I90" s="1"/>
      <c r="J90" s="1"/>
      <c r="K90" s="1"/>
      <c r="V90" s="1"/>
    </row>
    <row r="91" spans="1:22" ht="12.75">
      <c r="A91" s="41" t="s">
        <v>96</v>
      </c>
      <c r="B91" s="10">
        <v>17027120</v>
      </c>
      <c r="C91" s="11"/>
      <c r="D91" s="12">
        <f aca="true" t="shared" si="19" ref="D91:D100">+B91+C91</f>
        <v>17027120</v>
      </c>
      <c r="E91" s="42"/>
      <c r="F91" s="42"/>
      <c r="G91" s="12">
        <f aca="true" t="shared" si="20" ref="G91:G101">SUM(E91:F91)</f>
        <v>0</v>
      </c>
      <c r="H91" s="13">
        <f aca="true" t="shared" si="21" ref="H91:H101">+D91-G91</f>
        <v>17027120</v>
      </c>
      <c r="I91" s="1"/>
      <c r="J91" s="1"/>
      <c r="K91" s="1"/>
      <c r="V91" s="1"/>
    </row>
    <row r="92" spans="1:22" ht="12.75">
      <c r="A92" s="43" t="s">
        <v>97</v>
      </c>
      <c r="B92" s="10">
        <v>10000000</v>
      </c>
      <c r="C92" s="11"/>
      <c r="D92" s="12">
        <f t="shared" si="19"/>
        <v>10000000</v>
      </c>
      <c r="E92" s="42"/>
      <c r="F92" s="42"/>
      <c r="G92" s="12">
        <f t="shared" si="20"/>
        <v>0</v>
      </c>
      <c r="H92" s="13">
        <f t="shared" si="21"/>
        <v>10000000</v>
      </c>
      <c r="I92" s="1"/>
      <c r="J92" s="1"/>
      <c r="K92" s="1"/>
      <c r="V92" s="1"/>
    </row>
    <row r="93" spans="1:22" ht="12.75">
      <c r="A93" s="19" t="s">
        <v>98</v>
      </c>
      <c r="B93" s="10">
        <v>22665899</v>
      </c>
      <c r="C93" s="44"/>
      <c r="D93" s="12">
        <f t="shared" si="19"/>
        <v>22665899</v>
      </c>
      <c r="E93" s="42"/>
      <c r="F93" s="42"/>
      <c r="G93" s="12">
        <f t="shared" si="20"/>
        <v>0</v>
      </c>
      <c r="H93" s="13">
        <f t="shared" si="21"/>
        <v>22665899</v>
      </c>
      <c r="I93" s="1"/>
      <c r="J93" s="1"/>
      <c r="K93" s="1"/>
      <c r="V93" s="1"/>
    </row>
    <row r="94" spans="1:22" ht="12.75">
      <c r="A94" s="19" t="s">
        <v>99</v>
      </c>
      <c r="B94" s="10">
        <v>25592343</v>
      </c>
      <c r="C94" s="45"/>
      <c r="D94" s="12">
        <f t="shared" si="19"/>
        <v>25592343</v>
      </c>
      <c r="E94" s="42"/>
      <c r="F94" s="42"/>
      <c r="G94" s="12">
        <f t="shared" si="20"/>
        <v>0</v>
      </c>
      <c r="H94" s="13">
        <f t="shared" si="21"/>
        <v>25592343</v>
      </c>
      <c r="I94" s="1"/>
      <c r="J94" s="1"/>
      <c r="K94" s="1"/>
      <c r="V94" s="1"/>
    </row>
    <row r="95" spans="1:22" ht="12.75">
      <c r="A95" s="19" t="s">
        <v>100</v>
      </c>
      <c r="B95" s="10">
        <v>115430930</v>
      </c>
      <c r="C95" s="45"/>
      <c r="D95" s="12">
        <f t="shared" si="19"/>
        <v>115430930</v>
      </c>
      <c r="E95" s="12"/>
      <c r="F95" s="12"/>
      <c r="G95" s="12">
        <f t="shared" si="20"/>
        <v>0</v>
      </c>
      <c r="H95" s="13">
        <f t="shared" si="21"/>
        <v>115430930</v>
      </c>
      <c r="I95" s="1"/>
      <c r="J95" s="1"/>
      <c r="K95" s="1"/>
      <c r="V95" s="1"/>
    </row>
    <row r="96" spans="1:22" ht="12.75">
      <c r="A96" s="19" t="s">
        <v>101</v>
      </c>
      <c r="B96" s="10">
        <v>15000000</v>
      </c>
      <c r="C96" s="45"/>
      <c r="D96" s="12">
        <f t="shared" si="19"/>
        <v>15000000</v>
      </c>
      <c r="E96" s="12"/>
      <c r="F96" s="12"/>
      <c r="G96" s="12">
        <f t="shared" si="20"/>
        <v>0</v>
      </c>
      <c r="H96" s="13">
        <f t="shared" si="21"/>
        <v>15000000</v>
      </c>
      <c r="I96" s="1"/>
      <c r="J96" s="1"/>
      <c r="K96" s="1"/>
      <c r="V96" s="1"/>
    </row>
    <row r="97" spans="1:22" ht="12.75">
      <c r="A97" s="19" t="s">
        <v>102</v>
      </c>
      <c r="B97" s="10">
        <v>48287908</v>
      </c>
      <c r="C97" s="45"/>
      <c r="D97" s="12">
        <f t="shared" si="19"/>
        <v>48287908</v>
      </c>
      <c r="E97" s="12"/>
      <c r="F97" s="12"/>
      <c r="G97" s="12">
        <f t="shared" si="20"/>
        <v>0</v>
      </c>
      <c r="H97" s="13">
        <f t="shared" si="21"/>
        <v>48287908</v>
      </c>
      <c r="I97" s="1"/>
      <c r="J97" s="1"/>
      <c r="K97" s="1"/>
      <c r="V97" s="1"/>
    </row>
    <row r="98" spans="1:8" ht="12.75">
      <c r="A98" s="19" t="s">
        <v>103</v>
      </c>
      <c r="B98" s="10">
        <v>287466</v>
      </c>
      <c r="C98" s="46"/>
      <c r="D98" s="12">
        <f t="shared" si="19"/>
        <v>287466</v>
      </c>
      <c r="E98" s="10"/>
      <c r="F98" s="10"/>
      <c r="G98" s="12">
        <f t="shared" si="20"/>
        <v>0</v>
      </c>
      <c r="H98" s="13">
        <f t="shared" si="21"/>
        <v>287466</v>
      </c>
    </row>
    <row r="99" spans="1:8" ht="12.75">
      <c r="A99" s="19" t="s">
        <v>104</v>
      </c>
      <c r="B99" s="10">
        <v>215377</v>
      </c>
      <c r="C99" s="46"/>
      <c r="D99" s="12">
        <f t="shared" si="19"/>
        <v>215377</v>
      </c>
      <c r="E99" s="10"/>
      <c r="F99" s="10"/>
      <c r="G99" s="12">
        <f t="shared" si="20"/>
        <v>0</v>
      </c>
      <c r="H99" s="13">
        <f t="shared" si="21"/>
        <v>215377</v>
      </c>
    </row>
    <row r="100" spans="1:8" ht="12.75">
      <c r="A100" s="19" t="s">
        <v>105</v>
      </c>
      <c r="B100" s="10">
        <v>15750000</v>
      </c>
      <c r="C100" s="46"/>
      <c r="D100" s="12">
        <f t="shared" si="19"/>
        <v>15750000</v>
      </c>
      <c r="E100" s="10"/>
      <c r="F100" s="10"/>
      <c r="G100" s="12">
        <f t="shared" si="20"/>
        <v>0</v>
      </c>
      <c r="H100" s="13">
        <f t="shared" si="21"/>
        <v>15750000</v>
      </c>
    </row>
    <row r="101" spans="1:8" ht="13.5" thickBot="1">
      <c r="A101" s="19" t="s">
        <v>106</v>
      </c>
      <c r="B101" s="10"/>
      <c r="C101" s="46"/>
      <c r="D101" s="12"/>
      <c r="E101" s="10"/>
      <c r="F101" s="10">
        <v>70759437.5</v>
      </c>
      <c r="G101" s="12">
        <f t="shared" si="20"/>
        <v>70759437.5</v>
      </c>
      <c r="H101" s="13">
        <f t="shared" si="21"/>
        <v>-70759437.5</v>
      </c>
    </row>
    <row r="102" spans="1:8" ht="13.5" thickBot="1">
      <c r="A102" s="47" t="s">
        <v>107</v>
      </c>
      <c r="B102" s="48">
        <f>SUM(B103:B104)</f>
        <v>399047514</v>
      </c>
      <c r="C102" s="6">
        <f aca="true" t="shared" si="22" ref="C102:H102">SUM(C103:C105)</f>
        <v>1951358</v>
      </c>
      <c r="D102" s="49">
        <f t="shared" si="22"/>
        <v>400998872</v>
      </c>
      <c r="E102" s="48">
        <f t="shared" si="22"/>
        <v>32141235</v>
      </c>
      <c r="F102" s="49">
        <f t="shared" si="22"/>
        <v>34092593</v>
      </c>
      <c r="G102" s="49">
        <f t="shared" si="22"/>
        <v>66233828</v>
      </c>
      <c r="H102" s="50">
        <f t="shared" si="22"/>
        <v>334765044</v>
      </c>
    </row>
    <row r="103" spans="1:8" ht="14.25">
      <c r="A103" s="51" t="s">
        <v>108</v>
      </c>
      <c r="B103" s="52">
        <v>279047514</v>
      </c>
      <c r="C103" s="21"/>
      <c r="D103" s="12">
        <f>+B103+C103</f>
        <v>279047514</v>
      </c>
      <c r="E103" s="53">
        <v>22141235</v>
      </c>
      <c r="F103" s="53">
        <v>22141235</v>
      </c>
      <c r="G103" s="12">
        <f>SUM(E103:F103)</f>
        <v>44282470</v>
      </c>
      <c r="H103" s="13">
        <f>+D103-G103</f>
        <v>234765044</v>
      </c>
    </row>
    <row r="104" spans="1:8" ht="14.25">
      <c r="A104" s="54" t="s">
        <v>109</v>
      </c>
      <c r="B104" s="28">
        <v>120000000</v>
      </c>
      <c r="C104" s="55"/>
      <c r="D104" s="12">
        <f>+B104+C104</f>
        <v>120000000</v>
      </c>
      <c r="E104" s="12">
        <v>10000000</v>
      </c>
      <c r="F104" s="12">
        <v>10000000</v>
      </c>
      <c r="G104" s="12">
        <f>SUM(E104:F104)</f>
        <v>20000000</v>
      </c>
      <c r="H104" s="13">
        <f>+D104-G104</f>
        <v>100000000</v>
      </c>
    </row>
    <row r="105" spans="1:8" ht="15" thickBot="1">
      <c r="A105" s="56" t="s">
        <v>110</v>
      </c>
      <c r="B105" s="28"/>
      <c r="C105" s="55">
        <v>1951358</v>
      </c>
      <c r="D105" s="12">
        <f>+B105+C105</f>
        <v>1951358</v>
      </c>
      <c r="E105" s="12"/>
      <c r="F105" s="12">
        <v>1951358</v>
      </c>
      <c r="G105" s="12">
        <f>SUM(E105:F105)</f>
        <v>1951358</v>
      </c>
      <c r="H105" s="13">
        <f>+D105-G105</f>
        <v>0</v>
      </c>
    </row>
    <row r="106" spans="1:8" ht="14.25" thickBot="1" thickTop="1">
      <c r="A106" s="2" t="s">
        <v>111</v>
      </c>
      <c r="B106" s="57">
        <f>+B107+B109+B111+B113</f>
        <v>228611632</v>
      </c>
      <c r="C106" s="57">
        <f>+C107+C109+C114</f>
        <v>0</v>
      </c>
      <c r="D106" s="49">
        <f>SUM(D107+D109+D111+D113)</f>
        <v>228611632</v>
      </c>
      <c r="E106" s="57">
        <f>+E107+E109+E111+E113</f>
        <v>0</v>
      </c>
      <c r="F106" s="57">
        <f>+F107+F109+F111+F113</f>
        <v>0</v>
      </c>
      <c r="G106" s="35">
        <f>SUM(G107:G116)</f>
        <v>0</v>
      </c>
      <c r="H106" s="50">
        <f>+H107+H109+H111+H113</f>
        <v>228611632</v>
      </c>
    </row>
    <row r="107" spans="1:8" ht="13.5" thickBot="1">
      <c r="A107" s="58" t="s">
        <v>112</v>
      </c>
      <c r="B107" s="59">
        <f>+B108</f>
        <v>60000000</v>
      </c>
      <c r="C107" s="59">
        <f>+C108</f>
        <v>0</v>
      </c>
      <c r="D107" s="59">
        <f>+D108</f>
        <v>60000000</v>
      </c>
      <c r="E107" s="59">
        <f>+E108</f>
        <v>0</v>
      </c>
      <c r="F107" s="59">
        <f>+F108</f>
        <v>0</v>
      </c>
      <c r="G107" s="60">
        <f>SUM(E107:E107)</f>
        <v>0</v>
      </c>
      <c r="H107" s="61">
        <f>+H108</f>
        <v>60000000</v>
      </c>
    </row>
    <row r="108" spans="1:8" ht="13.5" thickBot="1">
      <c r="A108" s="62" t="s">
        <v>113</v>
      </c>
      <c r="B108" s="63">
        <v>60000000</v>
      </c>
      <c r="C108" s="64"/>
      <c r="D108" s="12">
        <f aca="true" t="shared" si="23" ref="D108:D119">+B108+C108</f>
        <v>60000000</v>
      </c>
      <c r="E108" s="64"/>
      <c r="F108" s="65"/>
      <c r="G108" s="66">
        <f>SUM(E108:F108)</f>
        <v>0</v>
      </c>
      <c r="H108" s="13">
        <f>+D108-G108</f>
        <v>60000000</v>
      </c>
    </row>
    <row r="109" spans="1:8" ht="13.5" thickBot="1">
      <c r="A109" s="67" t="s">
        <v>114</v>
      </c>
      <c r="B109" s="59">
        <f>B110</f>
        <v>96000000</v>
      </c>
      <c r="C109" s="59">
        <f>C110+C111</f>
        <v>0</v>
      </c>
      <c r="D109" s="68">
        <f t="shared" si="23"/>
        <v>96000000</v>
      </c>
      <c r="E109" s="59">
        <f>+E110</f>
        <v>0</v>
      </c>
      <c r="F109" s="59">
        <f>+F110</f>
        <v>0</v>
      </c>
      <c r="G109" s="60">
        <f>SUM(E109:E109)</f>
        <v>0</v>
      </c>
      <c r="H109" s="61">
        <f>+H110</f>
        <v>96000000</v>
      </c>
    </row>
    <row r="110" spans="1:8" ht="13.5" thickBot="1">
      <c r="A110" s="62" t="s">
        <v>115</v>
      </c>
      <c r="B110" s="69">
        <v>96000000</v>
      </c>
      <c r="C110" s="59"/>
      <c r="D110" s="66">
        <f t="shared" si="23"/>
        <v>96000000</v>
      </c>
      <c r="E110" s="59"/>
      <c r="F110" s="59"/>
      <c r="G110" s="66">
        <f>SUM(E110:F110)</f>
        <v>0</v>
      </c>
      <c r="H110" s="70">
        <f aca="true" t="shared" si="24" ref="H110:H116">+D110-G110</f>
        <v>96000000</v>
      </c>
    </row>
    <row r="111" spans="1:8" ht="13.5" thickBot="1">
      <c r="A111" s="58" t="s">
        <v>116</v>
      </c>
      <c r="B111" s="59">
        <f>+B112</f>
        <v>12611632</v>
      </c>
      <c r="C111" s="59">
        <f>C112+C113</f>
        <v>0</v>
      </c>
      <c r="D111" s="71">
        <f t="shared" si="23"/>
        <v>12611632</v>
      </c>
      <c r="E111" s="64">
        <f>+E112</f>
        <v>0</v>
      </c>
      <c r="F111" s="64">
        <f>+F112</f>
        <v>0</v>
      </c>
      <c r="G111" s="66">
        <f>SUM(E111:E111)</f>
        <v>0</v>
      </c>
      <c r="H111" s="72">
        <f t="shared" si="24"/>
        <v>12611632</v>
      </c>
    </row>
    <row r="112" spans="1:8" ht="13.5" thickBot="1">
      <c r="A112" s="73" t="s">
        <v>117</v>
      </c>
      <c r="B112" s="74">
        <v>12611632</v>
      </c>
      <c r="C112" s="65"/>
      <c r="D112" s="75">
        <f t="shared" si="23"/>
        <v>12611632</v>
      </c>
      <c r="E112" s="65"/>
      <c r="F112" s="65"/>
      <c r="G112" s="66">
        <f>SUM(E112:F112)</f>
        <v>0</v>
      </c>
      <c r="H112" s="76">
        <f t="shared" si="24"/>
        <v>12611632</v>
      </c>
    </row>
    <row r="113" spans="1:8" ht="13.5" thickBot="1">
      <c r="A113" s="77" t="s">
        <v>118</v>
      </c>
      <c r="B113" s="59">
        <f>+B114</f>
        <v>60000000</v>
      </c>
      <c r="C113" s="59">
        <f>+C114</f>
        <v>0</v>
      </c>
      <c r="D113" s="68">
        <f t="shared" si="23"/>
        <v>60000000</v>
      </c>
      <c r="E113" s="78">
        <f>+E114</f>
        <v>0</v>
      </c>
      <c r="F113" s="78">
        <f>+F114</f>
        <v>0</v>
      </c>
      <c r="G113" s="60">
        <f>SUM(E113:E113)</f>
        <v>0</v>
      </c>
      <c r="H113" s="79">
        <f t="shared" si="24"/>
        <v>60000000</v>
      </c>
    </row>
    <row r="114" spans="1:8" ht="13.5" thickBot="1">
      <c r="A114" s="80" t="s">
        <v>119</v>
      </c>
      <c r="B114" s="81">
        <v>60000000</v>
      </c>
      <c r="C114" s="59"/>
      <c r="D114" s="75">
        <f t="shared" si="23"/>
        <v>60000000</v>
      </c>
      <c r="E114" s="59"/>
      <c r="F114" s="59"/>
      <c r="G114" s="12">
        <f>SUM(E114:F114)</f>
        <v>0</v>
      </c>
      <c r="H114" s="13">
        <f t="shared" si="24"/>
        <v>60000000</v>
      </c>
    </row>
    <row r="115" spans="1:8" ht="13.5" thickBot="1">
      <c r="A115" s="67" t="s">
        <v>120</v>
      </c>
      <c r="B115" s="59">
        <f>B116</f>
        <v>34000000</v>
      </c>
      <c r="C115" s="6">
        <f>+C116+C120</f>
        <v>0</v>
      </c>
      <c r="D115" s="68">
        <f t="shared" si="23"/>
        <v>34000000</v>
      </c>
      <c r="E115" s="82">
        <f>+E116</f>
        <v>0</v>
      </c>
      <c r="F115" s="82">
        <f>+F116</f>
        <v>0</v>
      </c>
      <c r="G115" s="83">
        <f>SUM(E115:E115)</f>
        <v>0</v>
      </c>
      <c r="H115" s="84">
        <f t="shared" si="24"/>
        <v>34000000</v>
      </c>
    </row>
    <row r="116" spans="1:8" ht="13.5" thickBot="1">
      <c r="A116" s="85" t="s">
        <v>121</v>
      </c>
      <c r="B116" s="81">
        <v>34000000</v>
      </c>
      <c r="C116" s="86"/>
      <c r="D116" s="66">
        <f t="shared" si="23"/>
        <v>34000000</v>
      </c>
      <c r="E116" s="59"/>
      <c r="F116" s="59"/>
      <c r="G116" s="12">
        <f>SUM(E116:F116)</f>
        <v>0</v>
      </c>
      <c r="H116" s="76">
        <f t="shared" si="24"/>
        <v>34000000</v>
      </c>
    </row>
    <row r="117" spans="1:8" ht="14.25" thickBot="1" thickTop="1">
      <c r="A117" s="87" t="s">
        <v>122</v>
      </c>
      <c r="B117" s="59">
        <f>B118+B119</f>
        <v>91220030</v>
      </c>
      <c r="C117" s="59">
        <f>C118+C119</f>
        <v>0</v>
      </c>
      <c r="D117" s="68">
        <f t="shared" si="23"/>
        <v>91220030</v>
      </c>
      <c r="E117" s="88">
        <f>+E118+E119</f>
        <v>2609886.6100000003</v>
      </c>
      <c r="F117" s="88">
        <f>+F118+F119</f>
        <v>4020012.13</v>
      </c>
      <c r="G117" s="68">
        <f>SUM(G118:G119)</f>
        <v>6629898.74</v>
      </c>
      <c r="H117" s="89">
        <f>SUM(H118:H119)</f>
        <v>84590131.25999999</v>
      </c>
    </row>
    <row r="118" spans="1:8" ht="13.5" thickBot="1">
      <c r="A118" s="90" t="s">
        <v>123</v>
      </c>
      <c r="B118" s="81">
        <v>35314188</v>
      </c>
      <c r="C118" s="59"/>
      <c r="D118" s="12">
        <f t="shared" si="23"/>
        <v>35314188</v>
      </c>
      <c r="E118" s="81">
        <v>680747.28</v>
      </c>
      <c r="F118" s="81">
        <v>1616663.64</v>
      </c>
      <c r="G118" s="66">
        <f>SUM(E118:F118)</f>
        <v>2297410.92</v>
      </c>
      <c r="H118" s="13">
        <f>+D118-G118</f>
        <v>33016777.08</v>
      </c>
    </row>
    <row r="119" spans="1:8" ht="13.5" thickBot="1">
      <c r="A119" s="91" t="s">
        <v>124</v>
      </c>
      <c r="B119" s="92">
        <v>55905842</v>
      </c>
      <c r="C119" s="93"/>
      <c r="D119" s="66">
        <f t="shared" si="23"/>
        <v>55905842</v>
      </c>
      <c r="E119" s="93">
        <v>1929139.33</v>
      </c>
      <c r="F119" s="93">
        <v>2403348.49</v>
      </c>
      <c r="G119" s="66">
        <f>SUM(E119:F119)</f>
        <v>4332487.82</v>
      </c>
      <c r="H119" s="70">
        <f>+D119-G119</f>
        <v>51573354.18</v>
      </c>
    </row>
    <row r="120" ht="12.75">
      <c r="B120" s="94"/>
    </row>
    <row r="121" ht="12.75">
      <c r="B121" s="95"/>
    </row>
    <row r="122" ht="12.75">
      <c r="B122" s="94"/>
    </row>
    <row r="123" ht="12.75">
      <c r="B123" s="94"/>
    </row>
    <row r="124" ht="12.75">
      <c r="B124" s="94"/>
    </row>
    <row r="125" ht="12.75">
      <c r="B125" s="94"/>
    </row>
    <row r="126" ht="12.75">
      <c r="B126" s="94"/>
    </row>
    <row r="151" ht="12.75">
      <c r="A151" s="1"/>
    </row>
    <row r="155" spans="2:8" ht="12.75">
      <c r="B155" s="1"/>
      <c r="C155" s="1"/>
      <c r="D155" s="1"/>
      <c r="E155" s="1"/>
      <c r="F155" s="1"/>
      <c r="G155" s="1"/>
      <c r="H155" s="1"/>
    </row>
    <row r="156" spans="2:8" ht="12.75">
      <c r="B156" s="1"/>
      <c r="C156" s="1"/>
      <c r="D156" s="1"/>
      <c r="E156" s="1"/>
      <c r="F156" s="1"/>
      <c r="G156" s="1"/>
      <c r="H156" s="1"/>
    </row>
    <row r="157" spans="2:8" ht="12.75">
      <c r="B157" s="1"/>
      <c r="C157" s="1"/>
      <c r="D157" s="1"/>
      <c r="E157" s="1"/>
      <c r="F157" s="1"/>
      <c r="G157" s="1"/>
      <c r="H157" s="1"/>
    </row>
    <row r="159" spans="2:8" ht="12.75">
      <c r="B159" s="1"/>
      <c r="C159" s="1"/>
      <c r="D159" s="1"/>
      <c r="E159" s="1"/>
      <c r="F159" s="1"/>
      <c r="G159" s="1"/>
      <c r="H159" s="1"/>
    </row>
    <row r="160" spans="2:8" ht="12.75">
      <c r="B160" s="1"/>
      <c r="C160" s="1"/>
      <c r="D160" s="1"/>
      <c r="E160" s="1"/>
      <c r="F160" s="1"/>
      <c r="G160" s="1"/>
      <c r="H160" s="1"/>
    </row>
    <row r="161" spans="2:8" ht="12.75">
      <c r="B161" s="1"/>
      <c r="C161" s="1"/>
      <c r="D161" s="1"/>
      <c r="E161" s="1"/>
      <c r="F161" s="1"/>
      <c r="G161" s="1"/>
      <c r="H161" s="1"/>
    </row>
    <row r="163" spans="2:8" ht="12.75">
      <c r="B163" s="1"/>
      <c r="C163" s="1"/>
      <c r="D163" s="1"/>
      <c r="E163" s="1"/>
      <c r="F163" s="1"/>
      <c r="G163" s="1"/>
      <c r="H163" s="1"/>
    </row>
    <row r="165" spans="2:8" ht="12.75">
      <c r="B165" s="1"/>
      <c r="C165" s="1"/>
      <c r="D165" s="1"/>
      <c r="E165" s="1"/>
      <c r="F165" s="1"/>
      <c r="G165" s="1"/>
      <c r="H165" s="1"/>
    </row>
    <row r="166" spans="2:8" ht="12.75">
      <c r="B166" s="1"/>
      <c r="C166" s="1"/>
      <c r="D166" s="1"/>
      <c r="E166" s="1"/>
      <c r="F166" s="1"/>
      <c r="G166" s="1"/>
      <c r="H166" s="1"/>
    </row>
    <row r="167" spans="2:8" ht="12.75">
      <c r="B167" s="1"/>
      <c r="C167" s="1"/>
      <c r="D167" s="1"/>
      <c r="E167" s="1"/>
      <c r="F167" s="1"/>
      <c r="G167" s="1"/>
      <c r="H167" s="1"/>
    </row>
    <row r="168" spans="2:8" ht="12.75">
      <c r="B168" s="1"/>
      <c r="C168" s="1"/>
      <c r="D168" s="1"/>
      <c r="E168" s="1"/>
      <c r="F168" s="1"/>
      <c r="G168" s="1"/>
      <c r="H168" s="1"/>
    </row>
    <row r="169" spans="2:8" ht="12.75">
      <c r="B169" s="1"/>
      <c r="C169" s="1"/>
      <c r="D169" s="1"/>
      <c r="E169" s="1"/>
      <c r="F169" s="1"/>
      <c r="G169" s="1"/>
      <c r="H169" s="1"/>
    </row>
    <row r="170" ht="12.75">
      <c r="B170" s="1"/>
    </row>
    <row r="171" spans="2:8" ht="12.75">
      <c r="B171" s="1"/>
      <c r="C171" s="1"/>
      <c r="D171" s="1"/>
      <c r="E171" s="1"/>
      <c r="F171" s="1"/>
      <c r="G171" s="1"/>
      <c r="H171" s="1"/>
    </row>
    <row r="172" ht="12.75">
      <c r="B172" s="1"/>
    </row>
    <row r="173" spans="2:8" ht="12.75">
      <c r="B173" s="1"/>
      <c r="C173" s="1"/>
      <c r="D173" s="1"/>
      <c r="E173" s="1"/>
      <c r="F173" s="1"/>
      <c r="G173" s="1"/>
      <c r="H173" s="1"/>
    </row>
    <row r="174" spans="2:8" ht="12.75">
      <c r="B174" s="1"/>
      <c r="C174" s="1"/>
      <c r="D174" s="1"/>
      <c r="E174" s="1"/>
      <c r="F174" s="1"/>
      <c r="G174" s="1"/>
      <c r="H174" s="1"/>
    </row>
    <row r="175" spans="2:8" ht="12.75">
      <c r="B175" s="1"/>
      <c r="C175" s="1"/>
      <c r="D175" s="1"/>
      <c r="E175" s="1"/>
      <c r="F175" s="1"/>
      <c r="G175" s="1"/>
      <c r="H175" s="1"/>
    </row>
    <row r="176" ht="12.75">
      <c r="B176" s="1"/>
    </row>
    <row r="177" ht="12.75">
      <c r="B177" s="1"/>
    </row>
    <row r="178" spans="2:8" ht="12.75">
      <c r="B178" s="1"/>
      <c r="H178" s="1"/>
    </row>
    <row r="179" spans="2:8" ht="12.75">
      <c r="B179" s="1"/>
      <c r="C179" s="1"/>
      <c r="D179" s="1"/>
      <c r="E179" s="1"/>
      <c r="F179" s="1"/>
      <c r="G179" s="1"/>
      <c r="H179" s="1"/>
    </row>
    <row r="180" spans="2:7" ht="12.75">
      <c r="B180" s="1"/>
      <c r="C180" s="1"/>
      <c r="D180" s="1"/>
      <c r="E180" s="1"/>
      <c r="F180" s="1"/>
      <c r="G180" s="1"/>
    </row>
    <row r="181" spans="2:8" ht="12.75">
      <c r="B181" s="1"/>
      <c r="C181" s="1"/>
      <c r="D181" s="1"/>
      <c r="E181" s="1"/>
      <c r="F181" s="1"/>
      <c r="G181" s="1"/>
      <c r="H181" s="1"/>
    </row>
    <row r="182" spans="2:8" ht="12.75">
      <c r="B182" s="1"/>
      <c r="H182" s="1"/>
    </row>
    <row r="184" spans="2:8" ht="12.75">
      <c r="B184" s="1"/>
      <c r="C184" s="1"/>
      <c r="D184" s="1"/>
      <c r="E184" s="1"/>
      <c r="F184" s="1"/>
      <c r="G184" s="1"/>
      <c r="H184" s="1"/>
    </row>
    <row r="185" spans="2:8" ht="12.75">
      <c r="B185" s="1"/>
      <c r="H185" s="1"/>
    </row>
    <row r="186" spans="2:8" ht="12.75">
      <c r="B186" s="1"/>
      <c r="C186" s="1"/>
      <c r="D186" s="1"/>
      <c r="E186" s="1"/>
      <c r="F186" s="1"/>
      <c r="G186" s="1"/>
      <c r="H186" s="1"/>
    </row>
    <row r="187" spans="2:8" ht="12.75">
      <c r="B187" s="1"/>
      <c r="C187" s="1"/>
      <c r="D187" s="1"/>
      <c r="E187" s="1"/>
      <c r="F187" s="1"/>
      <c r="G187" s="1"/>
      <c r="H187" s="1"/>
    </row>
    <row r="188" spans="2:8" ht="12.75">
      <c r="B188" s="1"/>
      <c r="C188" s="1"/>
      <c r="D188" s="1"/>
      <c r="E188" s="1"/>
      <c r="F188" s="1"/>
      <c r="G188" s="1"/>
      <c r="H188" s="1"/>
    </row>
    <row r="189" spans="2:8" ht="12.75">
      <c r="B189" s="1"/>
      <c r="C189" s="1"/>
      <c r="D189" s="1"/>
      <c r="E189" s="1"/>
      <c r="F189" s="1"/>
      <c r="G189" s="1"/>
      <c r="H189" s="1"/>
    </row>
    <row r="190" spans="2:8" ht="12.75">
      <c r="B190" s="1"/>
      <c r="H190" s="1"/>
    </row>
    <row r="191" spans="2:8" ht="12.75">
      <c r="B191" s="1"/>
      <c r="H191" s="1"/>
    </row>
    <row r="192" spans="2:8" ht="12.75">
      <c r="B192" s="1"/>
      <c r="C192" s="1"/>
      <c r="D192" s="1"/>
      <c r="E192" s="1"/>
      <c r="F192" s="1"/>
      <c r="G192" s="1"/>
      <c r="H192" s="1"/>
    </row>
    <row r="193" spans="2:8" ht="12.75">
      <c r="B193" s="1"/>
      <c r="C193" s="1"/>
      <c r="D193" s="1"/>
      <c r="E193" s="1"/>
      <c r="F193" s="1"/>
      <c r="G193" s="1"/>
      <c r="H193" s="1"/>
    </row>
    <row r="194" spans="2:8" ht="12.75">
      <c r="B194" s="1"/>
      <c r="C194" s="1"/>
      <c r="D194" s="1"/>
      <c r="E194" s="1"/>
      <c r="F194" s="1"/>
      <c r="G194" s="1"/>
      <c r="H194" s="1"/>
    </row>
    <row r="195" spans="2:8" ht="12.75">
      <c r="B195" s="1"/>
      <c r="H195" s="1"/>
    </row>
    <row r="196" spans="2:8" ht="12.75">
      <c r="B196" s="1"/>
      <c r="C196" s="1"/>
      <c r="D196" s="1"/>
      <c r="E196" s="1"/>
      <c r="F196" s="1"/>
      <c r="G196" s="1"/>
      <c r="H196" s="1"/>
    </row>
    <row r="197" ht="12.75">
      <c r="B197" s="1"/>
    </row>
    <row r="198" spans="2:8" ht="12.75">
      <c r="B198" s="1"/>
      <c r="C198" s="1"/>
      <c r="D198" s="1"/>
      <c r="E198" s="1"/>
      <c r="F198" s="1"/>
      <c r="G198" s="1"/>
      <c r="H198" s="1"/>
    </row>
    <row r="199" spans="2:8" ht="12.75">
      <c r="B199" s="1"/>
      <c r="C199" s="1"/>
      <c r="D199" s="1"/>
      <c r="E199" s="1"/>
      <c r="F199" s="1"/>
      <c r="G199" s="1"/>
      <c r="H199" s="1"/>
    </row>
    <row r="200" spans="2:8" ht="12.75">
      <c r="B200" s="1"/>
      <c r="C200" s="1"/>
      <c r="D200" s="1"/>
      <c r="E200" s="1"/>
      <c r="F200" s="1"/>
      <c r="G200" s="1"/>
      <c r="H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spans="2:8" ht="12.75">
      <c r="B205" s="1"/>
      <c r="H205" s="1"/>
    </row>
    <row r="206" spans="2:8" ht="12.75">
      <c r="B206" s="1"/>
      <c r="C206" s="1"/>
      <c r="D206" s="1"/>
      <c r="E206" s="1"/>
      <c r="F206" s="1"/>
      <c r="G206" s="1"/>
      <c r="H206" s="1"/>
    </row>
    <row r="207" spans="2:8" ht="12.75">
      <c r="B207" s="1"/>
      <c r="C207" s="1"/>
      <c r="D207" s="1"/>
      <c r="E207" s="1"/>
      <c r="F207" s="1"/>
      <c r="G207" s="1"/>
      <c r="H207" s="1"/>
    </row>
    <row r="208" spans="2:8" ht="12.75">
      <c r="B208" s="1"/>
      <c r="C208" s="1"/>
      <c r="D208" s="1"/>
      <c r="E208" s="1"/>
      <c r="F208" s="1"/>
      <c r="G208" s="1"/>
      <c r="H208" s="1"/>
    </row>
    <row r="209" ht="12.75">
      <c r="B209" s="1"/>
    </row>
    <row r="210" ht="12.75">
      <c r="B210" s="1"/>
    </row>
    <row r="211" spans="2:8" ht="12.75">
      <c r="B211" s="1"/>
      <c r="C211" s="1"/>
      <c r="D211" s="1"/>
      <c r="E211" s="1"/>
      <c r="F211" s="1"/>
      <c r="G211" s="1"/>
      <c r="H211" s="1"/>
    </row>
    <row r="212" spans="2:8" ht="12.75">
      <c r="B212" s="1"/>
      <c r="C212" s="1"/>
      <c r="D212" s="1"/>
      <c r="E212" s="1"/>
      <c r="F212" s="1"/>
      <c r="G212" s="1"/>
      <c r="H212" s="1"/>
    </row>
    <row r="213" spans="2:8" ht="12.75">
      <c r="B213" s="1"/>
      <c r="C213" s="1"/>
      <c r="D213" s="1"/>
      <c r="E213" s="1"/>
      <c r="F213" s="1"/>
      <c r="G213" s="1"/>
      <c r="H213" s="1"/>
    </row>
    <row r="214" ht="12.75">
      <c r="B214" s="1"/>
    </row>
    <row r="215" ht="12.75">
      <c r="B215" s="1"/>
    </row>
    <row r="216" ht="12.75">
      <c r="B216" s="1"/>
    </row>
    <row r="217" spans="2:8" ht="12.75">
      <c r="B217" s="1"/>
      <c r="C217" s="1"/>
      <c r="D217" s="1"/>
      <c r="E217" s="1"/>
      <c r="F217" s="1"/>
      <c r="G217" s="1"/>
      <c r="H217" s="1"/>
    </row>
    <row r="218" spans="2:8" ht="12.75">
      <c r="B218" s="1"/>
      <c r="C218" s="1"/>
      <c r="D218" s="1"/>
      <c r="E218" s="1"/>
      <c r="F218" s="1"/>
      <c r="G218" s="1"/>
      <c r="H218" s="1"/>
    </row>
    <row r="219" spans="2:8" ht="12.75">
      <c r="B219" s="1"/>
      <c r="C219" s="1"/>
      <c r="D219" s="1"/>
      <c r="E219" s="1"/>
      <c r="F219" s="1"/>
      <c r="G219" s="1"/>
      <c r="H219" s="1"/>
    </row>
    <row r="220" spans="2:8" ht="12.75">
      <c r="B220" s="1"/>
      <c r="C220" s="1"/>
      <c r="D220" s="1"/>
      <c r="E220" s="1"/>
      <c r="F220" s="1"/>
      <c r="G220" s="1"/>
      <c r="H220" s="1"/>
    </row>
    <row r="221" spans="2:8" ht="12.75">
      <c r="B221" s="1"/>
      <c r="C221" s="1"/>
      <c r="D221" s="1"/>
      <c r="E221" s="1"/>
      <c r="F221" s="1"/>
      <c r="G221" s="1"/>
      <c r="H221" s="1"/>
    </row>
    <row r="222" spans="2:8" ht="12.75">
      <c r="B222" s="1"/>
      <c r="C222" s="1"/>
      <c r="D222" s="1"/>
      <c r="E222" s="1"/>
      <c r="F222" s="1"/>
      <c r="G222" s="1"/>
      <c r="H222" s="1"/>
    </row>
    <row r="223" ht="12.75">
      <c r="B223" s="1"/>
    </row>
    <row r="224" spans="2:8" ht="12.75">
      <c r="B224" s="1"/>
      <c r="C224" s="1"/>
      <c r="D224" s="1"/>
      <c r="E224" s="1"/>
      <c r="F224" s="1"/>
      <c r="G224" s="1"/>
      <c r="H224" s="1"/>
    </row>
    <row r="225" spans="2:8" ht="12.75">
      <c r="B225" s="1"/>
      <c r="C225" s="1"/>
      <c r="D225" s="1"/>
      <c r="E225" s="1"/>
      <c r="F225" s="1"/>
      <c r="G225" s="1"/>
      <c r="H225" s="1"/>
    </row>
    <row r="226" ht="12.75">
      <c r="B226" s="1"/>
    </row>
    <row r="227" spans="2:7" ht="12.75">
      <c r="B227" s="1"/>
      <c r="C227" s="1"/>
      <c r="D227" s="1"/>
      <c r="E227" s="1"/>
      <c r="F227" s="1"/>
      <c r="G227" s="1"/>
    </row>
    <row r="228" spans="2:7" ht="12.75">
      <c r="B228" s="1"/>
      <c r="C228" s="1"/>
      <c r="D228" s="1"/>
      <c r="E228" s="1"/>
      <c r="F228" s="1"/>
      <c r="G228" s="1"/>
    </row>
    <row r="229" spans="3:7" ht="12.75">
      <c r="C229" s="1"/>
      <c r="D229" s="1"/>
      <c r="E229" s="1"/>
      <c r="F229" s="1"/>
      <c r="G229" s="1"/>
    </row>
    <row r="230" ht="12.75">
      <c r="B230" s="1"/>
    </row>
    <row r="231" spans="2:8" ht="12.75">
      <c r="B231" s="1"/>
      <c r="C231" s="1"/>
      <c r="D231" s="1"/>
      <c r="E231" s="1"/>
      <c r="F231" s="1"/>
      <c r="G231" s="1"/>
      <c r="H231" s="1"/>
    </row>
    <row r="232" spans="2:8" ht="12.75">
      <c r="B232" s="1"/>
      <c r="C232" s="1"/>
      <c r="D232" s="1"/>
      <c r="E232" s="1"/>
      <c r="F232" s="1"/>
      <c r="G232" s="1"/>
      <c r="H232" s="1"/>
    </row>
    <row r="233" spans="2:8" ht="12.75">
      <c r="B233" s="1"/>
      <c r="C233" s="1"/>
      <c r="D233" s="1"/>
      <c r="E233" s="1"/>
      <c r="F233" s="1"/>
      <c r="G233" s="1"/>
      <c r="H233" s="1"/>
    </row>
    <row r="235" spans="2:8" ht="12.75">
      <c r="B235" s="1"/>
      <c r="H235" s="1"/>
    </row>
    <row r="236" ht="12.75">
      <c r="B236" s="1"/>
    </row>
    <row r="237" ht="12.75">
      <c r="B237" s="1"/>
    </row>
    <row r="238" ht="12.75">
      <c r="B238" s="1"/>
    </row>
    <row r="240" ht="12.75">
      <c r="B240" s="1"/>
    </row>
    <row r="241" ht="12.75">
      <c r="B241" s="1"/>
    </row>
    <row r="242" spans="2:8" ht="12.75">
      <c r="B242" s="1"/>
      <c r="C242" s="1"/>
      <c r="D242" s="1"/>
      <c r="E242" s="1"/>
      <c r="F242" s="1"/>
      <c r="G242" s="1"/>
      <c r="H242" s="1"/>
    </row>
    <row r="243" spans="2:8" ht="12.75">
      <c r="B243" s="1"/>
      <c r="C243" s="1"/>
      <c r="D243" s="1"/>
      <c r="E243" s="1"/>
      <c r="F243" s="1"/>
      <c r="G243" s="1"/>
      <c r="H243" s="1"/>
    </row>
    <row r="244" spans="2:8" ht="12.75">
      <c r="B244" s="1"/>
      <c r="C244" s="1"/>
      <c r="D244" s="1"/>
      <c r="E244" s="1"/>
      <c r="F244" s="1"/>
      <c r="G244" s="1"/>
      <c r="H244" s="1"/>
    </row>
    <row r="245" ht="12.75">
      <c r="B245" s="1"/>
    </row>
    <row r="246" ht="12.75">
      <c r="B246" s="1"/>
    </row>
    <row r="247" spans="2:8" ht="12.75">
      <c r="B247" s="1"/>
      <c r="C247" s="1"/>
      <c r="D247" s="1"/>
      <c r="E247" s="1"/>
      <c r="F247" s="1"/>
      <c r="G247" s="1"/>
      <c r="H247" s="1"/>
    </row>
    <row r="248" spans="2:8" ht="12.75">
      <c r="B248" s="1"/>
      <c r="C248" s="1"/>
      <c r="D248" s="1"/>
      <c r="E248" s="1"/>
      <c r="F248" s="1"/>
      <c r="G248" s="1"/>
      <c r="H248" s="1"/>
    </row>
    <row r="249" spans="2:8" ht="12.75">
      <c r="B249" s="1"/>
      <c r="C249" s="1"/>
      <c r="D249" s="1"/>
      <c r="E249" s="1"/>
      <c r="F249" s="1"/>
      <c r="G249" s="1"/>
      <c r="H249" s="1"/>
    </row>
  </sheetData>
  <sheetProtection/>
  <mergeCells count="4">
    <mergeCell ref="A1:H1"/>
    <mergeCell ref="A2:H2"/>
    <mergeCell ref="A4:H4"/>
    <mergeCell ref="A5:H5"/>
  </mergeCells>
  <printOptions/>
  <pageMargins left="1.1023622047244095" right="0.11811023622047245" top="0.3937007874015748" bottom="0.31496062992125984" header="0.15748031496062992" footer="0.3937007874015748"/>
  <pageSetup horizontalDpi="600" verticalDpi="600" orientation="landscape" paperSize="5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Alcantara</dc:creator>
  <cp:keywords/>
  <dc:description/>
  <cp:lastModifiedBy>Wadia Chantal</cp:lastModifiedBy>
  <cp:lastPrinted>2015-03-30T15:10:13Z</cp:lastPrinted>
  <dcterms:created xsi:type="dcterms:W3CDTF">2015-03-26T18:56:51Z</dcterms:created>
  <dcterms:modified xsi:type="dcterms:W3CDTF">2015-03-30T15:10:19Z</dcterms:modified>
  <cp:category/>
  <cp:version/>
  <cp:contentType/>
  <cp:contentStatus/>
</cp:coreProperties>
</file>