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Presupuesto\Informes Ejecucion Presupuestaria 2017\"/>
    </mc:Choice>
  </mc:AlternateContent>
  <bookViews>
    <workbookView xWindow="0" yWindow="0" windowWidth="20490" windowHeight="7755"/>
  </bookViews>
  <sheets>
    <sheet name="PROG CONSOLIDADO  (ABRIL)" sheetId="1" r:id="rId1"/>
  </sheets>
  <definedNames>
    <definedName name="_xlnm.Print_Area" localSheetId="0">'PROG CONSOLIDADO  (ABRIL)'!$A$9:$J$203</definedName>
    <definedName name="_xlnm.Print_Titles" localSheetId="0">'PROG CONSOLIDADO  (ABRIL)'!$1:$8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3" i="1" l="1"/>
  <c r="I202" i="1" s="1"/>
  <c r="D203" i="1"/>
  <c r="J203" i="1" s="1"/>
  <c r="J202" i="1" s="1"/>
  <c r="G202" i="1"/>
  <c r="F202" i="1"/>
  <c r="E202" i="1"/>
  <c r="C202" i="1"/>
  <c r="B202" i="1"/>
  <c r="I201" i="1"/>
  <c r="D201" i="1"/>
  <c r="I200" i="1"/>
  <c r="D200" i="1"/>
  <c r="I199" i="1"/>
  <c r="D199" i="1"/>
  <c r="G198" i="1"/>
  <c r="F198" i="1"/>
  <c r="E198" i="1"/>
  <c r="C198" i="1"/>
  <c r="B198" i="1"/>
  <c r="I197" i="1"/>
  <c r="I196" i="1" s="1"/>
  <c r="D197" i="1"/>
  <c r="G196" i="1"/>
  <c r="F196" i="1"/>
  <c r="E196" i="1"/>
  <c r="B196" i="1"/>
  <c r="I195" i="1"/>
  <c r="D195" i="1"/>
  <c r="I194" i="1"/>
  <c r="D194" i="1"/>
  <c r="B193" i="1"/>
  <c r="I192" i="1"/>
  <c r="D192" i="1"/>
  <c r="D190" i="1" s="1"/>
  <c r="I191" i="1"/>
  <c r="D191" i="1"/>
  <c r="G190" i="1"/>
  <c r="F190" i="1"/>
  <c r="E190" i="1"/>
  <c r="C190" i="1"/>
  <c r="B190" i="1"/>
  <c r="I189" i="1"/>
  <c r="D189" i="1"/>
  <c r="I188" i="1"/>
  <c r="D188" i="1"/>
  <c r="I187" i="1"/>
  <c r="D187" i="1"/>
  <c r="G186" i="1"/>
  <c r="F186" i="1"/>
  <c r="E186" i="1"/>
  <c r="C186" i="1"/>
  <c r="B186" i="1"/>
  <c r="I185" i="1"/>
  <c r="D185" i="1"/>
  <c r="G184" i="1"/>
  <c r="F184" i="1"/>
  <c r="E184" i="1"/>
  <c r="D184" i="1"/>
  <c r="C184" i="1"/>
  <c r="B184" i="1"/>
  <c r="I183" i="1"/>
  <c r="D183" i="1"/>
  <c r="I182" i="1"/>
  <c r="D182" i="1"/>
  <c r="J182" i="1" s="1"/>
  <c r="G181" i="1"/>
  <c r="F181" i="1"/>
  <c r="E181" i="1"/>
  <c r="C181" i="1"/>
  <c r="B181" i="1"/>
  <c r="I179" i="1"/>
  <c r="D179" i="1"/>
  <c r="I178" i="1"/>
  <c r="D178" i="1"/>
  <c r="I177" i="1"/>
  <c r="D177" i="1"/>
  <c r="I176" i="1"/>
  <c r="D176" i="1"/>
  <c r="I175" i="1"/>
  <c r="D175" i="1"/>
  <c r="I174" i="1"/>
  <c r="D174" i="1"/>
  <c r="H173" i="1"/>
  <c r="G173" i="1"/>
  <c r="F173" i="1"/>
  <c r="E173" i="1"/>
  <c r="C173" i="1"/>
  <c r="B173" i="1"/>
  <c r="I172" i="1"/>
  <c r="D172" i="1"/>
  <c r="I171" i="1"/>
  <c r="D171" i="1"/>
  <c r="I170" i="1"/>
  <c r="D170" i="1"/>
  <c r="I169" i="1"/>
  <c r="D169" i="1"/>
  <c r="I168" i="1"/>
  <c r="D168" i="1"/>
  <c r="I167" i="1"/>
  <c r="D167" i="1"/>
  <c r="I166" i="1"/>
  <c r="D166" i="1"/>
  <c r="I165" i="1"/>
  <c r="D165" i="1"/>
  <c r="I164" i="1"/>
  <c r="D164" i="1"/>
  <c r="I163" i="1"/>
  <c r="D163" i="1"/>
  <c r="I162" i="1"/>
  <c r="D162" i="1"/>
  <c r="I161" i="1"/>
  <c r="D161" i="1"/>
  <c r="I160" i="1"/>
  <c r="D160" i="1"/>
  <c r="J160" i="1" s="1"/>
  <c r="I159" i="1"/>
  <c r="D159" i="1"/>
  <c r="I158" i="1"/>
  <c r="D158" i="1"/>
  <c r="J158" i="1" s="1"/>
  <c r="I157" i="1"/>
  <c r="D157" i="1"/>
  <c r="I156" i="1"/>
  <c r="D156" i="1"/>
  <c r="J156" i="1" s="1"/>
  <c r="I155" i="1"/>
  <c r="D155" i="1"/>
  <c r="I154" i="1"/>
  <c r="D154" i="1"/>
  <c r="I153" i="1"/>
  <c r="D153" i="1"/>
  <c r="I152" i="1"/>
  <c r="D152" i="1"/>
  <c r="I151" i="1"/>
  <c r="D151" i="1"/>
  <c r="I150" i="1"/>
  <c r="D150" i="1"/>
  <c r="I149" i="1"/>
  <c r="D149" i="1"/>
  <c r="I148" i="1"/>
  <c r="D148" i="1"/>
  <c r="I147" i="1"/>
  <c r="D147" i="1"/>
  <c r="I146" i="1"/>
  <c r="D146" i="1"/>
  <c r="I145" i="1"/>
  <c r="D145" i="1"/>
  <c r="H144" i="1"/>
  <c r="G144" i="1"/>
  <c r="F144" i="1"/>
  <c r="E144" i="1"/>
  <c r="C144" i="1"/>
  <c r="B144" i="1"/>
  <c r="I143" i="1"/>
  <c r="D143" i="1"/>
  <c r="I142" i="1"/>
  <c r="D142" i="1"/>
  <c r="I141" i="1"/>
  <c r="I140" i="1" s="1"/>
  <c r="D141" i="1"/>
  <c r="H140" i="1"/>
  <c r="G140" i="1"/>
  <c r="G139" i="1" s="1"/>
  <c r="F140" i="1"/>
  <c r="E140" i="1"/>
  <c r="C140" i="1"/>
  <c r="B140" i="1"/>
  <c r="B139" i="1" s="1"/>
  <c r="I138" i="1"/>
  <c r="D138" i="1"/>
  <c r="I137" i="1"/>
  <c r="D137" i="1"/>
  <c r="I136" i="1"/>
  <c r="D136" i="1"/>
  <c r="I135" i="1"/>
  <c r="D135" i="1"/>
  <c r="I134" i="1"/>
  <c r="D134" i="1"/>
  <c r="I133" i="1"/>
  <c r="D133" i="1"/>
  <c r="I132" i="1"/>
  <c r="D132" i="1"/>
  <c r="I131" i="1"/>
  <c r="D131" i="1"/>
  <c r="I130" i="1"/>
  <c r="D130" i="1"/>
  <c r="I129" i="1"/>
  <c r="D129" i="1"/>
  <c r="I128" i="1"/>
  <c r="D128" i="1"/>
  <c r="I127" i="1"/>
  <c r="D127" i="1"/>
  <c r="I126" i="1"/>
  <c r="D126" i="1"/>
  <c r="I125" i="1"/>
  <c r="D125" i="1"/>
  <c r="H124" i="1"/>
  <c r="G124" i="1"/>
  <c r="F124" i="1"/>
  <c r="E124" i="1"/>
  <c r="C124" i="1"/>
  <c r="B124" i="1"/>
  <c r="I123" i="1"/>
  <c r="D123" i="1"/>
  <c r="I122" i="1"/>
  <c r="D122" i="1"/>
  <c r="I121" i="1"/>
  <c r="D121" i="1"/>
  <c r="I120" i="1"/>
  <c r="D120" i="1"/>
  <c r="I119" i="1"/>
  <c r="D119" i="1"/>
  <c r="I118" i="1"/>
  <c r="D118" i="1"/>
  <c r="I117" i="1"/>
  <c r="D117" i="1"/>
  <c r="I116" i="1"/>
  <c r="D116" i="1"/>
  <c r="I115" i="1"/>
  <c r="D115" i="1"/>
  <c r="J115" i="1" s="1"/>
  <c r="I114" i="1"/>
  <c r="D114" i="1"/>
  <c r="I113" i="1"/>
  <c r="D113" i="1"/>
  <c r="I112" i="1"/>
  <c r="D112" i="1"/>
  <c r="I111" i="1"/>
  <c r="D111" i="1"/>
  <c r="I110" i="1"/>
  <c r="D110" i="1"/>
  <c r="I109" i="1"/>
  <c r="D109" i="1"/>
  <c r="I108" i="1"/>
  <c r="D108" i="1"/>
  <c r="I107" i="1"/>
  <c r="D107" i="1"/>
  <c r="I106" i="1"/>
  <c r="D106" i="1"/>
  <c r="I105" i="1"/>
  <c r="D105" i="1"/>
  <c r="I104" i="1"/>
  <c r="D104" i="1"/>
  <c r="I103" i="1"/>
  <c r="D103" i="1"/>
  <c r="I102" i="1"/>
  <c r="D102" i="1"/>
  <c r="I101" i="1"/>
  <c r="D101" i="1"/>
  <c r="I100" i="1"/>
  <c r="D100" i="1"/>
  <c r="I99" i="1"/>
  <c r="D99" i="1"/>
  <c r="I98" i="1"/>
  <c r="D98" i="1"/>
  <c r="I97" i="1"/>
  <c r="D97" i="1"/>
  <c r="I96" i="1"/>
  <c r="D96" i="1"/>
  <c r="I95" i="1"/>
  <c r="D95" i="1"/>
  <c r="I94" i="1"/>
  <c r="D94" i="1"/>
  <c r="I93" i="1"/>
  <c r="D93" i="1"/>
  <c r="I92" i="1"/>
  <c r="D92" i="1"/>
  <c r="I91" i="1"/>
  <c r="D91" i="1"/>
  <c r="I90" i="1"/>
  <c r="D90" i="1"/>
  <c r="I89" i="1"/>
  <c r="D89" i="1"/>
  <c r="I88" i="1"/>
  <c r="D88" i="1"/>
  <c r="I87" i="1"/>
  <c r="D87" i="1"/>
  <c r="I86" i="1"/>
  <c r="D86" i="1"/>
  <c r="I85" i="1"/>
  <c r="D85" i="1"/>
  <c r="I84" i="1"/>
  <c r="D84" i="1"/>
  <c r="I83" i="1"/>
  <c r="D83" i="1"/>
  <c r="I82" i="1"/>
  <c r="D82" i="1"/>
  <c r="I81" i="1"/>
  <c r="D81" i="1"/>
  <c r="I80" i="1"/>
  <c r="D80" i="1"/>
  <c r="I79" i="1"/>
  <c r="D79" i="1"/>
  <c r="I78" i="1"/>
  <c r="D78" i="1"/>
  <c r="I77" i="1"/>
  <c r="D77" i="1"/>
  <c r="I76" i="1"/>
  <c r="D76" i="1"/>
  <c r="I75" i="1"/>
  <c r="D75" i="1"/>
  <c r="I74" i="1"/>
  <c r="D74" i="1"/>
  <c r="H73" i="1"/>
  <c r="G73" i="1"/>
  <c r="F73" i="1"/>
  <c r="E73" i="1"/>
  <c r="C73" i="1"/>
  <c r="B73" i="1"/>
  <c r="I72" i="1"/>
  <c r="D72" i="1"/>
  <c r="I71" i="1"/>
  <c r="D71" i="1"/>
  <c r="I70" i="1"/>
  <c r="J70" i="1" s="1"/>
  <c r="D70" i="1"/>
  <c r="I69" i="1"/>
  <c r="D69" i="1"/>
  <c r="I68" i="1"/>
  <c r="D68" i="1"/>
  <c r="I67" i="1"/>
  <c r="D67" i="1"/>
  <c r="I66" i="1"/>
  <c r="D66" i="1"/>
  <c r="I65" i="1"/>
  <c r="D65" i="1"/>
  <c r="I64" i="1"/>
  <c r="D64" i="1"/>
  <c r="I63" i="1"/>
  <c r="D63" i="1"/>
  <c r="I62" i="1"/>
  <c r="J62" i="1" s="1"/>
  <c r="D62" i="1"/>
  <c r="I61" i="1"/>
  <c r="D61" i="1"/>
  <c r="I60" i="1"/>
  <c r="D60" i="1"/>
  <c r="I59" i="1"/>
  <c r="D59" i="1"/>
  <c r="I58" i="1"/>
  <c r="D58" i="1"/>
  <c r="I57" i="1"/>
  <c r="D57" i="1"/>
  <c r="I56" i="1"/>
  <c r="D56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J40" i="1"/>
  <c r="I40" i="1"/>
  <c r="D40" i="1"/>
  <c r="I39" i="1"/>
  <c r="D39" i="1"/>
  <c r="J39" i="1" s="1"/>
  <c r="I38" i="1"/>
  <c r="D38" i="1"/>
  <c r="J38" i="1" s="1"/>
  <c r="I37" i="1"/>
  <c r="D37" i="1"/>
  <c r="J37" i="1" s="1"/>
  <c r="I36" i="1"/>
  <c r="D36" i="1"/>
  <c r="I35" i="1"/>
  <c r="D35" i="1"/>
  <c r="J35" i="1" s="1"/>
  <c r="I34" i="1"/>
  <c r="D34" i="1"/>
  <c r="J34" i="1" s="1"/>
  <c r="I33" i="1"/>
  <c r="D33" i="1"/>
  <c r="J33" i="1" s="1"/>
  <c r="I32" i="1"/>
  <c r="D32" i="1"/>
  <c r="I31" i="1"/>
  <c r="D31" i="1"/>
  <c r="J31" i="1" s="1"/>
  <c r="I30" i="1"/>
  <c r="D30" i="1"/>
  <c r="J30" i="1" s="1"/>
  <c r="I29" i="1"/>
  <c r="D29" i="1"/>
  <c r="I28" i="1"/>
  <c r="D28" i="1"/>
  <c r="I27" i="1"/>
  <c r="D27" i="1"/>
  <c r="H26" i="1"/>
  <c r="G26" i="1"/>
  <c r="F26" i="1"/>
  <c r="E26" i="1"/>
  <c r="C26" i="1"/>
  <c r="B26" i="1"/>
  <c r="I25" i="1"/>
  <c r="D25" i="1"/>
  <c r="J25" i="1" s="1"/>
  <c r="I24" i="1"/>
  <c r="D24" i="1"/>
  <c r="J24" i="1" s="1"/>
  <c r="I23" i="1"/>
  <c r="D23" i="1"/>
  <c r="J23" i="1" s="1"/>
  <c r="I22" i="1"/>
  <c r="D22" i="1"/>
  <c r="J22" i="1" s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J12" i="1" s="1"/>
  <c r="H11" i="1"/>
  <c r="G11" i="1"/>
  <c r="F11" i="1"/>
  <c r="E11" i="1"/>
  <c r="C11" i="1"/>
  <c r="B11" i="1"/>
  <c r="J15" i="1" l="1"/>
  <c r="B180" i="1"/>
  <c r="G180" i="1"/>
  <c r="J151" i="1"/>
  <c r="J153" i="1"/>
  <c r="J155" i="1"/>
  <c r="J157" i="1"/>
  <c r="J159" i="1"/>
  <c r="J161" i="1"/>
  <c r="J199" i="1"/>
  <c r="J201" i="1"/>
  <c r="H10" i="1"/>
  <c r="J183" i="1"/>
  <c r="J181" i="1" s="1"/>
  <c r="E139" i="1"/>
  <c r="J13" i="1"/>
  <c r="J88" i="1"/>
  <c r="J90" i="1"/>
  <c r="J92" i="1"/>
  <c r="J96" i="1"/>
  <c r="J98" i="1"/>
  <c r="J100" i="1"/>
  <c r="J102" i="1"/>
  <c r="J104" i="1"/>
  <c r="J112" i="1"/>
  <c r="J119" i="1"/>
  <c r="H139" i="1"/>
  <c r="J150" i="1"/>
  <c r="J174" i="1"/>
  <c r="J192" i="1"/>
  <c r="E10" i="1"/>
  <c r="J19" i="1"/>
  <c r="J87" i="1"/>
  <c r="J93" i="1"/>
  <c r="J95" i="1"/>
  <c r="J97" i="1"/>
  <c r="J99" i="1"/>
  <c r="J101" i="1"/>
  <c r="J103" i="1"/>
  <c r="J105" i="1"/>
  <c r="J107" i="1"/>
  <c r="J109" i="1"/>
  <c r="J111" i="1"/>
  <c r="J113" i="1"/>
  <c r="J165" i="1"/>
  <c r="J179" i="1"/>
  <c r="I181" i="1"/>
  <c r="D26" i="1"/>
  <c r="F180" i="1"/>
  <c r="J21" i="1"/>
  <c r="C10" i="1"/>
  <c r="C9" i="1" s="1"/>
  <c r="J72" i="1"/>
  <c r="J74" i="1"/>
  <c r="J76" i="1"/>
  <c r="J78" i="1"/>
  <c r="J84" i="1"/>
  <c r="J86" i="1"/>
  <c r="J91" i="1"/>
  <c r="J121" i="1"/>
  <c r="J123" i="1"/>
  <c r="J129" i="1"/>
  <c r="J131" i="1"/>
  <c r="J133" i="1"/>
  <c r="J135" i="1"/>
  <c r="J137" i="1"/>
  <c r="F139" i="1"/>
  <c r="J141" i="1"/>
  <c r="J143" i="1"/>
  <c r="J147" i="1"/>
  <c r="J149" i="1"/>
  <c r="J154" i="1"/>
  <c r="J162" i="1"/>
  <c r="J164" i="1"/>
  <c r="J166" i="1"/>
  <c r="J168" i="1"/>
  <c r="J170" i="1"/>
  <c r="J172" i="1"/>
  <c r="J176" i="1"/>
  <c r="E180" i="1"/>
  <c r="E9" i="1" s="1"/>
  <c r="C180" i="1"/>
  <c r="I73" i="1"/>
  <c r="J16" i="1"/>
  <c r="J20" i="1"/>
  <c r="I26" i="1"/>
  <c r="J2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5" i="1"/>
  <c r="J77" i="1"/>
  <c r="J79" i="1"/>
  <c r="J81" i="1"/>
  <c r="J83" i="1"/>
  <c r="J85" i="1"/>
  <c r="J110" i="1"/>
  <c r="J116" i="1"/>
  <c r="J118" i="1"/>
  <c r="J120" i="1"/>
  <c r="J122" i="1"/>
  <c r="G10" i="1"/>
  <c r="G9" i="1" s="1"/>
  <c r="J126" i="1"/>
  <c r="J128" i="1"/>
  <c r="J134" i="1"/>
  <c r="J138" i="1"/>
  <c r="C139" i="1"/>
  <c r="J142" i="1"/>
  <c r="J146" i="1"/>
  <c r="J148" i="1"/>
  <c r="J167" i="1"/>
  <c r="J169" i="1"/>
  <c r="J171" i="1"/>
  <c r="J175" i="1"/>
  <c r="J177" i="1"/>
  <c r="J188" i="1"/>
  <c r="J194" i="1"/>
  <c r="I124" i="1"/>
  <c r="J125" i="1"/>
  <c r="I144" i="1"/>
  <c r="I139" i="1" s="1"/>
  <c r="J189" i="1"/>
  <c r="D186" i="1"/>
  <c r="D73" i="1"/>
  <c r="J140" i="1"/>
  <c r="I186" i="1"/>
  <c r="J187" i="1"/>
  <c r="J127" i="1"/>
  <c r="D124" i="1"/>
  <c r="F10" i="1"/>
  <c r="J14" i="1"/>
  <c r="J114" i="1"/>
  <c r="J136" i="1"/>
  <c r="J178" i="1"/>
  <c r="J191" i="1"/>
  <c r="J190" i="1" s="1"/>
  <c r="J195" i="1"/>
  <c r="J200" i="1"/>
  <c r="J198" i="1" s="1"/>
  <c r="B10" i="1"/>
  <c r="B9" i="1" s="1"/>
  <c r="J18" i="1"/>
  <c r="J28" i="1"/>
  <c r="D144" i="1"/>
  <c r="D173" i="1"/>
  <c r="I11" i="1"/>
  <c r="J17" i="1"/>
  <c r="J27" i="1"/>
  <c r="J32" i="1"/>
  <c r="J36" i="1"/>
  <c r="J42" i="1"/>
  <c r="J44" i="1"/>
  <c r="J46" i="1"/>
  <c r="J48" i="1"/>
  <c r="J50" i="1"/>
  <c r="J52" i="1"/>
  <c r="J54" i="1"/>
  <c r="J56" i="1"/>
  <c r="J58" i="1"/>
  <c r="J60" i="1"/>
  <c r="J64" i="1"/>
  <c r="J66" i="1"/>
  <c r="J68" i="1"/>
  <c r="J80" i="1"/>
  <c r="J82" i="1"/>
  <c r="J89" i="1"/>
  <c r="J94" i="1"/>
  <c r="J106" i="1"/>
  <c r="J108" i="1"/>
  <c r="J117" i="1"/>
  <c r="J130" i="1"/>
  <c r="J132" i="1"/>
  <c r="D140" i="1"/>
  <c r="J145" i="1"/>
  <c r="J152" i="1"/>
  <c r="J163" i="1"/>
  <c r="J185" i="1"/>
  <c r="J184" i="1" s="1"/>
  <c r="J197" i="1"/>
  <c r="J196" i="1" s="1"/>
  <c r="I198" i="1"/>
  <c r="D11" i="1"/>
  <c r="I173" i="1"/>
  <c r="I184" i="1"/>
  <c r="I190" i="1"/>
  <c r="D193" i="1"/>
  <c r="J193" i="1" s="1"/>
  <c r="D198" i="1"/>
  <c r="D181" i="1"/>
  <c r="D196" i="1"/>
  <c r="D202" i="1"/>
  <c r="J144" i="1" l="1"/>
  <c r="J139" i="1" s="1"/>
  <c r="I10" i="1"/>
  <c r="J73" i="1"/>
  <c r="J173" i="1"/>
  <c r="D180" i="1"/>
  <c r="I180" i="1"/>
  <c r="H9" i="1"/>
  <c r="J11" i="1"/>
  <c r="J10" i="1" s="1"/>
  <c r="F9" i="1"/>
  <c r="J26" i="1"/>
  <c r="I9" i="1"/>
  <c r="D10" i="1"/>
  <c r="J186" i="1"/>
  <c r="J180" i="1" s="1"/>
  <c r="J124" i="1"/>
  <c r="D139" i="1"/>
  <c r="D9" i="1" l="1"/>
  <c r="J9" i="1"/>
</calcChain>
</file>

<file path=xl/sharedStrings.xml><?xml version="1.0" encoding="utf-8"?>
<sst xmlns="http://schemas.openxmlformats.org/spreadsheetml/2006/main" count="216" uniqueCount="213">
  <si>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</si>
  <si>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</si>
  <si>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</si>
  <si>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</si>
  <si>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</si>
  <si>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</si>
  <si>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</si>
  <si>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</si>
  <si>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</si>
  <si>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</si>
  <si>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</si>
  <si>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</si>
  <si>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</si>
  <si>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</si>
  <si>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</si>
  <si>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</si>
  <si>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</si>
  <si>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</si>
  <si>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</si>
  <si>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</si>
  <si>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</si>
  <si>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</si>
  <si>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</si>
  <si>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</si>
  <si>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</si>
  <si>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</si>
  <si>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</si>
  <si>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</si>
  <si>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</si>
  <si>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</si>
  <si>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</si>
  <si>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</si>
  <si>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</si>
  <si>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</si>
  <si>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</si>
  <si>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</si>
  <si>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</si>
  <si>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</si>
  <si>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</si>
  <si>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</si>
  <si>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</si>
  <si>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</si>
  <si>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</si>
  <si>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</si>
  <si>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</si>
  <si>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</si>
  <si>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</si>
  <si>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</si>
  <si>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</si>
  <si>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</si>
  <si>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</si>
  <si>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</si>
  <si>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</si>
  <si>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</si>
  <si>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</si>
  <si>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</si>
  <si>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</si>
  <si>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</si>
  <si>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</si>
  <si>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</si>
  <si>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</si>
  <si>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</si>
  <si>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</si>
  <si>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</si>
  <si>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</si>
  <si>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</si>
  <si>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</si>
  <si>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</si>
  <si>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</si>
  <si>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</si>
  <si>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</si>
  <si>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</si>
  <si>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</si>
  <si>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2.2.8.6.04-Actuaciones artísticas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</si>
  <si>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</si>
  <si>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</si>
  <si>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</si>
  <si>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</si>
  <si>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</si>
  <si>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</si>
  <si>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</si>
  <si>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</si>
  <si>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</si>
  <si>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</si>
  <si>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</si>
  <si>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</si>
  <si>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</si>
  <si>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</si>
  <si>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</si>
  <si>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</si>
  <si>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</si>
  <si>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</si>
  <si>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</si>
  <si>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</si>
  <si>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</si>
  <si>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</si>
  <si>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2.3.4.2.01-Productos medicinales para uso veterinario</t>
  </si>
  <si>
    <t>2.3.5.2.01-Artículos de cuero</t>
  </si>
  <si>
    <t>2.3.5.3.01-Llantas y neumáaticos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</si>
  <si>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</si>
  <si>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</si>
  <si>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</si>
  <si>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</si>
  <si>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</si>
  <si>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</si>
  <si>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</si>
  <si>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</si>
  <si>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</si>
  <si>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</si>
  <si>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</si>
  <si>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</si>
  <si>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</si>
  <si>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</si>
  <si>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</si>
  <si>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</si>
  <si>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2.3.7.1.04-Gas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</si>
  <si>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</si>
  <si>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</si>
  <si>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</si>
  <si>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</si>
  <si>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</si>
  <si>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</si>
  <si>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 lacas,barnices, diluyentes y absorbentes para pinturas</t>
  </si>
  <si>
    <t>2.3.9.1.01-Material de limpieza</t>
  </si>
  <si>
    <t>2.3.9.2.01-Utiles de escritotio, oficina infórmatica y enseñanzas</t>
  </si>
  <si>
    <t>2.3.9.3.01-Utiles menores quirurgicos</t>
  </si>
  <si>
    <t>2.3.9.5.01-Utiles de cocina y comedor</t>
  </si>
  <si>
    <t>2.3.9.6.01-Productos electricos y afines</t>
  </si>
  <si>
    <t>2.3.9.8.01-Otros repuestos y accesorios menores</t>
  </si>
  <si>
    <t>2.3.9.9.01-Productos y utiles varios</t>
  </si>
  <si>
    <t>2.3.9.9.02-Bonos para utiles deiversos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</si>
  <si>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</si>
  <si>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</si>
  <si>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</si>
  <si>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</si>
  <si>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</si>
  <si>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</si>
  <si>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</si>
  <si>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</si>
  <si>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</si>
  <si>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</si>
  <si>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</si>
  <si>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</si>
  <si>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</si>
  <si>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</si>
  <si>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</si>
  <si>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</si>
  <si>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</si>
  <si>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</si>
  <si>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</si>
  <si>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</si>
  <si>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</si>
  <si>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</si>
  <si>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</si>
  <si>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</si>
  <si>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</si>
  <si>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</si>
  <si>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</si>
  <si>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</si>
  <si>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</si>
  <si>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</si>
  <si>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</si>
  <si>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</si>
  <si>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</si>
  <si>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</si>
  <si>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</si>
  <si>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</si>
  <si>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</si>
  <si>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</si>
  <si>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-herramientas</t>
  </si>
  <si>
    <t>2.6.6.2.01-Equipos de seguridad</t>
  </si>
  <si>
    <t>2.6.8.3.01-Programa de informática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</si>
  <si>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</si>
  <si>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</si>
  <si>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</si>
  <si>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</si>
  <si>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</si>
  <si>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</si>
  <si>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</si>
  <si>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</si>
  <si>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</si>
  <si>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</si>
  <si>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</si>
  <si>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0100-FONDO PRESIDENCIA MINISTERIO DE AGRICULTURA</t>
  </si>
  <si>
    <t>5011-FONDO PRESIDENCIA MINISTERIO DE AGRICULTURA</t>
  </si>
  <si>
    <t>FONDO PRESIDENCIA INSTITUTO AGRARIO DOMINICANO (INTABACO)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</si>
  <si>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</si>
  <si>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</si>
  <si>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</si>
  <si>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</si>
  <si>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</si>
  <si>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</si>
  <si>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</si>
  <si>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</si>
  <si>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</si>
  <si>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</si>
  <si>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</si>
  <si>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</si>
  <si>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</si>
  <si>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</si>
  <si>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</si>
  <si>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</si>
  <si>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</si>
  <si>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</si>
  <si>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</si>
  <si>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</si>
  <si>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</si>
  <si>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</si>
  <si>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</si>
  <si>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</si>
  <si>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"Año del Desarrollo Agroforestal"</t>
  </si>
  <si>
    <t>MODIFICACIONES PRESUPUESTARIAS</t>
  </si>
  <si>
    <t>EJECUCIÓN PRESUPUESTARIA CORRESPONDIENTE AL MES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</si>
</sst>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6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8">
    <xf numFmtId="0" fontId="0" fillId="0" borderId="0" xfId="0"/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164" fontId="3" fillId="0" borderId="13" xfId="1" applyNumberFormat="1" applyFont="1" applyBorder="1" applyProtection="1"/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43" fontId="0" fillId="0" borderId="0" xfId="1" applyFont="1"/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15" xfId="1" applyNumberFormat="1" applyFont="1" applyBorder="1" applyProtection="1"/>
    <xf numFmtId="4" fontId="6" fillId="0" borderId="4" xfId="1" applyNumberFormat="1" applyFont="1" applyBorder="1" applyProtection="1"/>
    <xf numFmtId="37" fontId="0" fillId="0" borderId="0" xfId="0" applyNumberFormat="1" applyBorder="1" applyProtection="1"/>
    <xf numFmtId="4" fontId="6" fillId="0" borderId="0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4" fontId="6" fillId="0" borderId="11" xfId="1" applyNumberFormat="1" applyFont="1" applyBorder="1" applyProtection="1"/>
    <xf numFmtId="0" fontId="5" fillId="0" borderId="12" xfId="0" applyFont="1" applyBorder="1" applyAlignment="1">
      <alignment horizontal="left"/>
    </xf>
    <xf numFmtId="43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6" xfId="0" applyFont="1" applyFill="1" applyBorder="1"/>
    <xf numFmtId="0" fontId="6" fillId="0" borderId="16" xfId="0" applyFont="1" applyBorder="1"/>
    <xf numFmtId="0" fontId="6" fillId="0" borderId="16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6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0" fontId="3" fillId="0" borderId="17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0" fontId="3" fillId="0" borderId="18" xfId="0" applyFont="1" applyBorder="1"/>
    <xf numFmtId="4" fontId="3" fillId="0" borderId="19" xfId="1" applyNumberFormat="1" applyFont="1" applyBorder="1"/>
    <xf numFmtId="39" fontId="3" fillId="0" borderId="19" xfId="1" applyNumberFormat="1" applyFont="1" applyBorder="1" applyProtection="1"/>
    <xf numFmtId="4" fontId="3" fillId="0" borderId="20" xfId="1" applyNumberFormat="1" applyFont="1" applyBorder="1"/>
    <xf numFmtId="3" fontId="3" fillId="0" borderId="21" xfId="0" applyNumberFormat="1" applyFont="1" applyBorder="1" applyAlignment="1" applyProtection="1">
      <alignment horizontal="left"/>
    </xf>
    <xf numFmtId="4" fontId="3" fillId="0" borderId="22" xfId="1" applyNumberFormat="1" applyFont="1" applyBorder="1" applyProtection="1"/>
    <xf numFmtId="39" fontId="3" fillId="0" borderId="22" xfId="1" applyNumberFormat="1" applyFont="1" applyBorder="1" applyProtection="1"/>
    <xf numFmtId="4" fontId="3" fillId="0" borderId="23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4" xfId="0" applyFont="1" applyBorder="1"/>
    <xf numFmtId="4" fontId="3" fillId="0" borderId="6" xfId="1" applyNumberFormat="1" applyFont="1" applyBorder="1"/>
    <xf numFmtId="4" fontId="6" fillId="0" borderId="15" xfId="1" applyNumberFormat="1" applyFont="1" applyBorder="1"/>
    <xf numFmtId="49" fontId="6" fillId="0" borderId="16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0" fillId="0" borderId="0" xfId="0" applyNumberFormat="1"/>
    <xf numFmtId="0" fontId="3" fillId="0" borderId="24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4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6" xfId="0" applyFont="1" applyFill="1" applyBorder="1"/>
    <xf numFmtId="4" fontId="6" fillId="0" borderId="6" xfId="0" applyNumberFormat="1" applyFont="1" applyBorder="1"/>
    <xf numFmtId="4" fontId="6" fillId="0" borderId="0" xfId="0" applyNumberFormat="1" applyFont="1" applyBorder="1"/>
    <xf numFmtId="43" fontId="3" fillId="0" borderId="13" xfId="1" applyFont="1" applyBorder="1" applyProtection="1"/>
    <xf numFmtId="43" fontId="3" fillId="0" borderId="25" xfId="1" applyFont="1" applyBorder="1" applyProtection="1"/>
    <xf numFmtId="43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8" fillId="0" borderId="25" xfId="1" applyFont="1" applyBorder="1" applyProtection="1"/>
    <xf numFmtId="43" fontId="8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43" fontId="6" fillId="0" borderId="15" xfId="1" applyFont="1" applyBorder="1" applyProtection="1"/>
    <xf numFmtId="0" fontId="8" fillId="0" borderId="26" xfId="0" applyFont="1" applyFill="1" applyBorder="1" applyAlignment="1" applyProtection="1">
      <alignment horizontal="left" wrapText="1"/>
    </xf>
    <xf numFmtId="43" fontId="9" fillId="0" borderId="6" xfId="1" applyFont="1" applyBorder="1" applyProtection="1"/>
    <xf numFmtId="43" fontId="10" fillId="0" borderId="6" xfId="1" applyFont="1" applyBorder="1" applyProtection="1"/>
    <xf numFmtId="43" fontId="10" fillId="0" borderId="15" xfId="1" applyFont="1" applyBorder="1" applyProtection="1"/>
    <xf numFmtId="39" fontId="6" fillId="0" borderId="13" xfId="0" applyNumberFormat="1" applyFont="1" applyBorder="1" applyProtection="1"/>
    <xf numFmtId="0" fontId="6" fillId="0" borderId="26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6" fillId="0" borderId="26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0" fontId="0" fillId="0" borderId="6" xfId="0" applyBorder="1"/>
    <xf numFmtId="0" fontId="0" fillId="0" borderId="15" xfId="0" applyBorder="1"/>
    <xf numFmtId="4" fontId="8" fillId="0" borderId="13" xfId="0" applyNumberFormat="1" applyFont="1" applyBorder="1"/>
    <xf numFmtId="43" fontId="8" fillId="0" borderId="13" xfId="1" applyFont="1" applyBorder="1"/>
    <xf numFmtId="4" fontId="8" fillId="0" borderId="13" xfId="1" applyNumberFormat="1" applyFont="1" applyBorder="1" applyProtection="1"/>
    <xf numFmtId="0" fontId="2" fillId="0" borderId="13" xfId="0" applyFont="1" applyBorder="1"/>
    <xf numFmtId="0" fontId="0" fillId="0" borderId="27" xfId="0" applyBorder="1"/>
    <xf numFmtId="4" fontId="8" fillId="0" borderId="10" xfId="0" applyNumberFormat="1" applyFont="1" applyBorder="1"/>
    <xf numFmtId="43" fontId="11" fillId="0" borderId="10" xfId="1" applyFont="1" applyBorder="1"/>
    <xf numFmtId="4" fontId="8" fillId="0" borderId="10" xfId="1" applyNumberFormat="1" applyFont="1" applyBorder="1" applyProtection="1"/>
    <xf numFmtId="4" fontId="6" fillId="0" borderId="27" xfId="1" applyNumberFormat="1" applyFont="1" applyBorder="1" applyProtection="1"/>
    <xf numFmtId="43" fontId="6" fillId="0" borderId="6" xfId="1" applyFont="1" applyBorder="1"/>
    <xf numFmtId="0" fontId="8" fillId="0" borderId="12" xfId="0" applyFont="1" applyBorder="1"/>
    <xf numFmtId="0" fontId="6" fillId="0" borderId="28" xfId="0" applyFont="1" applyBorder="1"/>
    <xf numFmtId="43" fontId="9" fillId="0" borderId="13" xfId="1" applyFont="1" applyBorder="1" applyProtection="1"/>
    <xf numFmtId="43" fontId="10" fillId="0" borderId="10" xfId="1" applyFont="1" applyBorder="1" applyProtection="1"/>
    <xf numFmtId="0" fontId="8" fillId="0" borderId="29" xfId="0" applyFont="1" applyBorder="1"/>
    <xf numFmtId="43" fontId="6" fillId="0" borderId="1" xfId="1" applyFont="1" applyBorder="1"/>
    <xf numFmtId="0" fontId="0" fillId="0" borderId="1" xfId="0" applyBorder="1"/>
    <xf numFmtId="4" fontId="0" fillId="0" borderId="0" xfId="0" applyNumberFormat="1" applyBorder="1"/>
    <xf numFmtId="4" fontId="2" fillId="0" borderId="0" xfId="0" applyNumberFormat="1" applyFont="1" applyBorder="1"/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left"/>
    </xf>
    <xf numFmtId="37" fontId="15" fillId="3" borderId="3" xfId="0" applyNumberFormat="1" applyFont="1" applyFill="1" applyBorder="1" applyAlignment="1" applyProtection="1">
      <alignment horizontal="center"/>
    </xf>
    <xf numFmtId="37" fontId="2" fillId="3" borderId="3" xfId="0" applyNumberFormat="1" applyFont="1" applyFill="1" applyBorder="1" applyAlignment="1" applyProtection="1">
      <alignment horizontal="center" vertical="center" wrapText="1"/>
    </xf>
    <xf numFmtId="37" fontId="15" fillId="3" borderId="4" xfId="0" applyNumberFormat="1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left"/>
    </xf>
    <xf numFmtId="37" fontId="15" fillId="3" borderId="6" xfId="0" applyNumberFormat="1" applyFont="1" applyFill="1" applyBorder="1" applyAlignment="1" applyProtection="1">
      <alignment horizontal="center"/>
    </xf>
    <xf numFmtId="37" fontId="15" fillId="3" borderId="6" xfId="0" applyNumberFormat="1" applyFont="1" applyFill="1" applyBorder="1" applyAlignment="1" applyProtection="1">
      <alignment horizontal="center" vertical="center" wrapText="1"/>
    </xf>
    <xf numFmtId="37" fontId="2" fillId="3" borderId="6" xfId="0" applyNumberFormat="1" applyFont="1" applyFill="1" applyBorder="1" applyAlignment="1" applyProtection="1">
      <alignment horizontal="center"/>
    </xf>
    <xf numFmtId="37" fontId="15" fillId="3" borderId="7" xfId="0" applyNumberFormat="1" applyFont="1" applyFill="1" applyBorder="1" applyAlignment="1" applyProtection="1">
      <alignment horizontal="center"/>
    </xf>
    <xf numFmtId="0" fontId="15" fillId="3" borderId="8" xfId="0" applyFont="1" applyFill="1" applyBorder="1" applyAlignment="1" applyProtection="1">
      <alignment horizontal="left"/>
    </xf>
    <xf numFmtId="37" fontId="15" fillId="3" borderId="9" xfId="0" applyNumberFormat="1" applyFont="1" applyFill="1" applyBorder="1" applyAlignment="1" applyProtection="1">
      <alignment horizontal="center"/>
    </xf>
    <xf numFmtId="37" fontId="15" fillId="3" borderId="9" xfId="0" applyNumberFormat="1" applyFont="1" applyFill="1" applyBorder="1" applyAlignment="1" applyProtection="1">
      <alignment horizontal="center" vertical="center" wrapText="1"/>
    </xf>
    <xf numFmtId="37" fontId="15" fillId="3" borderId="11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3"/>
  <sheetViews>
    <sheetView tabSelected="1" workbookViewId="0">
      <selection activeCell="A5" sqref="A5:J5"/>
    </sheetView>
  </sheetViews>
  <sheetFormatPr baseColWidth="10" defaultColWidth="9.140625" defaultRowHeight="12.75" x14ac:dyDescent="0.2"/>
  <cols>
    <col min="1" max="1" width="77.140625" customWidth="1"/>
    <col min="2" max="2" width="19" customWidth="1"/>
    <col min="3" max="3" width="19.42578125" customWidth="1"/>
    <col min="4" max="4" width="17.140625" bestFit="1" customWidth="1"/>
    <col min="5" max="8" width="15.7109375" customWidth="1"/>
    <col min="9" max="9" width="17.85546875" customWidth="1"/>
    <col min="10" max="10" width="16.42578125" customWidth="1"/>
    <col min="11" max="11" width="16.28515625" customWidth="1"/>
    <col min="12" max="12" width="15.5703125" customWidth="1"/>
    <col min="13" max="13" width="14.42578125" customWidth="1"/>
    <col min="14" max="14" width="15.5703125" customWidth="1"/>
    <col min="15" max="15" width="1.85546875" customWidth="1"/>
    <col min="16" max="16" width="15.5703125" customWidth="1"/>
    <col min="17" max="17" width="1.85546875" customWidth="1"/>
    <col min="18" max="18" width="19" customWidth="1"/>
    <col min="19" max="19" width="1.85546875" customWidth="1"/>
    <col min="20" max="26" width="15.5703125" customWidth="1"/>
  </cols>
  <sheetData>
    <row r="1" spans="1:31" ht="15.75" x14ac:dyDescent="0.25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31" ht="15" x14ac:dyDescent="0.2">
      <c r="A2" s="121" t="s">
        <v>210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31" ht="15.75" x14ac:dyDescent="0.25">
      <c r="A3" s="122"/>
      <c r="B3" s="122"/>
      <c r="C3" s="122"/>
      <c r="D3" s="122"/>
      <c r="E3" s="122"/>
      <c r="F3" s="122"/>
      <c r="G3" s="122"/>
      <c r="H3" s="119"/>
      <c r="I3" s="119"/>
    </row>
    <row r="4" spans="1:31" ht="15.75" customHeight="1" x14ac:dyDescent="0.25">
      <c r="A4" s="123" t="s">
        <v>212</v>
      </c>
      <c r="B4" s="123"/>
      <c r="C4" s="123"/>
      <c r="D4" s="123"/>
      <c r="E4" s="123"/>
      <c r="F4" s="123"/>
      <c r="G4" s="123"/>
      <c r="H4" s="123"/>
      <c r="I4" s="123"/>
      <c r="J4" s="123"/>
      <c r="O4" s="1"/>
    </row>
    <row r="5" spans="1:31" ht="16.5" thickBot="1" x14ac:dyDescent="0.3">
      <c r="A5" s="124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"/>
      <c r="L5" s="1"/>
      <c r="Q5" s="1"/>
      <c r="S5" s="1"/>
      <c r="U5" s="1"/>
      <c r="W5" s="1"/>
      <c r="Y5" s="1"/>
      <c r="AA5" s="1"/>
      <c r="AC5" s="1"/>
      <c r="AE5" s="1"/>
    </row>
    <row r="6" spans="1:31" x14ac:dyDescent="0.2">
      <c r="A6" s="125" t="s">
        <v>0</v>
      </c>
      <c r="B6" s="126" t="s">
        <v>3</v>
      </c>
      <c r="C6" s="127" t="s">
        <v>211</v>
      </c>
      <c r="D6" s="126"/>
      <c r="E6" s="126"/>
      <c r="F6" s="126"/>
      <c r="G6" s="126"/>
      <c r="H6" s="126"/>
      <c r="I6" s="126"/>
      <c r="J6" s="128" t="s">
        <v>4</v>
      </c>
      <c r="K6" s="1"/>
      <c r="L6" s="1"/>
      <c r="Q6" s="1"/>
      <c r="S6" s="1"/>
    </row>
    <row r="7" spans="1:31" x14ac:dyDescent="0.2">
      <c r="A7" s="129" t="s">
        <v>5</v>
      </c>
      <c r="B7" s="130" t="s">
        <v>6</v>
      </c>
      <c r="C7" s="131"/>
      <c r="D7" s="130" t="s">
        <v>4</v>
      </c>
      <c r="E7" s="130" t="s">
        <v>7</v>
      </c>
      <c r="F7" s="132" t="s">
        <v>8</v>
      </c>
      <c r="G7" s="132" t="s">
        <v>9</v>
      </c>
      <c r="H7" s="132" t="s">
        <v>10</v>
      </c>
      <c r="I7" s="130" t="s">
        <v>11</v>
      </c>
      <c r="J7" s="133" t="s">
        <v>12</v>
      </c>
      <c r="K7" s="1"/>
      <c r="L7" s="1"/>
      <c r="Q7" s="1"/>
      <c r="S7" s="1"/>
    </row>
    <row r="8" spans="1:31" ht="13.5" thickBot="1" x14ac:dyDescent="0.25">
      <c r="A8" s="134"/>
      <c r="B8" s="135" t="s">
        <v>13</v>
      </c>
      <c r="C8" s="136"/>
      <c r="D8" s="135" t="s">
        <v>6</v>
      </c>
      <c r="E8" s="135"/>
      <c r="F8" s="135"/>
      <c r="G8" s="135"/>
      <c r="H8" s="135"/>
      <c r="I8" s="135" t="s">
        <v>14</v>
      </c>
      <c r="J8" s="137" t="s">
        <v>15</v>
      </c>
      <c r="K8" s="1"/>
      <c r="L8" s="1"/>
      <c r="W8" s="1"/>
    </row>
    <row r="9" spans="1:31" ht="13.5" thickBot="1" x14ac:dyDescent="0.25">
      <c r="A9" s="2" t="s">
        <v>16</v>
      </c>
      <c r="B9" s="3">
        <f>+B10+B139+B173+B180+B198+B202</f>
        <v>11181922587</v>
      </c>
      <c r="C9" s="4">
        <f t="shared" ref="C9:J9" si="0">+C10+C139+C173+C180+C198+C202</f>
        <v>411014884</v>
      </c>
      <c r="D9" s="4">
        <f t="shared" si="0"/>
        <v>11592937471</v>
      </c>
      <c r="E9" s="5">
        <f t="shared" si="0"/>
        <v>605613720.20000005</v>
      </c>
      <c r="F9" s="5">
        <f t="shared" si="0"/>
        <v>759227319.16799998</v>
      </c>
      <c r="G9" s="5">
        <f t="shared" si="0"/>
        <v>1100283025.04</v>
      </c>
      <c r="H9" s="5">
        <f t="shared" si="0"/>
        <v>814200386.6099999</v>
      </c>
      <c r="I9" s="4">
        <f t="shared" si="0"/>
        <v>3279324451.0179996</v>
      </c>
      <c r="J9" s="6">
        <f t="shared" si="0"/>
        <v>8313613019.9820004</v>
      </c>
      <c r="K9" s="1"/>
      <c r="L9" s="1"/>
      <c r="M9" s="1"/>
      <c r="X9" s="1"/>
    </row>
    <row r="10" spans="1:31" ht="13.5" thickBot="1" x14ac:dyDescent="0.25">
      <c r="A10" s="2" t="s">
        <v>17</v>
      </c>
      <c r="B10" s="4">
        <f t="shared" ref="B10:J10" si="1">+B11+B26+B73+B124</f>
        <v>7039020942</v>
      </c>
      <c r="C10" s="7">
        <f t="shared" si="1"/>
        <v>-50050225</v>
      </c>
      <c r="D10" s="7">
        <f t="shared" si="1"/>
        <v>6988970717</v>
      </c>
      <c r="E10" s="4">
        <f t="shared" si="1"/>
        <v>558450256.80000007</v>
      </c>
      <c r="F10" s="4">
        <f t="shared" si="1"/>
        <v>519719776.588</v>
      </c>
      <c r="G10" s="4">
        <f t="shared" si="1"/>
        <v>635193357.76999998</v>
      </c>
      <c r="H10" s="4">
        <f t="shared" si="1"/>
        <v>512991391.90999997</v>
      </c>
      <c r="I10" s="4">
        <f t="shared" si="1"/>
        <v>2226354783.0679998</v>
      </c>
      <c r="J10" s="8">
        <f t="shared" si="1"/>
        <v>4762615933.9320002</v>
      </c>
      <c r="N10" s="1"/>
    </row>
    <row r="11" spans="1:31" ht="15" thickBot="1" x14ac:dyDescent="0.25">
      <c r="A11" s="9" t="s">
        <v>18</v>
      </c>
      <c r="B11" s="4">
        <f t="shared" ref="B11:J11" si="2">SUM(B12:B25)</f>
        <v>1923896072</v>
      </c>
      <c r="C11" s="7">
        <f t="shared" si="2"/>
        <v>-47200000</v>
      </c>
      <c r="D11" s="4">
        <f t="shared" si="2"/>
        <v>1876696072</v>
      </c>
      <c r="E11" s="4">
        <f t="shared" si="2"/>
        <v>150036794.85999998</v>
      </c>
      <c r="F11" s="4">
        <f t="shared" ref="F11:H11" si="3">SUM(F12:F25)</f>
        <v>137113148.87</v>
      </c>
      <c r="G11" s="4">
        <f t="shared" si="3"/>
        <v>179147351.40000001</v>
      </c>
      <c r="H11" s="4">
        <f t="shared" si="3"/>
        <v>146436438.52000001</v>
      </c>
      <c r="I11" s="4">
        <f t="shared" si="2"/>
        <v>612733733.64999998</v>
      </c>
      <c r="J11" s="8">
        <f t="shared" si="2"/>
        <v>1263962338.3500001</v>
      </c>
      <c r="K11" s="10"/>
    </row>
    <row r="12" spans="1:31" x14ac:dyDescent="0.2">
      <c r="A12" s="11" t="s">
        <v>19</v>
      </c>
      <c r="B12" s="12">
        <v>1315473469</v>
      </c>
      <c r="C12" s="13"/>
      <c r="D12" s="14">
        <f t="shared" ref="D12:D79" si="4">+B12+C12</f>
        <v>1315473469</v>
      </c>
      <c r="E12" s="14">
        <v>107474646.17</v>
      </c>
      <c r="F12" s="14">
        <v>107393871.56999999</v>
      </c>
      <c r="G12" s="15">
        <v>107383989.06</v>
      </c>
      <c r="H12" s="15">
        <v>107330766.09999999</v>
      </c>
      <c r="I12" s="15">
        <f>SUM(E12:H12)</f>
        <v>429583272.89999998</v>
      </c>
      <c r="J12" s="16">
        <f t="shared" ref="J12:J25" si="5">+D12-I12</f>
        <v>885890196.10000002</v>
      </c>
      <c r="K12" s="17"/>
      <c r="L12" s="18"/>
      <c r="M12" s="1"/>
      <c r="X12" s="1"/>
    </row>
    <row r="13" spans="1:31" x14ac:dyDescent="0.2">
      <c r="A13" s="11" t="s">
        <v>20</v>
      </c>
      <c r="B13" s="12">
        <v>6360000</v>
      </c>
      <c r="C13" s="13"/>
      <c r="D13" s="14">
        <f t="shared" si="4"/>
        <v>6360000</v>
      </c>
      <c r="E13" s="14">
        <v>5715000</v>
      </c>
      <c r="F13" s="14">
        <v>719500</v>
      </c>
      <c r="G13" s="15">
        <v>1009000</v>
      </c>
      <c r="H13" s="15">
        <v>1799166.67</v>
      </c>
      <c r="I13" s="15">
        <f t="shared" ref="I13:I25" si="6">SUM(E13:H13)</f>
        <v>9242666.6699999999</v>
      </c>
      <c r="J13" s="19">
        <f t="shared" si="5"/>
        <v>-2882666.67</v>
      </c>
      <c r="K13" s="17"/>
      <c r="L13" s="18"/>
      <c r="M13" s="1"/>
      <c r="X13" s="1"/>
    </row>
    <row r="14" spans="1:31" x14ac:dyDescent="0.2">
      <c r="A14" s="11" t="s">
        <v>21</v>
      </c>
      <c r="B14" s="12">
        <v>129090238</v>
      </c>
      <c r="C14" s="13"/>
      <c r="D14" s="14">
        <f t="shared" si="4"/>
        <v>129090238</v>
      </c>
      <c r="E14" s="14">
        <v>11195000</v>
      </c>
      <c r="F14" s="14">
        <v>3240000</v>
      </c>
      <c r="G14" s="15">
        <v>29996000</v>
      </c>
      <c r="H14" s="15">
        <v>11562500</v>
      </c>
      <c r="I14" s="15">
        <f t="shared" si="6"/>
        <v>55993500</v>
      </c>
      <c r="J14" s="19">
        <f t="shared" si="5"/>
        <v>73096738</v>
      </c>
      <c r="K14" s="17"/>
      <c r="L14" s="18"/>
      <c r="M14" s="1"/>
      <c r="X14" s="1"/>
    </row>
    <row r="15" spans="1:31" x14ac:dyDescent="0.2">
      <c r="A15" s="11" t="s">
        <v>22</v>
      </c>
      <c r="B15" s="12">
        <v>46000000</v>
      </c>
      <c r="C15" s="13"/>
      <c r="D15" s="14">
        <f t="shared" si="4"/>
        <v>46000000</v>
      </c>
      <c r="E15" s="14"/>
      <c r="F15" s="14"/>
      <c r="G15" s="15"/>
      <c r="H15" s="15"/>
      <c r="I15" s="15">
        <f t="shared" si="6"/>
        <v>0</v>
      </c>
      <c r="J15" s="19">
        <f t="shared" si="5"/>
        <v>46000000</v>
      </c>
      <c r="K15" s="17"/>
      <c r="L15" s="18"/>
      <c r="M15" s="1"/>
      <c r="X15" s="1"/>
    </row>
    <row r="16" spans="1:31" x14ac:dyDescent="0.2">
      <c r="A16" s="11" t="s">
        <v>23</v>
      </c>
      <c r="B16" s="12">
        <v>96982523</v>
      </c>
      <c r="C16" s="13"/>
      <c r="D16" s="14">
        <f t="shared" si="4"/>
        <v>96982523</v>
      </c>
      <c r="E16" s="14">
        <v>7017600.9900000002</v>
      </c>
      <c r="F16" s="14">
        <v>7122400.3700000001</v>
      </c>
      <c r="G16" s="15">
        <v>7122400.3399999999</v>
      </c>
      <c r="H16" s="15">
        <v>7117282.8700000001</v>
      </c>
      <c r="I16" s="15">
        <f t="shared" si="6"/>
        <v>28379684.57</v>
      </c>
      <c r="J16" s="19">
        <f t="shared" si="5"/>
        <v>68602838.430000007</v>
      </c>
      <c r="K16" s="17"/>
      <c r="L16" s="18"/>
      <c r="M16" s="1"/>
      <c r="X16" s="1"/>
    </row>
    <row r="17" spans="1:24" x14ac:dyDescent="0.2">
      <c r="A17" s="11" t="s">
        <v>24</v>
      </c>
      <c r="B17" s="12">
        <v>87887391</v>
      </c>
      <c r="C17" s="13">
        <v>-47200000</v>
      </c>
      <c r="D17" s="14">
        <f t="shared" si="4"/>
        <v>40687391</v>
      </c>
      <c r="E17" s="14"/>
      <c r="F17" s="14"/>
      <c r="G17" s="15"/>
      <c r="H17" s="15"/>
      <c r="I17" s="15">
        <f t="shared" si="6"/>
        <v>0</v>
      </c>
      <c r="J17" s="19">
        <f t="shared" si="5"/>
        <v>40687391</v>
      </c>
      <c r="K17" s="17"/>
      <c r="L17" s="18"/>
      <c r="M17" s="1"/>
      <c r="X17" s="1"/>
    </row>
    <row r="18" spans="1:24" x14ac:dyDescent="0.2">
      <c r="A18" s="11" t="s">
        <v>25</v>
      </c>
      <c r="B18" s="12">
        <v>6725795</v>
      </c>
      <c r="C18" s="13"/>
      <c r="D18" s="14">
        <f t="shared" si="4"/>
        <v>6725795</v>
      </c>
      <c r="E18" s="14"/>
      <c r="F18" s="14"/>
      <c r="G18" s="15"/>
      <c r="H18" s="15"/>
      <c r="I18" s="15">
        <f t="shared" si="6"/>
        <v>0</v>
      </c>
      <c r="J18" s="19">
        <f t="shared" si="5"/>
        <v>6725795</v>
      </c>
      <c r="K18" s="17"/>
      <c r="L18" s="18"/>
      <c r="M18" s="1"/>
      <c r="X18" s="1"/>
    </row>
    <row r="19" spans="1:24" x14ac:dyDescent="0.2">
      <c r="A19" s="11" t="s">
        <v>26</v>
      </c>
      <c r="B19" s="12">
        <v>6035346</v>
      </c>
      <c r="C19" s="13"/>
      <c r="D19" s="14">
        <f t="shared" si="4"/>
        <v>6035346</v>
      </c>
      <c r="E19" s="14">
        <v>341040.3</v>
      </c>
      <c r="F19" s="14">
        <v>341040.18</v>
      </c>
      <c r="G19" s="15">
        <v>341041</v>
      </c>
      <c r="H19" s="15">
        <v>341041.95</v>
      </c>
      <c r="I19" s="15">
        <f t="shared" si="6"/>
        <v>1364163.43</v>
      </c>
      <c r="J19" s="19">
        <f t="shared" si="5"/>
        <v>4671182.57</v>
      </c>
      <c r="K19" s="17"/>
      <c r="L19" s="18"/>
      <c r="M19" s="1"/>
      <c r="X19" s="1"/>
    </row>
    <row r="20" spans="1:24" x14ac:dyDescent="0.2">
      <c r="A20" s="11" t="s">
        <v>27</v>
      </c>
      <c r="B20" s="12">
        <v>11722332</v>
      </c>
      <c r="C20" s="13"/>
      <c r="D20" s="14">
        <f t="shared" si="4"/>
        <v>11722332</v>
      </c>
      <c r="E20" s="14">
        <v>976858.83</v>
      </c>
      <c r="F20" s="14">
        <v>976858.83</v>
      </c>
      <c r="G20" s="15">
        <v>976858.83</v>
      </c>
      <c r="H20" s="15">
        <v>976858.83</v>
      </c>
      <c r="I20" s="15">
        <f t="shared" si="6"/>
        <v>3907435.32</v>
      </c>
      <c r="J20" s="19">
        <f t="shared" si="5"/>
        <v>7814896.6799999997</v>
      </c>
      <c r="K20" s="17"/>
      <c r="L20" s="18"/>
      <c r="M20" s="1"/>
      <c r="X20" s="1"/>
    </row>
    <row r="21" spans="1:24" x14ac:dyDescent="0.2">
      <c r="A21" s="11" t="s">
        <v>28</v>
      </c>
      <c r="B21" s="12">
        <v>17578072</v>
      </c>
      <c r="C21" s="13"/>
      <c r="D21" s="14">
        <f t="shared" si="4"/>
        <v>17578072</v>
      </c>
      <c r="E21" s="14"/>
      <c r="F21" s="14"/>
      <c r="G21" s="15"/>
      <c r="H21" s="15"/>
      <c r="I21" s="15">
        <f t="shared" si="6"/>
        <v>0</v>
      </c>
      <c r="J21" s="19">
        <f t="shared" si="5"/>
        <v>17578072</v>
      </c>
      <c r="K21" s="17"/>
      <c r="L21" s="18"/>
      <c r="M21" s="1"/>
      <c r="X21" s="1"/>
    </row>
    <row r="22" spans="1:24" x14ac:dyDescent="0.2">
      <c r="A22" s="11" t="s">
        <v>29</v>
      </c>
      <c r="B22" s="12">
        <v>7696132</v>
      </c>
      <c r="C22" s="13"/>
      <c r="D22" s="14">
        <f t="shared" si="4"/>
        <v>7696132</v>
      </c>
      <c r="E22" s="14"/>
      <c r="F22" s="14"/>
      <c r="G22" s="15">
        <v>15000326.26</v>
      </c>
      <c r="H22" s="15"/>
      <c r="I22" s="15">
        <f t="shared" si="6"/>
        <v>15000326.26</v>
      </c>
      <c r="J22" s="19">
        <f t="shared" si="5"/>
        <v>-7304194.2599999998</v>
      </c>
      <c r="K22" s="17"/>
      <c r="L22" s="18"/>
      <c r="M22" s="1"/>
      <c r="X22" s="1"/>
    </row>
    <row r="23" spans="1:24" x14ac:dyDescent="0.2">
      <c r="A23" s="11" t="s">
        <v>30</v>
      </c>
      <c r="B23" s="12">
        <v>89628450</v>
      </c>
      <c r="C23" s="13"/>
      <c r="D23" s="14">
        <f t="shared" si="4"/>
        <v>89628450</v>
      </c>
      <c r="E23" s="14">
        <v>8027087.4500000002</v>
      </c>
      <c r="F23" s="14">
        <v>8028790.8099999996</v>
      </c>
      <c r="G23" s="15">
        <v>8028090.1299999999</v>
      </c>
      <c r="H23" s="15">
        <v>8023953.8200000003</v>
      </c>
      <c r="I23" s="15">
        <f t="shared" si="6"/>
        <v>32107922.210000001</v>
      </c>
      <c r="J23" s="19">
        <f t="shared" si="5"/>
        <v>57520527.789999999</v>
      </c>
      <c r="K23" s="17"/>
      <c r="L23" s="18"/>
      <c r="M23" s="1"/>
      <c r="N23" s="20"/>
      <c r="X23" s="1"/>
    </row>
    <row r="24" spans="1:24" x14ac:dyDescent="0.2">
      <c r="A24" s="11" t="s">
        <v>31</v>
      </c>
      <c r="B24" s="12">
        <v>89644385</v>
      </c>
      <c r="C24" s="13"/>
      <c r="D24" s="14">
        <f t="shared" si="4"/>
        <v>89644385</v>
      </c>
      <c r="E24" s="14">
        <v>8120402.1299999999</v>
      </c>
      <c r="F24" s="14">
        <v>8122107.9400000004</v>
      </c>
      <c r="G24" s="15">
        <v>8121406.2999999998</v>
      </c>
      <c r="H24" s="15">
        <v>8117264.1500000004</v>
      </c>
      <c r="I24" s="15">
        <f t="shared" si="6"/>
        <v>32481180.520000003</v>
      </c>
      <c r="J24" s="19">
        <f t="shared" si="5"/>
        <v>57163204.479999997</v>
      </c>
      <c r="K24" s="17"/>
      <c r="L24" s="18"/>
      <c r="M24" s="1"/>
      <c r="N24" s="20"/>
      <c r="X24" s="1"/>
    </row>
    <row r="25" spans="1:24" ht="13.5" thickBot="1" x14ac:dyDescent="0.25">
      <c r="A25" s="11" t="s">
        <v>32</v>
      </c>
      <c r="B25" s="12">
        <v>13071939</v>
      </c>
      <c r="C25" s="13"/>
      <c r="D25" s="14">
        <f t="shared" si="4"/>
        <v>13071939</v>
      </c>
      <c r="E25" s="14">
        <v>1169158.99</v>
      </c>
      <c r="F25" s="14">
        <v>1168579.17</v>
      </c>
      <c r="G25" s="15">
        <v>1168239.48</v>
      </c>
      <c r="H25" s="15">
        <v>1167604.1299999999</v>
      </c>
      <c r="I25" s="15">
        <f t="shared" si="6"/>
        <v>4673581.7699999996</v>
      </c>
      <c r="J25" s="21">
        <f t="shared" si="5"/>
        <v>8398357.2300000004</v>
      </c>
      <c r="K25" s="17"/>
      <c r="L25" s="18"/>
      <c r="M25" s="1"/>
      <c r="N25" s="20"/>
      <c r="X25" s="1"/>
    </row>
    <row r="26" spans="1:24" ht="15" thickBot="1" x14ac:dyDescent="0.25">
      <c r="A26" s="22" t="s">
        <v>33</v>
      </c>
      <c r="B26" s="4">
        <f>SUM(B27:B72)</f>
        <v>364245245</v>
      </c>
      <c r="C26" s="7">
        <f t="shared" ref="C26:J26" si="7">SUM(C27:C72)</f>
        <v>23000000</v>
      </c>
      <c r="D26" s="4">
        <f t="shared" si="7"/>
        <v>387245245</v>
      </c>
      <c r="E26" s="4">
        <f t="shared" si="7"/>
        <v>16499580.499999998</v>
      </c>
      <c r="F26" s="4">
        <f t="shared" si="7"/>
        <v>30761654.359999999</v>
      </c>
      <c r="G26" s="4">
        <f t="shared" si="7"/>
        <v>50324784.030000001</v>
      </c>
      <c r="H26" s="4">
        <f t="shared" si="7"/>
        <v>19357022.719999999</v>
      </c>
      <c r="I26" s="4">
        <f t="shared" si="7"/>
        <v>116943041.60999998</v>
      </c>
      <c r="J26" s="8">
        <f t="shared" si="7"/>
        <v>270302203.38999999</v>
      </c>
      <c r="K26" s="23"/>
      <c r="L26" s="1"/>
      <c r="M26" s="1"/>
      <c r="N26" s="20"/>
      <c r="X26" s="1"/>
    </row>
    <row r="27" spans="1:24" x14ac:dyDescent="0.2">
      <c r="A27" s="11" t="s">
        <v>34</v>
      </c>
      <c r="B27" s="12">
        <v>3000000</v>
      </c>
      <c r="C27" s="14"/>
      <c r="D27" s="14">
        <f t="shared" si="4"/>
        <v>3000000</v>
      </c>
      <c r="E27" s="14">
        <v>164840.6</v>
      </c>
      <c r="F27" s="14">
        <v>160797.79999999999</v>
      </c>
      <c r="G27" s="14">
        <v>161322.64000000001</v>
      </c>
      <c r="H27" s="15">
        <v>159689.28</v>
      </c>
      <c r="I27" s="15">
        <f t="shared" ref="I27:I72" si="8">SUM(E27:H27)</f>
        <v>646650.32000000007</v>
      </c>
      <c r="J27" s="19">
        <f t="shared" ref="J27:J72" si="9">+D27-I27</f>
        <v>2353349.6799999997</v>
      </c>
      <c r="K27" s="1"/>
      <c r="L27" s="1"/>
      <c r="M27" s="1"/>
      <c r="N27" s="20"/>
      <c r="X27" s="1"/>
    </row>
    <row r="28" spans="1:24" x14ac:dyDescent="0.2">
      <c r="A28" s="11" t="s">
        <v>35</v>
      </c>
      <c r="B28" s="12">
        <v>24000000</v>
      </c>
      <c r="C28" s="14"/>
      <c r="D28" s="14">
        <f t="shared" si="4"/>
        <v>24000000</v>
      </c>
      <c r="E28" s="14">
        <v>934096.7</v>
      </c>
      <c r="F28" s="14">
        <v>911187.54</v>
      </c>
      <c r="G28" s="14">
        <v>5764651.4199999999</v>
      </c>
      <c r="H28" s="15">
        <v>904905.93</v>
      </c>
      <c r="I28" s="15">
        <f t="shared" si="8"/>
        <v>8514841.5899999999</v>
      </c>
      <c r="J28" s="19">
        <f t="shared" si="9"/>
        <v>15485158.41</v>
      </c>
      <c r="K28" s="1"/>
      <c r="L28" s="1"/>
      <c r="M28" s="1"/>
      <c r="N28" s="20"/>
      <c r="X28" s="1"/>
    </row>
    <row r="29" spans="1:24" x14ac:dyDescent="0.2">
      <c r="A29" s="11" t="s">
        <v>36</v>
      </c>
      <c r="B29" s="12">
        <v>8200000</v>
      </c>
      <c r="C29" s="14"/>
      <c r="D29" s="14">
        <f t="shared" si="4"/>
        <v>8200000</v>
      </c>
      <c r="E29" s="14"/>
      <c r="F29" s="14"/>
      <c r="G29" s="14"/>
      <c r="H29" s="15"/>
      <c r="I29" s="15">
        <f t="shared" si="8"/>
        <v>0</v>
      </c>
      <c r="J29" s="19">
        <f t="shared" si="9"/>
        <v>8200000</v>
      </c>
      <c r="K29" s="1"/>
      <c r="L29" s="1"/>
      <c r="M29" s="1"/>
      <c r="N29" s="20"/>
      <c r="X29" s="1"/>
    </row>
    <row r="30" spans="1:24" x14ac:dyDescent="0.2">
      <c r="A30" s="11" t="s">
        <v>37</v>
      </c>
      <c r="B30" s="12">
        <v>60590622</v>
      </c>
      <c r="C30" s="13"/>
      <c r="D30" s="14">
        <f t="shared" si="4"/>
        <v>60590622</v>
      </c>
      <c r="E30" s="14">
        <v>4155893.67</v>
      </c>
      <c r="F30" s="14">
        <v>3891768.77</v>
      </c>
      <c r="G30" s="14">
        <v>3987807.69</v>
      </c>
      <c r="H30" s="15">
        <v>4056223.26</v>
      </c>
      <c r="I30" s="15">
        <f t="shared" si="8"/>
        <v>16091693.389999999</v>
      </c>
      <c r="J30" s="19">
        <f t="shared" si="9"/>
        <v>44498928.609999999</v>
      </c>
      <c r="K30" s="1"/>
      <c r="L30" s="1"/>
      <c r="M30" s="1"/>
      <c r="N30" s="20"/>
      <c r="X30" s="1"/>
    </row>
    <row r="31" spans="1:24" x14ac:dyDescent="0.2">
      <c r="A31" s="11" t="s">
        <v>38</v>
      </c>
      <c r="B31" s="12">
        <v>40161791</v>
      </c>
      <c r="C31" s="13"/>
      <c r="D31" s="14">
        <f t="shared" si="4"/>
        <v>40161791</v>
      </c>
      <c r="E31" s="14"/>
      <c r="F31" s="14">
        <v>3940190.81</v>
      </c>
      <c r="G31" s="14">
        <v>3872929.19</v>
      </c>
      <c r="H31" s="15">
        <v>3357296.43</v>
      </c>
      <c r="I31" s="15">
        <f t="shared" si="8"/>
        <v>11170416.43</v>
      </c>
      <c r="J31" s="19">
        <f t="shared" si="9"/>
        <v>28991374.57</v>
      </c>
      <c r="K31" s="1"/>
      <c r="L31" s="1"/>
      <c r="M31" s="1"/>
      <c r="N31" s="20"/>
      <c r="X31" s="1"/>
    </row>
    <row r="32" spans="1:24" x14ac:dyDescent="0.2">
      <c r="A32" s="11" t="s">
        <v>39</v>
      </c>
      <c r="B32" s="12">
        <v>452724</v>
      </c>
      <c r="C32" s="24"/>
      <c r="D32" s="14">
        <f t="shared" si="4"/>
        <v>452724</v>
      </c>
      <c r="E32" s="14">
        <v>43055</v>
      </c>
      <c r="F32" s="14">
        <v>41151</v>
      </c>
      <c r="G32" s="14">
        <v>51630</v>
      </c>
      <c r="H32" s="15">
        <v>14640</v>
      </c>
      <c r="I32" s="15">
        <f t="shared" si="8"/>
        <v>150476</v>
      </c>
      <c r="J32" s="19">
        <f t="shared" si="9"/>
        <v>302248</v>
      </c>
      <c r="K32" s="1"/>
      <c r="L32" s="1"/>
      <c r="M32" s="1"/>
      <c r="N32" s="20"/>
      <c r="X32" s="1"/>
    </row>
    <row r="33" spans="1:24" x14ac:dyDescent="0.2">
      <c r="A33" s="11" t="s">
        <v>40</v>
      </c>
      <c r="B33" s="12">
        <v>500000</v>
      </c>
      <c r="C33" s="13"/>
      <c r="D33" s="14">
        <f t="shared" si="4"/>
        <v>500000</v>
      </c>
      <c r="E33" s="14">
        <v>5090</v>
      </c>
      <c r="F33" s="14">
        <v>5358</v>
      </c>
      <c r="G33" s="14">
        <v>5358</v>
      </c>
      <c r="H33" s="15">
        <v>5358</v>
      </c>
      <c r="I33" s="15">
        <f t="shared" si="8"/>
        <v>21164</v>
      </c>
      <c r="J33" s="19">
        <f t="shared" si="9"/>
        <v>478836</v>
      </c>
      <c r="K33" s="1"/>
      <c r="L33" s="1"/>
      <c r="M33" s="1"/>
      <c r="N33" s="20"/>
      <c r="X33" s="1"/>
    </row>
    <row r="34" spans="1:24" x14ac:dyDescent="0.2">
      <c r="A34" s="11" t="s">
        <v>41</v>
      </c>
      <c r="B34" s="12">
        <v>22315708</v>
      </c>
      <c r="C34" s="13"/>
      <c r="D34" s="14">
        <f t="shared" si="4"/>
        <v>22315708</v>
      </c>
      <c r="E34" s="14">
        <v>10032920</v>
      </c>
      <c r="F34" s="14">
        <v>4120418.4</v>
      </c>
      <c r="G34" s="14">
        <v>2492265.6800000002</v>
      </c>
      <c r="H34" s="15">
        <v>78536.08</v>
      </c>
      <c r="I34" s="15">
        <f t="shared" si="8"/>
        <v>16724140.16</v>
      </c>
      <c r="J34" s="19">
        <f t="shared" si="9"/>
        <v>5591567.8399999999</v>
      </c>
      <c r="K34" s="1"/>
      <c r="L34" s="1"/>
      <c r="M34" s="1"/>
      <c r="N34" s="20"/>
      <c r="X34" s="1"/>
    </row>
    <row r="35" spans="1:24" x14ac:dyDescent="0.2">
      <c r="A35" s="11" t="s">
        <v>42</v>
      </c>
      <c r="B35" s="12">
        <v>120000</v>
      </c>
      <c r="C35" s="13"/>
      <c r="D35" s="14">
        <f t="shared" si="4"/>
        <v>120000</v>
      </c>
      <c r="E35" s="14"/>
      <c r="F35" s="14"/>
      <c r="G35" s="14">
        <v>4720</v>
      </c>
      <c r="H35" s="15"/>
      <c r="I35" s="15">
        <f t="shared" si="8"/>
        <v>4720</v>
      </c>
      <c r="J35" s="19">
        <f t="shared" si="9"/>
        <v>115280</v>
      </c>
      <c r="K35" s="1"/>
      <c r="L35" s="1"/>
      <c r="M35" s="1"/>
      <c r="N35" s="20"/>
      <c r="X35" s="1"/>
    </row>
    <row r="36" spans="1:24" x14ac:dyDescent="0.2">
      <c r="A36" s="11" t="s">
        <v>43</v>
      </c>
      <c r="B36" s="12">
        <v>8219169</v>
      </c>
      <c r="C36" s="13">
        <v>3500000</v>
      </c>
      <c r="D36" s="14">
        <f t="shared" si="4"/>
        <v>11719169</v>
      </c>
      <c r="E36" s="14"/>
      <c r="F36" s="14"/>
      <c r="G36" s="14">
        <v>2711263.5</v>
      </c>
      <c r="H36" s="15">
        <v>-931823.5</v>
      </c>
      <c r="I36" s="15">
        <f t="shared" si="8"/>
        <v>1779440</v>
      </c>
      <c r="J36" s="19">
        <f t="shared" si="9"/>
        <v>9939729</v>
      </c>
      <c r="K36" s="1"/>
      <c r="L36" s="1"/>
      <c r="M36" s="1"/>
      <c r="N36" s="20"/>
      <c r="X36" s="1"/>
    </row>
    <row r="37" spans="1:24" x14ac:dyDescent="0.2">
      <c r="A37" s="11" t="s">
        <v>44</v>
      </c>
      <c r="B37" s="12">
        <v>2216950</v>
      </c>
      <c r="C37" s="13"/>
      <c r="D37" s="14">
        <f t="shared" si="4"/>
        <v>2216950</v>
      </c>
      <c r="E37" s="14"/>
      <c r="F37" s="14"/>
      <c r="G37" s="14">
        <v>885000</v>
      </c>
      <c r="H37" s="15">
        <v>-315000</v>
      </c>
      <c r="I37" s="15">
        <f t="shared" si="8"/>
        <v>570000</v>
      </c>
      <c r="J37" s="19">
        <f t="shared" si="9"/>
        <v>1646950</v>
      </c>
      <c r="K37" s="1"/>
      <c r="L37" s="1"/>
      <c r="M37" s="1"/>
      <c r="N37" s="20"/>
      <c r="X37" s="1"/>
    </row>
    <row r="38" spans="1:24" x14ac:dyDescent="0.2">
      <c r="A38" s="11" t="s">
        <v>45</v>
      </c>
      <c r="B38" s="12">
        <v>1</v>
      </c>
      <c r="C38" s="13"/>
      <c r="D38" s="14">
        <f t="shared" si="4"/>
        <v>1</v>
      </c>
      <c r="E38" s="14"/>
      <c r="F38" s="14"/>
      <c r="G38" s="14">
        <v>2950</v>
      </c>
      <c r="H38" s="15"/>
      <c r="I38" s="15">
        <f t="shared" si="8"/>
        <v>2950</v>
      </c>
      <c r="J38" s="19">
        <f t="shared" si="9"/>
        <v>-2949</v>
      </c>
      <c r="K38" s="1"/>
      <c r="L38" s="1"/>
      <c r="M38" s="1"/>
      <c r="N38" s="20"/>
      <c r="X38" s="1"/>
    </row>
    <row r="39" spans="1:24" x14ac:dyDescent="0.2">
      <c r="A39" s="11" t="s">
        <v>46</v>
      </c>
      <c r="B39" s="12">
        <v>2900000</v>
      </c>
      <c r="C39" s="13"/>
      <c r="D39" s="14">
        <f t="shared" si="4"/>
        <v>2900000</v>
      </c>
      <c r="E39" s="14"/>
      <c r="F39" s="14"/>
      <c r="G39" s="14"/>
      <c r="H39" s="15"/>
      <c r="I39" s="15">
        <f t="shared" si="8"/>
        <v>0</v>
      </c>
      <c r="J39" s="19">
        <f t="shared" si="9"/>
        <v>2900000</v>
      </c>
      <c r="K39" s="1"/>
      <c r="L39" s="1"/>
      <c r="M39" s="1"/>
      <c r="N39" s="20"/>
      <c r="X39" s="1"/>
    </row>
    <row r="40" spans="1:24" x14ac:dyDescent="0.2">
      <c r="A40" s="25" t="s">
        <v>47</v>
      </c>
      <c r="B40" s="12">
        <v>2160560</v>
      </c>
      <c r="C40" s="13"/>
      <c r="D40" s="14">
        <f t="shared" si="4"/>
        <v>2160560</v>
      </c>
      <c r="E40" s="14">
        <v>324000</v>
      </c>
      <c r="F40" s="14">
        <v>616221</v>
      </c>
      <c r="G40" s="14">
        <v>1062450</v>
      </c>
      <c r="H40" s="15"/>
      <c r="I40" s="15">
        <f t="shared" si="8"/>
        <v>2002671</v>
      </c>
      <c r="J40" s="19">
        <f t="shared" si="9"/>
        <v>157889</v>
      </c>
      <c r="K40" s="1"/>
      <c r="L40" s="1"/>
      <c r="M40" s="1"/>
      <c r="N40" s="20"/>
      <c r="X40" s="1"/>
    </row>
    <row r="41" spans="1:24" x14ac:dyDescent="0.2">
      <c r="A41" s="11" t="s">
        <v>48</v>
      </c>
      <c r="B41" s="12">
        <v>2812178</v>
      </c>
      <c r="C41" s="13"/>
      <c r="D41" s="14">
        <f t="shared" si="4"/>
        <v>2812178</v>
      </c>
      <c r="E41" s="14"/>
      <c r="F41" s="14"/>
      <c r="G41" s="14"/>
      <c r="H41" s="15"/>
      <c r="I41" s="15">
        <f t="shared" si="8"/>
        <v>0</v>
      </c>
      <c r="J41" s="19">
        <f t="shared" si="9"/>
        <v>2812178</v>
      </c>
      <c r="K41" s="1"/>
      <c r="L41" s="1"/>
      <c r="M41" s="1"/>
      <c r="N41" s="20"/>
      <c r="X41" s="1"/>
    </row>
    <row r="42" spans="1:24" x14ac:dyDescent="0.2">
      <c r="A42" s="11" t="s">
        <v>49</v>
      </c>
      <c r="B42" s="12">
        <v>700000</v>
      </c>
      <c r="C42" s="13"/>
      <c r="D42" s="14">
        <f t="shared" si="4"/>
        <v>700000</v>
      </c>
      <c r="E42" s="14"/>
      <c r="F42" s="14"/>
      <c r="G42" s="14"/>
      <c r="H42" s="15"/>
      <c r="I42" s="15">
        <f t="shared" si="8"/>
        <v>0</v>
      </c>
      <c r="J42" s="19">
        <f t="shared" si="9"/>
        <v>700000</v>
      </c>
      <c r="K42" s="1"/>
      <c r="L42" s="1"/>
      <c r="M42" s="1"/>
      <c r="N42" s="20"/>
      <c r="X42" s="1"/>
    </row>
    <row r="43" spans="1:24" x14ac:dyDescent="0.2">
      <c r="A43" s="11" t="s">
        <v>50</v>
      </c>
      <c r="B43" s="12">
        <v>2530000</v>
      </c>
      <c r="C43" s="13"/>
      <c r="D43" s="14">
        <f t="shared" si="4"/>
        <v>2530000</v>
      </c>
      <c r="E43" s="14"/>
      <c r="F43" s="14"/>
      <c r="G43" s="14"/>
      <c r="H43" s="15"/>
      <c r="I43" s="15">
        <f t="shared" si="8"/>
        <v>0</v>
      </c>
      <c r="J43" s="19">
        <f t="shared" si="9"/>
        <v>2530000</v>
      </c>
      <c r="K43" s="1"/>
      <c r="L43" s="1"/>
      <c r="M43" s="1"/>
      <c r="N43" s="20"/>
      <c r="X43" s="1"/>
    </row>
    <row r="44" spans="1:24" x14ac:dyDescent="0.2">
      <c r="A44" s="11" t="s">
        <v>51</v>
      </c>
      <c r="B44" s="12">
        <v>34162809</v>
      </c>
      <c r="C44" s="13">
        <v>8000000</v>
      </c>
      <c r="D44" s="14">
        <f t="shared" si="4"/>
        <v>42162809</v>
      </c>
      <c r="E44" s="14"/>
      <c r="F44" s="14">
        <v>5864971.0499999998</v>
      </c>
      <c r="G44" s="14">
        <v>1180000</v>
      </c>
      <c r="H44" s="15">
        <v>1100000</v>
      </c>
      <c r="I44" s="15">
        <f t="shared" si="8"/>
        <v>8144971.0499999998</v>
      </c>
      <c r="J44" s="19">
        <f t="shared" si="9"/>
        <v>34017837.950000003</v>
      </c>
      <c r="K44" s="1"/>
      <c r="L44" s="1"/>
      <c r="M44" s="1"/>
      <c r="N44" s="20"/>
      <c r="X44" s="1"/>
    </row>
    <row r="45" spans="1:24" x14ac:dyDescent="0.2">
      <c r="A45" s="26" t="s">
        <v>52</v>
      </c>
      <c r="B45" s="12">
        <v>200000</v>
      </c>
      <c r="C45" s="13"/>
      <c r="D45" s="14">
        <f t="shared" si="4"/>
        <v>200000</v>
      </c>
      <c r="E45" s="14"/>
      <c r="F45" s="14"/>
      <c r="G45" s="14"/>
      <c r="H45" s="15"/>
      <c r="I45" s="15">
        <f t="shared" si="8"/>
        <v>0</v>
      </c>
      <c r="J45" s="19">
        <f t="shared" si="9"/>
        <v>200000</v>
      </c>
      <c r="K45" s="1"/>
      <c r="L45" s="1"/>
      <c r="M45" s="1"/>
      <c r="N45" s="20"/>
      <c r="X45" s="1"/>
    </row>
    <row r="46" spans="1:24" x14ac:dyDescent="0.2">
      <c r="A46" s="26" t="s">
        <v>53</v>
      </c>
      <c r="B46" s="12">
        <v>2970000</v>
      </c>
      <c r="C46" s="13">
        <v>2000000</v>
      </c>
      <c r="D46" s="14">
        <f t="shared" si="4"/>
        <v>4970000</v>
      </c>
      <c r="E46" s="14"/>
      <c r="F46" s="14"/>
      <c r="G46" s="14">
        <v>2220636.69</v>
      </c>
      <c r="H46" s="15"/>
      <c r="I46" s="15">
        <f t="shared" si="8"/>
        <v>2220636.69</v>
      </c>
      <c r="J46" s="19">
        <f t="shared" si="9"/>
        <v>2749363.31</v>
      </c>
      <c r="K46" s="1"/>
      <c r="L46" s="1"/>
      <c r="M46" s="1"/>
      <c r="N46" s="20"/>
      <c r="X46" s="1"/>
    </row>
    <row r="47" spans="1:24" x14ac:dyDescent="0.2">
      <c r="A47" s="26" t="s">
        <v>54</v>
      </c>
      <c r="B47" s="12">
        <v>3570000</v>
      </c>
      <c r="C47" s="13"/>
      <c r="D47" s="14">
        <f t="shared" si="4"/>
        <v>3570000</v>
      </c>
      <c r="E47" s="14"/>
      <c r="F47" s="14"/>
      <c r="G47" s="14">
        <v>862254.32</v>
      </c>
      <c r="H47" s="15"/>
      <c r="I47" s="15">
        <f t="shared" si="8"/>
        <v>862254.32</v>
      </c>
      <c r="J47" s="19">
        <f t="shared" si="9"/>
        <v>2707745.68</v>
      </c>
      <c r="K47" s="1"/>
      <c r="L47" s="1"/>
      <c r="M47" s="1"/>
      <c r="N47" s="20"/>
      <c r="X47" s="1"/>
    </row>
    <row r="48" spans="1:24" x14ac:dyDescent="0.2">
      <c r="A48" s="26" t="s">
        <v>55</v>
      </c>
      <c r="B48" s="12">
        <v>6792907</v>
      </c>
      <c r="C48" s="13"/>
      <c r="D48" s="14">
        <f t="shared" si="4"/>
        <v>6792907</v>
      </c>
      <c r="E48" s="14"/>
      <c r="F48" s="14"/>
      <c r="G48" s="14"/>
      <c r="H48" s="15"/>
      <c r="I48" s="15">
        <f t="shared" si="8"/>
        <v>0</v>
      </c>
      <c r="J48" s="19">
        <f t="shared" si="9"/>
        <v>6792907</v>
      </c>
      <c r="K48" s="1"/>
      <c r="L48" s="1"/>
      <c r="M48" s="1"/>
      <c r="N48" s="20"/>
      <c r="X48" s="1"/>
    </row>
    <row r="49" spans="1:24" x14ac:dyDescent="0.2">
      <c r="A49" s="26" t="s">
        <v>56</v>
      </c>
      <c r="B49" s="12">
        <v>2000000</v>
      </c>
      <c r="C49" s="13"/>
      <c r="D49" s="14">
        <f t="shared" si="4"/>
        <v>2000000</v>
      </c>
      <c r="E49" s="14"/>
      <c r="F49" s="14">
        <v>3240.02</v>
      </c>
      <c r="G49" s="14">
        <v>222468.67</v>
      </c>
      <c r="H49" s="15"/>
      <c r="I49" s="15">
        <f t="shared" si="8"/>
        <v>225708.69</v>
      </c>
      <c r="J49" s="19">
        <f t="shared" si="9"/>
        <v>1774291.31</v>
      </c>
      <c r="K49" s="1"/>
      <c r="L49" s="1"/>
      <c r="M49" s="1"/>
      <c r="N49" s="20"/>
      <c r="X49" s="1"/>
    </row>
    <row r="50" spans="1:24" x14ac:dyDescent="0.2">
      <c r="A50" s="27" t="s">
        <v>57</v>
      </c>
      <c r="B50" s="12">
        <v>3420000</v>
      </c>
      <c r="C50" s="13"/>
      <c r="D50" s="14">
        <f t="shared" si="4"/>
        <v>3420000</v>
      </c>
      <c r="E50" s="14"/>
      <c r="F50" s="14">
        <v>583662.54</v>
      </c>
      <c r="G50" s="14">
        <v>292120.98</v>
      </c>
      <c r="H50" s="15">
        <v>290993.46000000002</v>
      </c>
      <c r="I50" s="15">
        <f t="shared" si="8"/>
        <v>1166776.98</v>
      </c>
      <c r="J50" s="19">
        <f t="shared" si="9"/>
        <v>2253223.02</v>
      </c>
      <c r="K50" s="1"/>
      <c r="L50" s="1"/>
      <c r="M50" s="1"/>
      <c r="N50" s="20"/>
      <c r="X50" s="1"/>
    </row>
    <row r="51" spans="1:24" x14ac:dyDescent="0.2">
      <c r="A51" s="26" t="s">
        <v>58</v>
      </c>
      <c r="B51" s="12">
        <v>84000000</v>
      </c>
      <c r="C51" s="13"/>
      <c r="D51" s="14">
        <f t="shared" si="4"/>
        <v>84000000</v>
      </c>
      <c r="E51" s="14"/>
      <c r="F51" s="14">
        <v>7000000</v>
      </c>
      <c r="G51" s="14">
        <v>14000000</v>
      </c>
      <c r="H51" s="15">
        <v>7000000</v>
      </c>
      <c r="I51" s="15">
        <f t="shared" si="8"/>
        <v>28000000</v>
      </c>
      <c r="J51" s="19">
        <f t="shared" si="9"/>
        <v>56000000</v>
      </c>
      <c r="K51" s="1"/>
      <c r="L51" s="1"/>
      <c r="M51" s="1"/>
      <c r="N51" s="20"/>
      <c r="X51" s="1"/>
    </row>
    <row r="52" spans="1:24" x14ac:dyDescent="0.2">
      <c r="A52" s="28" t="s">
        <v>59</v>
      </c>
      <c r="B52" s="12">
        <v>8300002</v>
      </c>
      <c r="C52" s="13"/>
      <c r="D52" s="14">
        <f t="shared" si="4"/>
        <v>8300002</v>
      </c>
      <c r="E52" s="14">
        <v>839684.53</v>
      </c>
      <c r="F52" s="14"/>
      <c r="G52" s="14"/>
      <c r="H52" s="15"/>
      <c r="I52" s="15">
        <f t="shared" si="8"/>
        <v>839684.53</v>
      </c>
      <c r="J52" s="19">
        <f t="shared" si="9"/>
        <v>7460317.4699999997</v>
      </c>
      <c r="K52" s="1"/>
      <c r="L52" s="1"/>
      <c r="M52" s="1"/>
      <c r="N52" s="20"/>
      <c r="X52" s="1"/>
    </row>
    <row r="53" spans="1:24" x14ac:dyDescent="0.2">
      <c r="A53" s="28" t="s">
        <v>60</v>
      </c>
      <c r="B53" s="12">
        <v>346420</v>
      </c>
      <c r="C53" s="13"/>
      <c r="D53" s="14">
        <f t="shared" si="4"/>
        <v>346420</v>
      </c>
      <c r="E53" s="14"/>
      <c r="F53" s="14"/>
      <c r="G53" s="14"/>
      <c r="H53" s="15"/>
      <c r="I53" s="15">
        <f t="shared" si="8"/>
        <v>0</v>
      </c>
      <c r="J53" s="19">
        <f t="shared" si="9"/>
        <v>346420</v>
      </c>
      <c r="K53" s="1"/>
      <c r="L53" s="1"/>
      <c r="M53" s="1"/>
      <c r="N53" s="20"/>
      <c r="X53" s="1"/>
    </row>
    <row r="54" spans="1:24" x14ac:dyDescent="0.2">
      <c r="A54" s="28" t="s">
        <v>61</v>
      </c>
      <c r="B54" s="12">
        <v>1400000</v>
      </c>
      <c r="C54" s="13">
        <v>3000000</v>
      </c>
      <c r="D54" s="14">
        <f t="shared" si="4"/>
        <v>4400000</v>
      </c>
      <c r="E54" s="14"/>
      <c r="F54" s="14"/>
      <c r="G54" s="14">
        <v>1932250</v>
      </c>
      <c r="H54" s="15"/>
      <c r="I54" s="15">
        <f t="shared" si="8"/>
        <v>1932250</v>
      </c>
      <c r="J54" s="19">
        <f t="shared" si="9"/>
        <v>2467750</v>
      </c>
      <c r="K54" s="1"/>
      <c r="L54" s="1"/>
      <c r="M54" s="1"/>
      <c r="N54" s="20"/>
      <c r="X54" s="1"/>
    </row>
    <row r="55" spans="1:24" x14ac:dyDescent="0.2">
      <c r="A55" s="28" t="s">
        <v>62</v>
      </c>
      <c r="B55" s="12">
        <v>333375</v>
      </c>
      <c r="C55" s="13"/>
      <c r="D55" s="14">
        <f t="shared" si="4"/>
        <v>333375</v>
      </c>
      <c r="E55" s="14"/>
      <c r="F55" s="14"/>
      <c r="G55" s="14">
        <v>720000</v>
      </c>
      <c r="H55" s="15"/>
      <c r="I55" s="15">
        <f t="shared" si="8"/>
        <v>720000</v>
      </c>
      <c r="J55" s="19">
        <f t="shared" si="9"/>
        <v>-386625</v>
      </c>
      <c r="K55" s="1"/>
      <c r="L55" s="1"/>
      <c r="M55" s="1"/>
      <c r="N55" s="20"/>
      <c r="X55" s="1"/>
    </row>
    <row r="56" spans="1:24" x14ac:dyDescent="0.2">
      <c r="A56" s="28" t="s">
        <v>63</v>
      </c>
      <c r="B56" s="12">
        <v>1000000</v>
      </c>
      <c r="C56" s="13"/>
      <c r="D56" s="14">
        <f t="shared" si="4"/>
        <v>1000000</v>
      </c>
      <c r="E56" s="14"/>
      <c r="F56" s="14">
        <v>863512</v>
      </c>
      <c r="G56" s="14">
        <v>847023.18</v>
      </c>
      <c r="H56" s="15">
        <v>-217745.4</v>
      </c>
      <c r="I56" s="15">
        <f t="shared" si="8"/>
        <v>1492789.7800000003</v>
      </c>
      <c r="J56" s="19">
        <f t="shared" si="9"/>
        <v>-492789.78000000026</v>
      </c>
      <c r="K56" s="1"/>
      <c r="L56" s="1"/>
      <c r="M56" s="1"/>
      <c r="N56" s="20"/>
      <c r="X56" s="1"/>
    </row>
    <row r="57" spans="1:24" x14ac:dyDescent="0.2">
      <c r="A57" s="28" t="s">
        <v>64</v>
      </c>
      <c r="B57" s="12">
        <v>700000</v>
      </c>
      <c r="C57" s="13"/>
      <c r="D57" s="14">
        <f t="shared" si="4"/>
        <v>700000</v>
      </c>
      <c r="E57" s="14"/>
      <c r="F57" s="14"/>
      <c r="G57" s="14"/>
      <c r="H57" s="15"/>
      <c r="I57" s="15">
        <f t="shared" si="8"/>
        <v>0</v>
      </c>
      <c r="J57" s="19">
        <f t="shared" si="9"/>
        <v>700000</v>
      </c>
      <c r="K57" s="1"/>
      <c r="L57" s="1"/>
      <c r="M57" s="1"/>
      <c r="N57" s="20"/>
      <c r="X57" s="1"/>
    </row>
    <row r="58" spans="1:24" x14ac:dyDescent="0.2">
      <c r="A58" s="28" t="s">
        <v>65</v>
      </c>
      <c r="B58" s="12">
        <v>1000000</v>
      </c>
      <c r="C58" s="13"/>
      <c r="D58" s="14">
        <f t="shared" si="4"/>
        <v>1000000</v>
      </c>
      <c r="E58" s="14"/>
      <c r="F58" s="14"/>
      <c r="G58" s="14"/>
      <c r="H58" s="15"/>
      <c r="I58" s="15">
        <f t="shared" si="8"/>
        <v>0</v>
      </c>
      <c r="J58" s="19">
        <f t="shared" si="9"/>
        <v>1000000</v>
      </c>
      <c r="K58" s="1"/>
      <c r="L58" s="1"/>
      <c r="M58" s="1"/>
      <c r="N58" s="20"/>
      <c r="X58" s="1"/>
    </row>
    <row r="59" spans="1:24" x14ac:dyDescent="0.2">
      <c r="A59" s="28" t="s">
        <v>66</v>
      </c>
      <c r="B59" s="12">
        <v>70000</v>
      </c>
      <c r="C59" s="24"/>
      <c r="D59" s="14">
        <f t="shared" si="4"/>
        <v>70000</v>
      </c>
      <c r="E59" s="14"/>
      <c r="F59" s="14"/>
      <c r="G59" s="14"/>
      <c r="H59" s="15"/>
      <c r="I59" s="15">
        <f t="shared" si="8"/>
        <v>0</v>
      </c>
      <c r="J59" s="19">
        <f t="shared" si="9"/>
        <v>70000</v>
      </c>
      <c r="K59" s="1"/>
      <c r="L59" s="1"/>
      <c r="M59" s="1"/>
      <c r="N59" s="20"/>
      <c r="X59" s="1"/>
    </row>
    <row r="60" spans="1:24" x14ac:dyDescent="0.2">
      <c r="A60" s="28" t="s">
        <v>67</v>
      </c>
      <c r="B60" s="12">
        <v>6754240</v>
      </c>
      <c r="C60" s="24"/>
      <c r="D60" s="14">
        <f t="shared" si="4"/>
        <v>6754240</v>
      </c>
      <c r="F60" s="14">
        <v>66245.429999999993</v>
      </c>
      <c r="G60" s="14">
        <v>2349211.27</v>
      </c>
      <c r="H60" s="15">
        <v>384172.18</v>
      </c>
      <c r="I60" s="15">
        <f t="shared" si="8"/>
        <v>2799628.8800000004</v>
      </c>
      <c r="J60" s="19">
        <f t="shared" si="9"/>
        <v>3954611.1199999996</v>
      </c>
      <c r="K60" s="1"/>
      <c r="L60" s="1"/>
      <c r="M60" s="1"/>
      <c r="N60" s="20"/>
      <c r="X60" s="1"/>
    </row>
    <row r="61" spans="1:24" x14ac:dyDescent="0.2">
      <c r="A61" s="28" t="s">
        <v>68</v>
      </c>
      <c r="B61" s="12">
        <v>100000</v>
      </c>
      <c r="C61" s="24"/>
      <c r="D61" s="14">
        <f t="shared" si="4"/>
        <v>100000</v>
      </c>
      <c r="E61" s="14"/>
      <c r="F61" s="14"/>
      <c r="G61" s="14">
        <v>3528211.8</v>
      </c>
      <c r="H61" s="15">
        <v>1100000</v>
      </c>
      <c r="I61" s="15">
        <f t="shared" si="8"/>
        <v>4628211.8</v>
      </c>
      <c r="J61" s="19">
        <f t="shared" si="9"/>
        <v>-4528211.8</v>
      </c>
      <c r="K61" s="1"/>
      <c r="L61" s="1"/>
      <c r="M61" s="1"/>
      <c r="N61" s="20"/>
      <c r="X61" s="1"/>
    </row>
    <row r="62" spans="1:24" x14ac:dyDescent="0.2">
      <c r="A62" s="28" t="s">
        <v>69</v>
      </c>
      <c r="B62" s="12">
        <v>1</v>
      </c>
      <c r="C62" s="24"/>
      <c r="D62" s="14">
        <f t="shared" si="4"/>
        <v>1</v>
      </c>
      <c r="E62" s="14"/>
      <c r="F62" s="14"/>
      <c r="G62" s="14"/>
      <c r="H62" s="15"/>
      <c r="I62" s="15">
        <f t="shared" si="8"/>
        <v>0</v>
      </c>
      <c r="J62" s="19">
        <f t="shared" si="9"/>
        <v>1</v>
      </c>
      <c r="K62" s="1"/>
      <c r="L62" s="1"/>
      <c r="M62" s="1"/>
      <c r="N62" s="20"/>
      <c r="X62" s="1"/>
    </row>
    <row r="63" spans="1:24" x14ac:dyDescent="0.2">
      <c r="A63" s="28" t="s">
        <v>70</v>
      </c>
      <c r="B63" s="12">
        <v>525</v>
      </c>
      <c r="C63" s="24"/>
      <c r="D63" s="14">
        <f t="shared" si="4"/>
        <v>525</v>
      </c>
      <c r="E63" s="14"/>
      <c r="F63" s="14"/>
      <c r="G63" s="14"/>
      <c r="H63" s="15"/>
      <c r="I63" s="15">
        <f t="shared" si="8"/>
        <v>0</v>
      </c>
      <c r="J63" s="19">
        <f t="shared" si="9"/>
        <v>525</v>
      </c>
      <c r="K63" s="1"/>
      <c r="L63" s="1"/>
      <c r="M63" s="1"/>
      <c r="N63" s="20"/>
      <c r="X63" s="1"/>
    </row>
    <row r="64" spans="1:24" x14ac:dyDescent="0.2">
      <c r="A64" s="28" t="s">
        <v>71</v>
      </c>
      <c r="B64" s="12">
        <v>7364000</v>
      </c>
      <c r="C64" s="24"/>
      <c r="D64" s="14">
        <f t="shared" si="4"/>
        <v>7364000</v>
      </c>
      <c r="E64" s="14"/>
      <c r="F64" s="14"/>
      <c r="G64" s="14"/>
      <c r="H64" s="15"/>
      <c r="I64" s="15">
        <f t="shared" si="8"/>
        <v>0</v>
      </c>
      <c r="J64" s="19">
        <f t="shared" si="9"/>
        <v>7364000</v>
      </c>
      <c r="K64" s="1"/>
      <c r="L64" s="1"/>
      <c r="M64" s="1"/>
      <c r="N64" s="20"/>
      <c r="X64" s="1"/>
    </row>
    <row r="65" spans="1:24" x14ac:dyDescent="0.2">
      <c r="A65" s="28" t="s">
        <v>72</v>
      </c>
      <c r="B65" s="12">
        <v>10981000</v>
      </c>
      <c r="C65" s="13">
        <v>6000000</v>
      </c>
      <c r="D65" s="14">
        <f t="shared" si="4"/>
        <v>16981000</v>
      </c>
      <c r="E65" s="14"/>
      <c r="F65" s="14">
        <v>2500000</v>
      </c>
      <c r="G65" s="14">
        <v>159300</v>
      </c>
      <c r="H65" s="15">
        <v>-159300</v>
      </c>
      <c r="I65" s="15">
        <f t="shared" si="8"/>
        <v>2500000</v>
      </c>
      <c r="J65" s="19">
        <f t="shared" si="9"/>
        <v>14481000</v>
      </c>
      <c r="K65" s="1"/>
      <c r="L65" s="1"/>
      <c r="M65" s="1"/>
      <c r="N65" s="20"/>
      <c r="X65" s="1"/>
    </row>
    <row r="66" spans="1:24" x14ac:dyDescent="0.2">
      <c r="A66" s="28" t="s">
        <v>73</v>
      </c>
      <c r="B66" s="12"/>
      <c r="C66" s="13">
        <v>300000</v>
      </c>
      <c r="D66" s="14">
        <f t="shared" si="4"/>
        <v>300000</v>
      </c>
      <c r="E66" s="14"/>
      <c r="F66" s="14"/>
      <c r="G66" s="14"/>
      <c r="H66" s="15"/>
      <c r="I66" s="15">
        <f t="shared" si="8"/>
        <v>0</v>
      </c>
      <c r="J66" s="19">
        <f t="shared" si="9"/>
        <v>300000</v>
      </c>
      <c r="K66" s="1"/>
      <c r="L66" s="1"/>
      <c r="M66" s="1"/>
      <c r="N66" s="20"/>
      <c r="X66" s="1"/>
    </row>
    <row r="67" spans="1:24" x14ac:dyDescent="0.2">
      <c r="A67" s="28" t="s">
        <v>74</v>
      </c>
      <c r="B67" s="12"/>
      <c r="C67" s="13">
        <v>200000</v>
      </c>
      <c r="D67" s="14">
        <f t="shared" si="4"/>
        <v>200000</v>
      </c>
      <c r="E67" s="14"/>
      <c r="F67" s="14"/>
      <c r="G67" s="14"/>
      <c r="H67" s="15"/>
      <c r="I67" s="15">
        <f t="shared" si="8"/>
        <v>0</v>
      </c>
      <c r="J67" s="19">
        <f t="shared" si="9"/>
        <v>200000</v>
      </c>
      <c r="K67" s="1"/>
      <c r="L67" s="1"/>
      <c r="M67" s="1"/>
      <c r="N67" s="20"/>
      <c r="X67" s="1"/>
    </row>
    <row r="68" spans="1:24" x14ac:dyDescent="0.2">
      <c r="A68" s="28" t="s">
        <v>75</v>
      </c>
      <c r="B68" s="12">
        <v>3700000</v>
      </c>
      <c r="C68" s="13"/>
      <c r="D68" s="14">
        <f t="shared" si="4"/>
        <v>3700000</v>
      </c>
      <c r="E68" s="14"/>
      <c r="F68" s="14">
        <v>192930</v>
      </c>
      <c r="G68" s="14">
        <v>1008959</v>
      </c>
      <c r="H68" s="15">
        <v>387276</v>
      </c>
      <c r="I68" s="15">
        <f t="shared" si="8"/>
        <v>1589165</v>
      </c>
      <c r="J68" s="19">
        <f t="shared" si="9"/>
        <v>2110835</v>
      </c>
      <c r="K68" s="1"/>
      <c r="L68" s="1"/>
      <c r="M68" s="1"/>
      <c r="N68" s="20"/>
      <c r="X68" s="1"/>
    </row>
    <row r="69" spans="1:24" x14ac:dyDescent="0.2">
      <c r="A69" s="28" t="s">
        <v>76</v>
      </c>
      <c r="B69" s="12">
        <v>3000000</v>
      </c>
      <c r="C69" s="13"/>
      <c r="D69" s="14">
        <f t="shared" si="4"/>
        <v>3000000</v>
      </c>
      <c r="E69" s="14"/>
      <c r="F69" s="14"/>
      <c r="G69" s="14"/>
      <c r="H69" s="15">
        <v>23600</v>
      </c>
      <c r="I69" s="15">
        <f t="shared" si="8"/>
        <v>23600</v>
      </c>
      <c r="J69" s="19">
        <f t="shared" si="9"/>
        <v>2976400</v>
      </c>
      <c r="K69" s="1"/>
      <c r="L69" s="1"/>
      <c r="M69" s="1"/>
      <c r="N69" s="20"/>
      <c r="X69" s="1"/>
    </row>
    <row r="70" spans="1:24" x14ac:dyDescent="0.2">
      <c r="A70" s="28" t="s">
        <v>77</v>
      </c>
      <c r="B70" s="12">
        <v>1200000</v>
      </c>
      <c r="C70" s="13"/>
      <c r="D70" s="14">
        <f t="shared" si="4"/>
        <v>1200000</v>
      </c>
      <c r="E70" s="14"/>
      <c r="F70" s="14"/>
      <c r="G70" s="14"/>
      <c r="H70" s="15"/>
      <c r="I70" s="15">
        <f t="shared" si="8"/>
        <v>0</v>
      </c>
      <c r="J70" s="19">
        <f t="shared" si="9"/>
        <v>1200000</v>
      </c>
      <c r="K70" s="1"/>
      <c r="L70" s="1"/>
      <c r="M70" s="1"/>
      <c r="N70" s="20"/>
      <c r="X70" s="1"/>
    </row>
    <row r="71" spans="1:24" x14ac:dyDescent="0.2">
      <c r="A71" s="26" t="s">
        <v>78</v>
      </c>
      <c r="B71" s="12">
        <v>262</v>
      </c>
      <c r="C71" s="29"/>
      <c r="D71" s="14">
        <f t="shared" si="4"/>
        <v>262</v>
      </c>
      <c r="E71" s="14"/>
      <c r="F71" s="14"/>
      <c r="G71" s="14"/>
      <c r="H71" s="15">
        <v>2118201</v>
      </c>
      <c r="I71" s="15">
        <f t="shared" si="8"/>
        <v>2118201</v>
      </c>
      <c r="J71" s="19">
        <f t="shared" si="9"/>
        <v>-2117939</v>
      </c>
      <c r="K71" s="1"/>
      <c r="L71" s="1"/>
      <c r="M71" s="1"/>
      <c r="N71" s="20"/>
      <c r="X71" s="1"/>
    </row>
    <row r="72" spans="1:24" ht="13.5" thickBot="1" x14ac:dyDescent="0.25">
      <c r="A72" s="30" t="s">
        <v>79</v>
      </c>
      <c r="B72" s="12">
        <v>1</v>
      </c>
      <c r="C72" s="13"/>
      <c r="D72" s="14">
        <f t="shared" si="4"/>
        <v>1</v>
      </c>
      <c r="E72" s="14"/>
      <c r="F72" s="14"/>
      <c r="G72" s="14"/>
      <c r="H72" s="15"/>
      <c r="I72" s="15">
        <f t="shared" si="8"/>
        <v>0</v>
      </c>
      <c r="J72" s="19">
        <f t="shared" si="9"/>
        <v>1</v>
      </c>
      <c r="K72" s="1"/>
      <c r="L72" s="1"/>
      <c r="M72" s="1"/>
      <c r="N72" s="20"/>
      <c r="X72" s="1"/>
    </row>
    <row r="73" spans="1:24" ht="15" thickBot="1" x14ac:dyDescent="0.25">
      <c r="A73" s="22" t="s">
        <v>80</v>
      </c>
      <c r="B73" s="4">
        <f>SUM(B74:B122)</f>
        <v>546928715</v>
      </c>
      <c r="C73" s="7">
        <f>SUM(C74:C123)</f>
        <v>-73050225</v>
      </c>
      <c r="D73" s="4">
        <f>SUM(D74:D123)</f>
        <v>473878490</v>
      </c>
      <c r="E73" s="4">
        <f>SUM(E74:E120)</f>
        <v>27958100</v>
      </c>
      <c r="F73" s="4">
        <f>SUM(F74:F120)</f>
        <v>11025079.697999999</v>
      </c>
      <c r="G73" s="4">
        <f>SUM(G74:G123)</f>
        <v>46285957.000000007</v>
      </c>
      <c r="H73" s="4">
        <f>SUM(H74:H123)</f>
        <v>15892387.970000001</v>
      </c>
      <c r="I73" s="4">
        <f>SUM(I74:I123)</f>
        <v>101161524.66799998</v>
      </c>
      <c r="J73" s="8">
        <f>SUM(J74:J123)</f>
        <v>372716965.33200002</v>
      </c>
      <c r="K73" s="23"/>
      <c r="L73" s="1"/>
      <c r="M73" s="1"/>
      <c r="N73" s="20"/>
      <c r="X73" s="1"/>
    </row>
    <row r="74" spans="1:24" x14ac:dyDescent="0.2">
      <c r="A74" s="25" t="s">
        <v>81</v>
      </c>
      <c r="B74" s="12">
        <v>48559371</v>
      </c>
      <c r="C74" s="13"/>
      <c r="D74" s="14">
        <f t="shared" si="4"/>
        <v>48559371</v>
      </c>
      <c r="E74" s="14"/>
      <c r="F74" s="14">
        <v>853281.6</v>
      </c>
      <c r="G74" s="14">
        <v>7635155.3399999999</v>
      </c>
      <c r="H74" s="15">
        <v>724876</v>
      </c>
      <c r="I74" s="15">
        <f t="shared" ref="I74:I123" si="10">SUM(E74:H74)</f>
        <v>9213312.9399999995</v>
      </c>
      <c r="J74" s="19">
        <f t="shared" ref="J74:J123" si="11">+D74-I74</f>
        <v>39346058.060000002</v>
      </c>
      <c r="K74" s="1"/>
      <c r="L74" s="1"/>
      <c r="M74" s="1"/>
      <c r="N74" s="20"/>
      <c r="X74" s="1"/>
    </row>
    <row r="75" spans="1:24" x14ac:dyDescent="0.2">
      <c r="A75" s="25" t="s">
        <v>82</v>
      </c>
      <c r="B75" s="12">
        <v>500000</v>
      </c>
      <c r="C75" s="13"/>
      <c r="D75" s="14">
        <f t="shared" si="4"/>
        <v>500000</v>
      </c>
      <c r="E75" s="14"/>
      <c r="F75" s="14"/>
      <c r="G75" s="14">
        <v>400000</v>
      </c>
      <c r="H75" s="15"/>
      <c r="I75" s="15">
        <f t="shared" si="10"/>
        <v>400000</v>
      </c>
      <c r="J75" s="19">
        <f t="shared" si="11"/>
        <v>100000</v>
      </c>
      <c r="K75" s="1"/>
      <c r="L75" s="1"/>
      <c r="M75" s="1"/>
      <c r="N75" s="20"/>
      <c r="X75" s="1"/>
    </row>
    <row r="76" spans="1:24" x14ac:dyDescent="0.2">
      <c r="A76" s="25" t="s">
        <v>83</v>
      </c>
      <c r="B76" s="12">
        <v>20900000</v>
      </c>
      <c r="C76" s="13">
        <v>-11000000</v>
      </c>
      <c r="D76" s="14">
        <f t="shared" si="4"/>
        <v>9900000</v>
      </c>
      <c r="E76" s="14"/>
      <c r="F76" s="14"/>
      <c r="G76" s="14"/>
      <c r="H76" s="15"/>
      <c r="I76" s="15">
        <f t="shared" si="10"/>
        <v>0</v>
      </c>
      <c r="J76" s="19">
        <f t="shared" si="11"/>
        <v>9900000</v>
      </c>
      <c r="K76" s="1"/>
      <c r="L76" s="1"/>
      <c r="M76" s="1"/>
      <c r="N76" s="20"/>
      <c r="X76" s="1"/>
    </row>
    <row r="77" spans="1:24" x14ac:dyDescent="0.2">
      <c r="A77" s="25" t="s">
        <v>84</v>
      </c>
      <c r="B77" s="12">
        <v>55095155</v>
      </c>
      <c r="C77" s="13">
        <v>-3820000</v>
      </c>
      <c r="D77" s="14">
        <f t="shared" si="4"/>
        <v>51275155</v>
      </c>
      <c r="E77" s="14">
        <v>25650000</v>
      </c>
      <c r="F77" s="14"/>
      <c r="G77" s="14">
        <v>18955980</v>
      </c>
      <c r="H77" s="15">
        <v>2120000</v>
      </c>
      <c r="I77" s="15">
        <f t="shared" si="10"/>
        <v>46725980</v>
      </c>
      <c r="J77" s="19">
        <f t="shared" si="11"/>
        <v>4549175</v>
      </c>
      <c r="K77" s="1"/>
      <c r="L77" s="1"/>
      <c r="M77" s="1"/>
      <c r="N77" s="20"/>
      <c r="X77" s="1"/>
    </row>
    <row r="78" spans="1:24" x14ac:dyDescent="0.2">
      <c r="A78" s="25" t="s">
        <v>85</v>
      </c>
      <c r="B78" s="12">
        <v>7454736</v>
      </c>
      <c r="C78" s="13">
        <v>-7000000</v>
      </c>
      <c r="D78" s="14">
        <f t="shared" si="4"/>
        <v>454736</v>
      </c>
      <c r="E78" s="14"/>
      <c r="F78" s="14"/>
      <c r="G78" s="14"/>
      <c r="H78" s="15"/>
      <c r="I78" s="15">
        <f t="shared" si="10"/>
        <v>0</v>
      </c>
      <c r="J78" s="19">
        <f t="shared" si="11"/>
        <v>454736</v>
      </c>
      <c r="K78" s="1"/>
      <c r="L78" s="1"/>
      <c r="M78" s="1"/>
      <c r="N78" s="20"/>
      <c r="X78" s="1"/>
    </row>
    <row r="79" spans="1:24" x14ac:dyDescent="0.2">
      <c r="A79" s="25" t="s">
        <v>86</v>
      </c>
      <c r="B79" s="12">
        <v>600000</v>
      </c>
      <c r="C79" s="13"/>
      <c r="D79" s="14">
        <f t="shared" si="4"/>
        <v>600000</v>
      </c>
      <c r="E79" s="14"/>
      <c r="F79" s="14"/>
      <c r="G79" s="14">
        <v>96213.36</v>
      </c>
      <c r="H79" s="15"/>
      <c r="I79" s="15">
        <f t="shared" si="10"/>
        <v>96213.36</v>
      </c>
      <c r="J79" s="19">
        <f t="shared" si="11"/>
        <v>503786.64</v>
      </c>
      <c r="K79" s="1"/>
      <c r="L79" s="1"/>
      <c r="M79" s="1"/>
      <c r="N79" s="20"/>
      <c r="X79" s="1"/>
    </row>
    <row r="80" spans="1:24" x14ac:dyDescent="0.2">
      <c r="A80" s="25" t="s">
        <v>87</v>
      </c>
      <c r="B80" s="12">
        <v>100000</v>
      </c>
      <c r="C80" s="13"/>
      <c r="D80" s="14">
        <f t="shared" ref="D80:D123" si="12">+B80+C80</f>
        <v>100000</v>
      </c>
      <c r="E80" s="14"/>
      <c r="F80" s="14">
        <v>4307</v>
      </c>
      <c r="G80" s="14"/>
      <c r="H80" s="15"/>
      <c r="I80" s="15">
        <f t="shared" si="10"/>
        <v>4307</v>
      </c>
      <c r="J80" s="19">
        <f t="shared" si="11"/>
        <v>95693</v>
      </c>
      <c r="K80" s="1"/>
      <c r="L80" s="1"/>
      <c r="M80" s="1"/>
      <c r="N80" s="20"/>
      <c r="X80" s="1"/>
    </row>
    <row r="81" spans="1:24" x14ac:dyDescent="0.2">
      <c r="A81" s="25" t="s">
        <v>88</v>
      </c>
      <c r="B81" s="12">
        <v>1537500</v>
      </c>
      <c r="C81" s="13">
        <v>-50000</v>
      </c>
      <c r="D81" s="14">
        <f t="shared" si="12"/>
        <v>1487500</v>
      </c>
      <c r="E81" s="14"/>
      <c r="F81" s="14">
        <v>97350</v>
      </c>
      <c r="G81" s="14">
        <v>40460.43</v>
      </c>
      <c r="H81" s="15"/>
      <c r="I81" s="15">
        <f t="shared" si="10"/>
        <v>137810.43</v>
      </c>
      <c r="J81" s="19">
        <f t="shared" si="11"/>
        <v>1349689.57</v>
      </c>
      <c r="K81" s="1"/>
      <c r="L81" s="1"/>
      <c r="M81" s="1"/>
      <c r="N81" s="20"/>
      <c r="X81" s="1"/>
    </row>
    <row r="82" spans="1:24" x14ac:dyDescent="0.2">
      <c r="A82" s="31" t="s">
        <v>89</v>
      </c>
      <c r="B82" s="12">
        <v>2300000</v>
      </c>
      <c r="C82" s="13"/>
      <c r="D82" s="14">
        <f t="shared" si="12"/>
        <v>2300000</v>
      </c>
      <c r="E82" s="14"/>
      <c r="F82" s="14">
        <v>49652</v>
      </c>
      <c r="G82" s="14">
        <v>129236</v>
      </c>
      <c r="H82" s="15">
        <v>135936</v>
      </c>
      <c r="I82" s="15">
        <f t="shared" si="10"/>
        <v>314824</v>
      </c>
      <c r="J82" s="19">
        <f t="shared" si="11"/>
        <v>1985176</v>
      </c>
      <c r="K82" s="1"/>
      <c r="L82" s="1"/>
      <c r="M82" s="1"/>
      <c r="N82" s="20"/>
      <c r="X82" s="1"/>
    </row>
    <row r="83" spans="1:24" x14ac:dyDescent="0.2">
      <c r="A83" s="31" t="s">
        <v>90</v>
      </c>
      <c r="B83" s="12"/>
      <c r="C83" s="13">
        <v>50000</v>
      </c>
      <c r="D83" s="14">
        <f t="shared" si="12"/>
        <v>50000</v>
      </c>
      <c r="E83" s="14"/>
      <c r="F83" s="14"/>
      <c r="G83" s="14">
        <v>9735</v>
      </c>
      <c r="H83" s="15"/>
      <c r="I83" s="15">
        <f t="shared" si="10"/>
        <v>9735</v>
      </c>
      <c r="J83" s="19">
        <f t="shared" si="11"/>
        <v>40265</v>
      </c>
      <c r="K83" s="1"/>
      <c r="L83" s="1"/>
      <c r="M83" s="1"/>
      <c r="N83" s="20"/>
      <c r="X83" s="1"/>
    </row>
    <row r="84" spans="1:24" x14ac:dyDescent="0.2">
      <c r="A84" s="31" t="s">
        <v>91</v>
      </c>
      <c r="B84" s="12">
        <v>5147217</v>
      </c>
      <c r="C84" s="13"/>
      <c r="D84" s="14">
        <f t="shared" si="12"/>
        <v>5147217</v>
      </c>
      <c r="E84" s="14"/>
      <c r="F84" s="14">
        <v>56917.688000000002</v>
      </c>
      <c r="G84" s="14">
        <v>168029.67</v>
      </c>
      <c r="H84" s="15">
        <v>35600</v>
      </c>
      <c r="I84" s="15">
        <f t="shared" si="10"/>
        <v>260547.35800000001</v>
      </c>
      <c r="J84" s="19">
        <f t="shared" si="11"/>
        <v>4886669.642</v>
      </c>
      <c r="K84" s="1"/>
      <c r="L84" s="1"/>
      <c r="M84" s="1"/>
      <c r="N84" s="20"/>
      <c r="X84" s="1"/>
    </row>
    <row r="85" spans="1:24" x14ac:dyDescent="0.2">
      <c r="A85" s="32" t="s">
        <v>92</v>
      </c>
      <c r="B85" s="12">
        <v>1100000</v>
      </c>
      <c r="C85" s="13"/>
      <c r="D85" s="14">
        <f t="shared" si="12"/>
        <v>1100000</v>
      </c>
      <c r="E85" s="14"/>
      <c r="F85" s="14">
        <v>286622</v>
      </c>
      <c r="G85" s="14">
        <v>86760.68</v>
      </c>
      <c r="H85" s="15"/>
      <c r="I85" s="15">
        <f t="shared" si="10"/>
        <v>373382.68</v>
      </c>
      <c r="J85" s="19">
        <f t="shared" si="11"/>
        <v>726617.32000000007</v>
      </c>
      <c r="K85" s="1"/>
      <c r="L85" s="1"/>
      <c r="M85" s="1"/>
      <c r="N85" s="20"/>
      <c r="X85" s="1"/>
    </row>
    <row r="86" spans="1:24" x14ac:dyDescent="0.2">
      <c r="A86" s="32" t="s">
        <v>93</v>
      </c>
      <c r="B86" s="12">
        <v>725212</v>
      </c>
      <c r="C86" s="24"/>
      <c r="D86" s="14">
        <f t="shared" si="12"/>
        <v>725212</v>
      </c>
      <c r="E86" s="14"/>
      <c r="F86" s="14"/>
      <c r="G86" s="14">
        <v>28152.06</v>
      </c>
      <c r="H86" s="15"/>
      <c r="I86" s="15">
        <f t="shared" si="10"/>
        <v>28152.06</v>
      </c>
      <c r="J86" s="19">
        <f t="shared" si="11"/>
        <v>697059.94</v>
      </c>
      <c r="K86" s="1"/>
      <c r="L86" s="1"/>
      <c r="M86" s="1"/>
      <c r="N86" s="20"/>
      <c r="X86" s="1"/>
    </row>
    <row r="87" spans="1:24" x14ac:dyDescent="0.2">
      <c r="A87" s="32" t="s">
        <v>94</v>
      </c>
      <c r="B87" s="12">
        <v>1090000</v>
      </c>
      <c r="C87" s="24"/>
      <c r="D87" s="14">
        <f t="shared" si="12"/>
        <v>1090000</v>
      </c>
      <c r="E87" s="14"/>
      <c r="F87" s="14"/>
      <c r="G87" s="14">
        <v>30837</v>
      </c>
      <c r="H87" s="15"/>
      <c r="I87" s="15">
        <f t="shared" si="10"/>
        <v>30837</v>
      </c>
      <c r="J87" s="19">
        <f t="shared" si="11"/>
        <v>1059163</v>
      </c>
      <c r="K87" s="1"/>
      <c r="L87" s="1"/>
      <c r="M87" s="1"/>
      <c r="N87" s="20"/>
      <c r="X87" s="1"/>
    </row>
    <row r="88" spans="1:24" x14ac:dyDescent="0.2">
      <c r="A88" s="32" t="s">
        <v>95</v>
      </c>
      <c r="B88" s="12">
        <v>500000</v>
      </c>
      <c r="C88" s="24"/>
      <c r="D88" s="14">
        <f t="shared" si="12"/>
        <v>500000</v>
      </c>
      <c r="E88" s="14"/>
      <c r="F88" s="14"/>
      <c r="G88" s="14"/>
      <c r="H88" s="15"/>
      <c r="I88" s="15">
        <f t="shared" si="10"/>
        <v>0</v>
      </c>
      <c r="J88" s="19">
        <f t="shared" si="11"/>
        <v>500000</v>
      </c>
      <c r="K88" s="1"/>
      <c r="L88" s="1"/>
      <c r="M88" s="1"/>
      <c r="N88" s="20"/>
      <c r="X88" s="1"/>
    </row>
    <row r="89" spans="1:24" x14ac:dyDescent="0.2">
      <c r="A89" s="32" t="s">
        <v>96</v>
      </c>
      <c r="B89" s="12"/>
      <c r="C89" s="24">
        <v>960000</v>
      </c>
      <c r="D89" s="14">
        <f t="shared" si="12"/>
        <v>960000</v>
      </c>
      <c r="E89" s="14"/>
      <c r="F89" s="14">
        <v>928434.62</v>
      </c>
      <c r="G89" s="14"/>
      <c r="H89" s="15"/>
      <c r="I89" s="15">
        <f t="shared" si="10"/>
        <v>928434.62</v>
      </c>
      <c r="J89" s="19">
        <f t="shared" si="11"/>
        <v>31565.380000000005</v>
      </c>
      <c r="K89" s="1"/>
      <c r="L89" s="1"/>
      <c r="M89" s="1"/>
      <c r="N89" s="20"/>
      <c r="X89" s="1"/>
    </row>
    <row r="90" spans="1:24" x14ac:dyDescent="0.2">
      <c r="A90" s="32" t="s">
        <v>97</v>
      </c>
      <c r="B90" s="12"/>
      <c r="C90" s="24">
        <v>10000</v>
      </c>
      <c r="D90" s="14">
        <f t="shared" si="12"/>
        <v>10000</v>
      </c>
      <c r="E90" s="14"/>
      <c r="F90" s="14"/>
      <c r="G90" s="14">
        <v>3159.99</v>
      </c>
      <c r="H90" s="15"/>
      <c r="I90" s="15">
        <f t="shared" si="10"/>
        <v>3159.99</v>
      </c>
      <c r="J90" s="19">
        <f t="shared" si="11"/>
        <v>6840.01</v>
      </c>
      <c r="K90" s="1"/>
      <c r="L90" s="1"/>
      <c r="M90" s="1"/>
      <c r="N90" s="20"/>
      <c r="X90" s="1"/>
    </row>
    <row r="91" spans="1:24" x14ac:dyDescent="0.2">
      <c r="A91" s="32" t="s">
        <v>98</v>
      </c>
      <c r="B91" s="12">
        <v>2800000</v>
      </c>
      <c r="C91" s="13"/>
      <c r="D91" s="14">
        <f t="shared" si="12"/>
        <v>2800000</v>
      </c>
      <c r="E91" s="14"/>
      <c r="F91" s="14">
        <v>807603.38</v>
      </c>
      <c r="G91" s="14">
        <v>659972.12</v>
      </c>
      <c r="H91" s="15">
        <v>14046.2</v>
      </c>
      <c r="I91" s="15">
        <f t="shared" si="10"/>
        <v>1481621.7</v>
      </c>
      <c r="J91" s="19">
        <f t="shared" si="11"/>
        <v>1318378.3</v>
      </c>
      <c r="K91" s="1"/>
      <c r="L91" s="1"/>
      <c r="M91" s="1"/>
      <c r="N91" s="20"/>
      <c r="X91" s="1"/>
    </row>
    <row r="92" spans="1:24" x14ac:dyDescent="0.2">
      <c r="A92" s="32" t="s">
        <v>99</v>
      </c>
      <c r="B92" s="12">
        <v>300000</v>
      </c>
      <c r="C92" s="13"/>
      <c r="D92" s="14">
        <f t="shared" si="12"/>
        <v>300000</v>
      </c>
      <c r="E92" s="14"/>
      <c r="F92" s="14">
        <v>3776</v>
      </c>
      <c r="G92" s="14">
        <v>190891.26</v>
      </c>
      <c r="H92" s="15">
        <v>158828</v>
      </c>
      <c r="I92" s="15">
        <f t="shared" si="10"/>
        <v>353495.26</v>
      </c>
      <c r="J92" s="19">
        <f t="shared" si="11"/>
        <v>-53495.260000000009</v>
      </c>
      <c r="K92" s="1"/>
      <c r="L92" s="1"/>
      <c r="M92" s="1"/>
      <c r="N92" s="20"/>
      <c r="X92" s="1"/>
    </row>
    <row r="93" spans="1:24" x14ac:dyDescent="0.2">
      <c r="A93" s="25" t="s">
        <v>100</v>
      </c>
      <c r="B93" s="12">
        <v>4200000</v>
      </c>
      <c r="C93" s="13">
        <v>-10000</v>
      </c>
      <c r="D93" s="14">
        <f t="shared" si="12"/>
        <v>4190000</v>
      </c>
      <c r="E93" s="14"/>
      <c r="F93" s="14">
        <v>158955.84</v>
      </c>
      <c r="G93" s="14">
        <v>2089842.78</v>
      </c>
      <c r="H93" s="15">
        <v>1416900</v>
      </c>
      <c r="I93" s="15">
        <f t="shared" si="10"/>
        <v>3665698.62</v>
      </c>
      <c r="J93" s="19">
        <f t="shared" si="11"/>
        <v>524301.37999999989</v>
      </c>
      <c r="K93" s="1"/>
      <c r="L93" s="1"/>
      <c r="M93" s="1"/>
      <c r="N93" s="20"/>
      <c r="X93" s="1"/>
    </row>
    <row r="94" spans="1:24" x14ac:dyDescent="0.2">
      <c r="A94" s="25" t="s">
        <v>101</v>
      </c>
      <c r="B94" s="12">
        <v>100000</v>
      </c>
      <c r="C94" s="13"/>
      <c r="D94" s="14">
        <f t="shared" si="12"/>
        <v>100000</v>
      </c>
      <c r="E94" s="14"/>
      <c r="F94" s="14"/>
      <c r="G94" s="14">
        <v>39158.300000000003</v>
      </c>
      <c r="H94" s="15"/>
      <c r="I94" s="15">
        <f t="shared" si="10"/>
        <v>39158.300000000003</v>
      </c>
      <c r="J94" s="19">
        <f t="shared" si="11"/>
        <v>60841.7</v>
      </c>
      <c r="K94" s="1"/>
      <c r="L94" s="1"/>
      <c r="M94" s="1"/>
      <c r="N94" s="20"/>
      <c r="X94" s="1"/>
    </row>
    <row r="95" spans="1:24" x14ac:dyDescent="0.2">
      <c r="A95" s="25" t="s">
        <v>102</v>
      </c>
      <c r="B95" s="12">
        <v>2700000</v>
      </c>
      <c r="C95" s="13"/>
      <c r="D95" s="14">
        <f t="shared" si="12"/>
        <v>2700000</v>
      </c>
      <c r="E95" s="14"/>
      <c r="F95" s="14"/>
      <c r="G95" s="14"/>
      <c r="H95" s="15"/>
      <c r="I95" s="15">
        <f t="shared" si="10"/>
        <v>0</v>
      </c>
      <c r="J95" s="19">
        <f t="shared" si="11"/>
        <v>2700000</v>
      </c>
      <c r="K95" s="1"/>
      <c r="L95" s="1"/>
      <c r="M95" s="1"/>
      <c r="N95" s="20"/>
      <c r="X95" s="1"/>
    </row>
    <row r="96" spans="1:24" x14ac:dyDescent="0.2">
      <c r="A96" s="25" t="s">
        <v>103</v>
      </c>
      <c r="B96" s="12">
        <v>82979</v>
      </c>
      <c r="C96" s="13"/>
      <c r="D96" s="14">
        <f t="shared" si="12"/>
        <v>82979</v>
      </c>
      <c r="E96" s="14"/>
      <c r="F96" s="14"/>
      <c r="G96" s="14">
        <v>811428.75</v>
      </c>
      <c r="H96" s="15"/>
      <c r="I96" s="15">
        <f t="shared" si="10"/>
        <v>811428.75</v>
      </c>
      <c r="J96" s="19">
        <f t="shared" si="11"/>
        <v>-728449.75</v>
      </c>
      <c r="K96" s="1"/>
      <c r="L96" s="1"/>
      <c r="M96" s="1"/>
      <c r="N96" s="20"/>
      <c r="X96" s="1"/>
    </row>
    <row r="97" spans="1:24" x14ac:dyDescent="0.2">
      <c r="A97" s="32" t="s">
        <v>104</v>
      </c>
      <c r="B97" s="12">
        <v>1310000</v>
      </c>
      <c r="C97" s="13">
        <v>5000000</v>
      </c>
      <c r="D97" s="14">
        <f t="shared" si="12"/>
        <v>6310000</v>
      </c>
      <c r="E97" s="14"/>
      <c r="F97" s="14">
        <v>17192.599999999999</v>
      </c>
      <c r="G97" s="14">
        <v>804959.92</v>
      </c>
      <c r="H97" s="15"/>
      <c r="I97" s="15">
        <f t="shared" si="10"/>
        <v>822152.52</v>
      </c>
      <c r="J97" s="19">
        <f t="shared" si="11"/>
        <v>5487847.4800000004</v>
      </c>
      <c r="K97" s="1"/>
      <c r="L97" s="1"/>
      <c r="M97" s="1"/>
      <c r="N97" s="20"/>
      <c r="X97" s="1"/>
    </row>
    <row r="98" spans="1:24" x14ac:dyDescent="0.2">
      <c r="A98" s="32" t="s">
        <v>105</v>
      </c>
      <c r="B98" s="12">
        <v>100000</v>
      </c>
      <c r="C98" s="13"/>
      <c r="D98" s="14">
        <f t="shared" si="12"/>
        <v>100000</v>
      </c>
      <c r="E98" s="14"/>
      <c r="F98" s="14"/>
      <c r="G98" s="14"/>
      <c r="H98" s="15"/>
      <c r="I98" s="15">
        <f t="shared" si="10"/>
        <v>0</v>
      </c>
      <c r="J98" s="19">
        <f t="shared" si="11"/>
        <v>100000</v>
      </c>
      <c r="K98" s="1"/>
      <c r="L98" s="1"/>
      <c r="M98" s="1"/>
      <c r="N98" s="20"/>
      <c r="X98" s="1"/>
    </row>
    <row r="99" spans="1:24" x14ac:dyDescent="0.2">
      <c r="A99" s="32" t="s">
        <v>106</v>
      </c>
      <c r="B99" s="12">
        <v>1485000</v>
      </c>
      <c r="C99" s="24"/>
      <c r="D99" s="14">
        <f t="shared" si="12"/>
        <v>1485000</v>
      </c>
      <c r="E99" s="14"/>
      <c r="F99" s="14">
        <v>348500</v>
      </c>
      <c r="G99" s="14">
        <v>394633.35</v>
      </c>
      <c r="H99" s="15"/>
      <c r="I99" s="15">
        <f t="shared" si="10"/>
        <v>743133.35</v>
      </c>
      <c r="J99" s="19">
        <f t="shared" si="11"/>
        <v>741866.65</v>
      </c>
      <c r="K99" s="1"/>
      <c r="L99" s="1"/>
      <c r="M99" s="1"/>
      <c r="N99" s="20"/>
      <c r="X99" s="1"/>
    </row>
    <row r="100" spans="1:24" x14ac:dyDescent="0.2">
      <c r="A100" s="32" t="s">
        <v>107</v>
      </c>
      <c r="B100" s="12">
        <v>2000000</v>
      </c>
      <c r="C100" s="13">
        <v>-300000</v>
      </c>
      <c r="D100" s="14">
        <f t="shared" si="12"/>
        <v>1700000</v>
      </c>
      <c r="E100" s="14"/>
      <c r="F100" s="14">
        <v>28836.3</v>
      </c>
      <c r="G100" s="14">
        <v>1102891.72</v>
      </c>
      <c r="H100" s="15"/>
      <c r="I100" s="15">
        <f t="shared" si="10"/>
        <v>1131728.02</v>
      </c>
      <c r="J100" s="19">
        <f t="shared" si="11"/>
        <v>568271.98</v>
      </c>
      <c r="K100" s="1"/>
      <c r="L100" s="1"/>
      <c r="M100" s="1"/>
      <c r="N100" s="20"/>
      <c r="X100" s="1"/>
    </row>
    <row r="101" spans="1:24" x14ac:dyDescent="0.2">
      <c r="A101" s="32" t="s">
        <v>108</v>
      </c>
      <c r="B101" s="12"/>
      <c r="C101" s="24">
        <v>30000</v>
      </c>
      <c r="D101" s="14">
        <f t="shared" si="12"/>
        <v>30000</v>
      </c>
      <c r="E101" s="14"/>
      <c r="F101" s="14"/>
      <c r="G101" s="14"/>
      <c r="H101" s="15"/>
      <c r="I101" s="15">
        <f t="shared" si="10"/>
        <v>0</v>
      </c>
      <c r="J101" s="19">
        <f t="shared" si="11"/>
        <v>30000</v>
      </c>
      <c r="K101" s="1"/>
      <c r="L101" s="1"/>
      <c r="M101" s="1"/>
      <c r="N101" s="20"/>
      <c r="X101" s="1"/>
    </row>
    <row r="102" spans="1:24" x14ac:dyDescent="0.2">
      <c r="A102" s="32" t="s">
        <v>109</v>
      </c>
      <c r="B102" s="12">
        <v>100000</v>
      </c>
      <c r="C102" s="24"/>
      <c r="D102" s="14">
        <f t="shared" si="12"/>
        <v>100000</v>
      </c>
      <c r="E102" s="14"/>
      <c r="F102" s="14">
        <v>96477.51</v>
      </c>
      <c r="G102" s="14">
        <v>2507.5</v>
      </c>
      <c r="H102" s="15"/>
      <c r="I102" s="15">
        <f t="shared" si="10"/>
        <v>98985.01</v>
      </c>
      <c r="J102" s="19">
        <f t="shared" si="11"/>
        <v>1014.9900000000052</v>
      </c>
      <c r="K102" s="1"/>
      <c r="L102" s="1"/>
      <c r="M102" s="1"/>
      <c r="N102" s="20"/>
      <c r="X102" s="1"/>
    </row>
    <row r="103" spans="1:24" x14ac:dyDescent="0.2">
      <c r="A103" s="32" t="s">
        <v>110</v>
      </c>
      <c r="B103" s="12">
        <v>1000000</v>
      </c>
      <c r="C103" s="13"/>
      <c r="D103" s="14">
        <f t="shared" si="12"/>
        <v>1000000</v>
      </c>
      <c r="E103" s="14"/>
      <c r="F103" s="14"/>
      <c r="G103" s="14"/>
      <c r="H103" s="15"/>
      <c r="I103" s="15">
        <f t="shared" si="10"/>
        <v>0</v>
      </c>
      <c r="J103" s="19">
        <f t="shared" si="11"/>
        <v>1000000</v>
      </c>
      <c r="K103" s="1"/>
      <c r="L103" s="1"/>
      <c r="M103" s="1"/>
      <c r="N103" s="20"/>
      <c r="X103" s="1"/>
    </row>
    <row r="104" spans="1:24" x14ac:dyDescent="0.2">
      <c r="A104" s="32" t="s">
        <v>111</v>
      </c>
      <c r="B104" s="12">
        <v>6145000</v>
      </c>
      <c r="C104" s="13"/>
      <c r="D104" s="14">
        <f t="shared" si="12"/>
        <v>6145000</v>
      </c>
      <c r="E104" s="14"/>
      <c r="F104" s="14"/>
      <c r="G104" s="14">
        <v>68935.600000000006</v>
      </c>
      <c r="H104" s="15">
        <v>412950</v>
      </c>
      <c r="I104" s="15">
        <f t="shared" si="10"/>
        <v>481885.6</v>
      </c>
      <c r="J104" s="19">
        <f t="shared" si="11"/>
        <v>5663114.4000000004</v>
      </c>
      <c r="K104" s="1"/>
      <c r="L104" s="1"/>
      <c r="M104" s="1"/>
      <c r="N104" s="20"/>
      <c r="X104" s="1"/>
    </row>
    <row r="105" spans="1:24" x14ac:dyDescent="0.2">
      <c r="A105" s="32" t="s">
        <v>112</v>
      </c>
      <c r="B105" s="12">
        <v>300000</v>
      </c>
      <c r="C105" s="24"/>
      <c r="D105" s="14">
        <f t="shared" si="12"/>
        <v>300000</v>
      </c>
      <c r="E105" s="14"/>
      <c r="F105" s="14"/>
      <c r="G105" s="14"/>
      <c r="H105" s="15">
        <v>60180</v>
      </c>
      <c r="I105" s="15">
        <f t="shared" si="10"/>
        <v>60180</v>
      </c>
      <c r="J105" s="19">
        <f t="shared" si="11"/>
        <v>239820</v>
      </c>
      <c r="K105" s="1"/>
      <c r="L105" s="1"/>
      <c r="M105" s="1"/>
      <c r="N105" s="20"/>
      <c r="X105" s="1"/>
    </row>
    <row r="106" spans="1:24" x14ac:dyDescent="0.2">
      <c r="A106" s="25" t="s">
        <v>113</v>
      </c>
      <c r="B106" s="12">
        <v>38639138</v>
      </c>
      <c r="C106" s="13"/>
      <c r="D106" s="14">
        <f t="shared" si="12"/>
        <v>38639138</v>
      </c>
      <c r="E106" s="14">
        <v>480600</v>
      </c>
      <c r="F106" s="14">
        <v>1944900</v>
      </c>
      <c r="G106" s="14">
        <v>2317664.04</v>
      </c>
      <c r="H106" s="15">
        <v>3946961.32</v>
      </c>
      <c r="I106" s="15">
        <f t="shared" si="10"/>
        <v>8690125.3599999994</v>
      </c>
      <c r="J106" s="19">
        <f t="shared" si="11"/>
        <v>29949012.640000001</v>
      </c>
      <c r="K106" s="1"/>
      <c r="L106" s="1"/>
      <c r="M106" s="1"/>
      <c r="N106" s="20"/>
      <c r="X106" s="1"/>
    </row>
    <row r="107" spans="1:24" x14ac:dyDescent="0.2">
      <c r="A107" s="25" t="s">
        <v>114</v>
      </c>
      <c r="B107" s="12">
        <v>46100000</v>
      </c>
      <c r="C107" s="13">
        <v>-50000</v>
      </c>
      <c r="D107" s="14">
        <f t="shared" si="12"/>
        <v>46050000</v>
      </c>
      <c r="E107" s="14">
        <v>1827500</v>
      </c>
      <c r="F107" s="14">
        <v>2994450</v>
      </c>
      <c r="G107" s="14">
        <v>4084765.76</v>
      </c>
      <c r="H107" s="15">
        <v>2843243.24</v>
      </c>
      <c r="I107" s="15">
        <f t="shared" si="10"/>
        <v>11749959</v>
      </c>
      <c r="J107" s="19">
        <f t="shared" si="11"/>
        <v>34300041</v>
      </c>
      <c r="K107" s="1"/>
      <c r="L107" s="1"/>
      <c r="M107" s="1"/>
      <c r="N107" s="20"/>
      <c r="X107" s="1"/>
    </row>
    <row r="108" spans="1:24" x14ac:dyDescent="0.2">
      <c r="A108" s="25" t="s">
        <v>115</v>
      </c>
      <c r="B108" s="12"/>
      <c r="C108" s="13">
        <v>50000</v>
      </c>
      <c r="D108" s="14">
        <f t="shared" si="12"/>
        <v>50000</v>
      </c>
      <c r="E108" s="14"/>
      <c r="F108" s="14"/>
      <c r="G108" s="14"/>
      <c r="H108" s="15"/>
      <c r="I108" s="15">
        <f t="shared" si="10"/>
        <v>0</v>
      </c>
      <c r="J108" s="19">
        <f t="shared" si="11"/>
        <v>50000</v>
      </c>
      <c r="K108" s="1"/>
      <c r="L108" s="1"/>
      <c r="M108" s="1"/>
      <c r="N108" s="20"/>
      <c r="X108" s="1"/>
    </row>
    <row r="109" spans="1:24" x14ac:dyDescent="0.2">
      <c r="A109" s="25" t="s">
        <v>116</v>
      </c>
      <c r="B109" s="12">
        <v>600000</v>
      </c>
      <c r="C109" s="13"/>
      <c r="D109" s="14">
        <f t="shared" si="12"/>
        <v>600000</v>
      </c>
      <c r="E109" s="14"/>
      <c r="F109" s="14">
        <v>159064</v>
      </c>
      <c r="G109" s="14"/>
      <c r="H109" s="15"/>
      <c r="I109" s="15">
        <f t="shared" si="10"/>
        <v>159064</v>
      </c>
      <c r="J109" s="19">
        <f t="shared" si="11"/>
        <v>440936</v>
      </c>
      <c r="K109" s="1"/>
      <c r="L109" s="1"/>
      <c r="M109" s="1"/>
      <c r="N109" s="20"/>
      <c r="X109" s="1"/>
    </row>
    <row r="110" spans="1:24" x14ac:dyDescent="0.2">
      <c r="A110" s="25" t="s">
        <v>117</v>
      </c>
      <c r="B110" s="12">
        <v>205000</v>
      </c>
      <c r="C110" s="13"/>
      <c r="D110" s="14">
        <f t="shared" si="12"/>
        <v>205000</v>
      </c>
      <c r="E110" s="14"/>
      <c r="F110" s="14"/>
      <c r="G110" s="14"/>
      <c r="H110" s="15">
        <v>168091</v>
      </c>
      <c r="I110" s="15">
        <f t="shared" si="10"/>
        <v>168091</v>
      </c>
      <c r="J110" s="19">
        <f t="shared" si="11"/>
        <v>36909</v>
      </c>
      <c r="K110" s="1"/>
      <c r="L110" s="1"/>
      <c r="M110" s="1"/>
      <c r="N110" s="20"/>
      <c r="X110" s="1"/>
    </row>
    <row r="111" spans="1:24" x14ac:dyDescent="0.2">
      <c r="A111" s="25" t="s">
        <v>118</v>
      </c>
      <c r="B111" s="12">
        <v>2500000</v>
      </c>
      <c r="C111" s="13"/>
      <c r="D111" s="14">
        <f t="shared" si="12"/>
        <v>2500000</v>
      </c>
      <c r="E111" s="14"/>
      <c r="F111" s="14"/>
      <c r="G111" s="14"/>
      <c r="H111" s="15"/>
      <c r="I111" s="15">
        <f t="shared" si="10"/>
        <v>0</v>
      </c>
      <c r="J111" s="19">
        <f t="shared" si="11"/>
        <v>2500000</v>
      </c>
      <c r="K111" s="1"/>
      <c r="L111" s="1"/>
      <c r="M111" s="1"/>
      <c r="N111" s="20"/>
      <c r="X111" s="1"/>
    </row>
    <row r="112" spans="1:24" x14ac:dyDescent="0.2">
      <c r="A112" s="33" t="s">
        <v>119</v>
      </c>
      <c r="B112" s="12">
        <v>20000</v>
      </c>
      <c r="C112" s="24">
        <v>100000</v>
      </c>
      <c r="D112" s="14">
        <f t="shared" si="12"/>
        <v>120000</v>
      </c>
      <c r="E112" s="14"/>
      <c r="F112" s="14"/>
      <c r="G112" s="14"/>
      <c r="H112" s="15"/>
      <c r="I112" s="15">
        <f t="shared" si="10"/>
        <v>0</v>
      </c>
      <c r="J112" s="19">
        <f t="shared" si="11"/>
        <v>120000</v>
      </c>
      <c r="K112" s="1"/>
      <c r="L112" s="1"/>
      <c r="M112" s="1"/>
      <c r="N112" s="20"/>
      <c r="X112" s="1"/>
    </row>
    <row r="113" spans="1:24" x14ac:dyDescent="0.2">
      <c r="A113" s="33" t="s">
        <v>120</v>
      </c>
      <c r="B113" s="12">
        <v>61000000</v>
      </c>
      <c r="C113" s="13">
        <v>-8500000</v>
      </c>
      <c r="D113" s="14">
        <f t="shared" si="12"/>
        <v>52500000</v>
      </c>
      <c r="E113" s="14"/>
      <c r="F113" s="14">
        <v>438151.42</v>
      </c>
      <c r="G113" s="14">
        <v>52380</v>
      </c>
      <c r="H113" s="15"/>
      <c r="I113" s="15">
        <f t="shared" si="10"/>
        <v>490531.42</v>
      </c>
      <c r="J113" s="19">
        <f t="shared" si="11"/>
        <v>52009468.579999998</v>
      </c>
      <c r="K113" s="1"/>
      <c r="L113" s="1"/>
      <c r="M113" s="1"/>
      <c r="N113" s="20"/>
      <c r="X113" s="1"/>
    </row>
    <row r="114" spans="1:24" x14ac:dyDescent="0.2">
      <c r="A114" s="33" t="s">
        <v>121</v>
      </c>
      <c r="B114" s="12">
        <v>54801492</v>
      </c>
      <c r="C114" s="24"/>
      <c r="D114" s="14">
        <f t="shared" si="12"/>
        <v>54801492</v>
      </c>
      <c r="E114" s="14"/>
      <c r="F114" s="14"/>
      <c r="G114" s="14">
        <v>1224250</v>
      </c>
      <c r="H114" s="15">
        <v>1274340</v>
      </c>
      <c r="I114" s="15">
        <f t="shared" si="10"/>
        <v>2498590</v>
      </c>
      <c r="J114" s="19">
        <f t="shared" si="11"/>
        <v>52302902</v>
      </c>
      <c r="K114" s="1"/>
      <c r="L114" s="1"/>
      <c r="M114" s="1"/>
      <c r="N114" s="20"/>
      <c r="X114" s="1"/>
    </row>
    <row r="115" spans="1:24" x14ac:dyDescent="0.2">
      <c r="A115" s="33" t="s">
        <v>122</v>
      </c>
      <c r="B115" s="12">
        <v>1000000</v>
      </c>
      <c r="C115" s="24"/>
      <c r="D115" s="14">
        <f t="shared" si="12"/>
        <v>1000000</v>
      </c>
      <c r="E115" s="14"/>
      <c r="F115" s="14">
        <v>524810.9</v>
      </c>
      <c r="G115" s="14">
        <v>329723.39</v>
      </c>
      <c r="H115" s="15">
        <v>100145.09</v>
      </c>
      <c r="I115" s="15">
        <f t="shared" si="10"/>
        <v>954679.38</v>
      </c>
      <c r="J115" s="19">
        <f t="shared" si="11"/>
        <v>45320.619999999995</v>
      </c>
      <c r="K115" s="1"/>
      <c r="L115" s="1"/>
      <c r="M115" s="1"/>
      <c r="N115" s="20"/>
      <c r="X115" s="1"/>
    </row>
    <row r="116" spans="1:24" x14ac:dyDescent="0.2">
      <c r="A116" s="33" t="s">
        <v>123</v>
      </c>
      <c r="B116" s="12">
        <v>2000000</v>
      </c>
      <c r="C116" s="13"/>
      <c r="D116" s="14">
        <f t="shared" si="12"/>
        <v>2000000</v>
      </c>
      <c r="E116" s="14"/>
      <c r="F116" s="14">
        <v>125847</v>
      </c>
      <c r="G116" s="14">
        <v>915997.42</v>
      </c>
      <c r="H116" s="15">
        <v>155238.96</v>
      </c>
      <c r="I116" s="15">
        <f t="shared" si="10"/>
        <v>1197083.3800000001</v>
      </c>
      <c r="J116" s="19">
        <f t="shared" si="11"/>
        <v>802916.61999999988</v>
      </c>
      <c r="K116" s="1"/>
      <c r="L116" s="1"/>
      <c r="M116" s="1"/>
      <c r="N116" s="20"/>
      <c r="X116" s="1"/>
    </row>
    <row r="117" spans="1:24" x14ac:dyDescent="0.2">
      <c r="A117" s="33" t="s">
        <v>124</v>
      </c>
      <c r="B117" s="12">
        <v>11735604</v>
      </c>
      <c r="C117" s="13"/>
      <c r="D117" s="14">
        <f t="shared" si="12"/>
        <v>11735604</v>
      </c>
      <c r="E117" s="14"/>
      <c r="F117" s="14">
        <v>213128.37</v>
      </c>
      <c r="G117" s="14">
        <v>388533.98</v>
      </c>
      <c r="H117" s="15">
        <v>392552.9</v>
      </c>
      <c r="I117" s="15">
        <f t="shared" si="10"/>
        <v>994215.25</v>
      </c>
      <c r="J117" s="19">
        <f t="shared" si="11"/>
        <v>10741388.75</v>
      </c>
      <c r="K117" s="1"/>
      <c r="L117" s="1"/>
      <c r="M117" s="1"/>
      <c r="N117" s="20"/>
      <c r="X117" s="1"/>
    </row>
    <row r="118" spans="1:24" x14ac:dyDescent="0.2">
      <c r="A118" s="33" t="s">
        <v>125</v>
      </c>
      <c r="B118" s="12"/>
      <c r="C118" s="13">
        <v>100000</v>
      </c>
      <c r="D118" s="14">
        <f t="shared" si="12"/>
        <v>100000</v>
      </c>
      <c r="E118" s="14"/>
      <c r="F118" s="14"/>
      <c r="G118" s="14"/>
      <c r="H118" s="15"/>
      <c r="I118" s="15">
        <f t="shared" si="10"/>
        <v>0</v>
      </c>
      <c r="J118" s="19">
        <f t="shared" si="11"/>
        <v>100000</v>
      </c>
      <c r="K118" s="1"/>
      <c r="L118" s="1"/>
      <c r="M118" s="1"/>
      <c r="N118" s="20"/>
      <c r="X118" s="1"/>
    </row>
    <row r="119" spans="1:24" x14ac:dyDescent="0.2">
      <c r="A119" s="33" t="s">
        <v>126</v>
      </c>
      <c r="B119" s="12">
        <v>135000</v>
      </c>
      <c r="C119" s="13"/>
      <c r="D119" s="14">
        <f t="shared" si="12"/>
        <v>135000</v>
      </c>
      <c r="E119" s="14"/>
      <c r="F119" s="14"/>
      <c r="G119" s="14">
        <v>156999</v>
      </c>
      <c r="H119" s="15">
        <v>8516.19</v>
      </c>
      <c r="I119" s="15">
        <f t="shared" si="10"/>
        <v>165515.19</v>
      </c>
      <c r="J119" s="19">
        <f t="shared" si="11"/>
        <v>-30515.190000000002</v>
      </c>
      <c r="K119" s="1"/>
      <c r="L119" s="1"/>
      <c r="M119" s="1"/>
      <c r="N119" s="20"/>
      <c r="X119" s="1"/>
    </row>
    <row r="120" spans="1:24" x14ac:dyDescent="0.2">
      <c r="A120" s="33" t="s">
        <v>127</v>
      </c>
      <c r="B120" s="12">
        <v>10445695</v>
      </c>
      <c r="C120" s="13"/>
      <c r="D120" s="14">
        <f t="shared" si="12"/>
        <v>10445695</v>
      </c>
      <c r="E120" s="14"/>
      <c r="F120" s="14">
        <v>886821.47</v>
      </c>
      <c r="G120" s="14">
        <v>665183.69999999995</v>
      </c>
      <c r="H120" s="15">
        <v>1033756.32</v>
      </c>
      <c r="I120" s="15">
        <f t="shared" si="10"/>
        <v>2585761.4899999998</v>
      </c>
      <c r="J120" s="19">
        <f t="shared" si="11"/>
        <v>7859933.5099999998</v>
      </c>
      <c r="K120" s="1"/>
      <c r="L120" s="1"/>
      <c r="M120" s="1"/>
      <c r="N120" s="20"/>
      <c r="X120" s="1"/>
    </row>
    <row r="121" spans="1:24" x14ac:dyDescent="0.2">
      <c r="A121" s="33" t="s">
        <v>128</v>
      </c>
      <c r="B121" s="12">
        <v>4000000</v>
      </c>
      <c r="C121" s="13"/>
      <c r="D121" s="14">
        <f t="shared" si="12"/>
        <v>4000000</v>
      </c>
      <c r="E121" s="14"/>
      <c r="F121" s="14"/>
      <c r="G121" s="14">
        <v>2401518.88</v>
      </c>
      <c r="H121" s="15">
        <v>890226.75</v>
      </c>
      <c r="I121" s="15">
        <f t="shared" si="10"/>
        <v>3291745.63</v>
      </c>
      <c r="J121" s="19">
        <f t="shared" si="11"/>
        <v>708254.37000000011</v>
      </c>
      <c r="K121" s="1"/>
      <c r="L121" s="1"/>
      <c r="M121" s="1"/>
      <c r="N121" s="20"/>
      <c r="X121" s="1"/>
    </row>
    <row r="122" spans="1:24" x14ac:dyDescent="0.2">
      <c r="A122" s="33" t="s">
        <v>129</v>
      </c>
      <c r="B122" s="12">
        <v>145514616</v>
      </c>
      <c r="C122" s="13">
        <v>-51520225</v>
      </c>
      <c r="D122" s="14">
        <f t="shared" si="12"/>
        <v>93994391</v>
      </c>
      <c r="E122" s="14"/>
      <c r="F122" s="14"/>
      <c r="G122" s="14"/>
      <c r="H122" s="15"/>
      <c r="I122" s="15">
        <f t="shared" si="10"/>
        <v>0</v>
      </c>
      <c r="J122" s="19">
        <f t="shared" si="11"/>
        <v>93994391</v>
      </c>
      <c r="K122" s="1"/>
      <c r="L122" s="1"/>
      <c r="M122" s="1"/>
      <c r="N122" s="20"/>
      <c r="X122" s="1"/>
    </row>
    <row r="123" spans="1:24" ht="13.5" thickBot="1" x14ac:dyDescent="0.25">
      <c r="A123" s="33" t="s">
        <v>130</v>
      </c>
      <c r="B123" s="12"/>
      <c r="C123" s="13">
        <v>2900000</v>
      </c>
      <c r="D123" s="14">
        <f t="shared" si="12"/>
        <v>2900000</v>
      </c>
      <c r="E123" s="14"/>
      <c r="F123" s="14"/>
      <c r="G123" s="14"/>
      <c r="H123" s="15"/>
      <c r="I123" s="15">
        <f t="shared" si="10"/>
        <v>0</v>
      </c>
      <c r="J123" s="19">
        <f t="shared" si="11"/>
        <v>2900000</v>
      </c>
      <c r="K123" s="1"/>
      <c r="L123" s="1"/>
      <c r="M123" s="1"/>
      <c r="N123" s="20"/>
      <c r="X123" s="1"/>
    </row>
    <row r="124" spans="1:24" ht="14.25" thickTop="1" thickBot="1" x14ac:dyDescent="0.25">
      <c r="A124" s="34" t="s">
        <v>131</v>
      </c>
      <c r="B124" s="4">
        <f t="shared" ref="B124:J124" si="13">SUM(B125:B138)</f>
        <v>4203950910</v>
      </c>
      <c r="C124" s="7">
        <f t="shared" si="13"/>
        <v>47200000</v>
      </c>
      <c r="D124" s="4">
        <f t="shared" si="13"/>
        <v>4251150910</v>
      </c>
      <c r="E124" s="4">
        <f t="shared" si="13"/>
        <v>363955781.44000006</v>
      </c>
      <c r="F124" s="4">
        <f t="shared" si="13"/>
        <v>340819893.65999997</v>
      </c>
      <c r="G124" s="4">
        <f t="shared" si="13"/>
        <v>359435265.34000003</v>
      </c>
      <c r="H124" s="4">
        <f t="shared" si="13"/>
        <v>331305542.69999999</v>
      </c>
      <c r="I124" s="4">
        <f t="shared" si="13"/>
        <v>1395516483.1399999</v>
      </c>
      <c r="J124" s="8">
        <f t="shared" si="13"/>
        <v>2855634426.8599997</v>
      </c>
      <c r="K124" s="23"/>
      <c r="L124" s="1"/>
      <c r="M124" s="1"/>
      <c r="X124" s="1"/>
    </row>
    <row r="125" spans="1:24" ht="13.5" thickTop="1" x14ac:dyDescent="0.2">
      <c r="A125" s="27" t="s">
        <v>132</v>
      </c>
      <c r="B125" s="14">
        <v>20187120</v>
      </c>
      <c r="C125" s="13"/>
      <c r="D125" s="14">
        <f t="shared" ref="D125:D138" si="14">+B125+C125</f>
        <v>20187120</v>
      </c>
      <c r="E125" s="14">
        <v>1572383</v>
      </c>
      <c r="F125" s="14">
        <v>1572383</v>
      </c>
      <c r="G125" s="14">
        <v>1572383</v>
      </c>
      <c r="H125" s="15">
        <v>1572383</v>
      </c>
      <c r="I125" s="15">
        <f t="shared" ref="I125:I138" si="15">SUM(E125:H125)</f>
        <v>6289532</v>
      </c>
      <c r="J125" s="19">
        <f t="shared" ref="J125:J138" si="16">+D125-I125</f>
        <v>13897588</v>
      </c>
      <c r="K125" s="1"/>
      <c r="L125" s="1"/>
      <c r="M125" s="1"/>
      <c r="X125" s="1"/>
    </row>
    <row r="126" spans="1:24" x14ac:dyDescent="0.2">
      <c r="A126" s="27" t="s">
        <v>133</v>
      </c>
      <c r="B126" s="14">
        <v>67889075</v>
      </c>
      <c r="C126" s="24"/>
      <c r="D126" s="14">
        <f t="shared" si="14"/>
        <v>67889075</v>
      </c>
      <c r="E126" s="14"/>
      <c r="F126" s="14">
        <v>5438256.2300000004</v>
      </c>
      <c r="G126" s="14">
        <v>10966512.460000001</v>
      </c>
      <c r="H126" s="15">
        <v>5468256.2300000004</v>
      </c>
      <c r="I126" s="15">
        <f t="shared" si="15"/>
        <v>21873024.920000002</v>
      </c>
      <c r="J126" s="19">
        <f t="shared" si="16"/>
        <v>46016050.079999998</v>
      </c>
      <c r="K126" s="1"/>
      <c r="L126" s="1"/>
      <c r="M126" s="1"/>
      <c r="X126" s="1"/>
    </row>
    <row r="127" spans="1:24" x14ac:dyDescent="0.2">
      <c r="A127" s="35" t="s">
        <v>134</v>
      </c>
      <c r="B127" s="14">
        <v>36250000</v>
      </c>
      <c r="C127" s="24"/>
      <c r="D127" s="14">
        <f t="shared" si="14"/>
        <v>36250000</v>
      </c>
      <c r="E127" s="14">
        <v>3000000</v>
      </c>
      <c r="F127" s="14">
        <v>3000000</v>
      </c>
      <c r="G127" s="14">
        <v>3000000</v>
      </c>
      <c r="H127" s="15">
        <v>3000000</v>
      </c>
      <c r="I127" s="15">
        <f t="shared" si="15"/>
        <v>12000000</v>
      </c>
      <c r="J127" s="19">
        <f t="shared" si="16"/>
        <v>24250000</v>
      </c>
      <c r="K127" s="1"/>
      <c r="L127" s="1"/>
      <c r="M127" s="1"/>
      <c r="X127" s="1"/>
    </row>
    <row r="128" spans="1:24" x14ac:dyDescent="0.2">
      <c r="A128" s="27" t="s">
        <v>135</v>
      </c>
      <c r="B128" s="14">
        <v>1404653419</v>
      </c>
      <c r="C128" s="13"/>
      <c r="D128" s="14">
        <f t="shared" si="14"/>
        <v>1404653419</v>
      </c>
      <c r="E128" s="14">
        <v>132662779.79000001</v>
      </c>
      <c r="F128" s="14">
        <v>131331030.98</v>
      </c>
      <c r="G128" s="14">
        <v>133247744.40000001</v>
      </c>
      <c r="H128" s="15">
        <v>132306203.13</v>
      </c>
      <c r="I128" s="15">
        <f t="shared" si="15"/>
        <v>529547758.30000001</v>
      </c>
      <c r="J128" s="19">
        <f t="shared" si="16"/>
        <v>875105660.70000005</v>
      </c>
      <c r="K128" s="1"/>
      <c r="L128" s="1"/>
      <c r="M128" s="1"/>
      <c r="X128" s="1"/>
    </row>
    <row r="129" spans="1:30" x14ac:dyDescent="0.2">
      <c r="A129" s="27" t="s">
        <v>136</v>
      </c>
      <c r="B129" s="14">
        <v>717890263</v>
      </c>
      <c r="C129" s="13"/>
      <c r="D129" s="14">
        <f t="shared" si="14"/>
        <v>717890263</v>
      </c>
      <c r="E129" s="14">
        <v>31292684.649999999</v>
      </c>
      <c r="F129" s="14">
        <v>47573131.729999997</v>
      </c>
      <c r="G129" s="14">
        <v>55550876.07</v>
      </c>
      <c r="H129" s="15">
        <v>33337165.309999999</v>
      </c>
      <c r="I129" s="15">
        <f t="shared" si="15"/>
        <v>167753857.75999999</v>
      </c>
      <c r="J129" s="19">
        <f t="shared" si="16"/>
        <v>550136405.24000001</v>
      </c>
      <c r="K129" s="1"/>
      <c r="L129" s="1"/>
      <c r="M129" s="1"/>
      <c r="X129" s="1"/>
    </row>
    <row r="130" spans="1:30" x14ac:dyDescent="0.2">
      <c r="A130" s="27" t="s">
        <v>137</v>
      </c>
      <c r="B130" s="14">
        <v>66586131</v>
      </c>
      <c r="C130" s="13"/>
      <c r="D130" s="14">
        <f t="shared" si="14"/>
        <v>66586131</v>
      </c>
      <c r="E130" s="14"/>
      <c r="F130" s="14">
        <v>3327097.72</v>
      </c>
      <c r="G130" s="14">
        <v>6519755.4100000001</v>
      </c>
      <c r="H130" s="15">
        <v>7043541.0300000003</v>
      </c>
      <c r="I130" s="15">
        <f t="shared" si="15"/>
        <v>16890394.16</v>
      </c>
      <c r="J130" s="19">
        <f t="shared" si="16"/>
        <v>49695736.840000004</v>
      </c>
      <c r="K130" s="1"/>
      <c r="L130" s="1"/>
      <c r="M130" s="1"/>
      <c r="X130" s="1"/>
    </row>
    <row r="131" spans="1:30" x14ac:dyDescent="0.2">
      <c r="A131" s="27" t="s">
        <v>138</v>
      </c>
      <c r="B131" s="14">
        <v>25546724</v>
      </c>
      <c r="C131" s="13">
        <v>47200000</v>
      </c>
      <c r="D131" s="14">
        <f t="shared" si="14"/>
        <v>72746724</v>
      </c>
      <c r="E131" s="14">
        <v>46850000</v>
      </c>
      <c r="F131" s="14"/>
      <c r="G131" s="14"/>
      <c r="H131" s="15"/>
      <c r="I131" s="15">
        <f t="shared" si="15"/>
        <v>46850000</v>
      </c>
      <c r="J131" s="19">
        <f t="shared" si="16"/>
        <v>25896724</v>
      </c>
      <c r="K131" s="1"/>
      <c r="L131" s="1"/>
      <c r="M131" s="1"/>
      <c r="X131" s="1"/>
    </row>
    <row r="132" spans="1:30" x14ac:dyDescent="0.2">
      <c r="A132" s="27" t="s">
        <v>139</v>
      </c>
      <c r="B132" s="14">
        <v>16891776</v>
      </c>
      <c r="C132" s="13"/>
      <c r="D132" s="14">
        <f t="shared" si="14"/>
        <v>16891776</v>
      </c>
      <c r="E132" s="14">
        <v>312990</v>
      </c>
      <c r="F132" s="14">
        <v>312990</v>
      </c>
      <c r="G132" s="14">
        <v>312990</v>
      </c>
      <c r="H132" s="15">
        <v>312990</v>
      </c>
      <c r="I132" s="15">
        <f t="shared" si="15"/>
        <v>1251960</v>
      </c>
      <c r="J132" s="19">
        <f t="shared" si="16"/>
        <v>15639816</v>
      </c>
      <c r="K132" s="1"/>
      <c r="L132" s="1"/>
      <c r="M132" s="1"/>
      <c r="X132" s="1"/>
    </row>
    <row r="133" spans="1:30" x14ac:dyDescent="0.2">
      <c r="A133" s="27" t="s">
        <v>140</v>
      </c>
      <c r="B133" s="14">
        <v>14271513</v>
      </c>
      <c r="C133" s="13"/>
      <c r="D133" s="14">
        <f t="shared" si="14"/>
        <v>14271513</v>
      </c>
      <c r="E133" s="14">
        <v>1666928</v>
      </c>
      <c r="F133" s="14">
        <v>1666928</v>
      </c>
      <c r="G133" s="14">
        <v>1666928</v>
      </c>
      <c r="H133" s="15">
        <v>1666928</v>
      </c>
      <c r="I133" s="15">
        <f t="shared" si="15"/>
        <v>6667712</v>
      </c>
      <c r="J133" s="19">
        <f t="shared" si="16"/>
        <v>7603801</v>
      </c>
      <c r="K133" s="1"/>
      <c r="L133" s="1"/>
      <c r="M133" s="1"/>
      <c r="X133" s="1"/>
    </row>
    <row r="134" spans="1:30" x14ac:dyDescent="0.2">
      <c r="A134" s="27" t="s">
        <v>141</v>
      </c>
      <c r="B134" s="14">
        <v>497622447</v>
      </c>
      <c r="C134" s="24"/>
      <c r="D134" s="14">
        <f t="shared" si="14"/>
        <v>497622447</v>
      </c>
      <c r="E134" s="14">
        <v>48326297</v>
      </c>
      <c r="F134" s="14">
        <v>48326297</v>
      </c>
      <c r="G134" s="14">
        <v>48326297</v>
      </c>
      <c r="H134" s="15">
        <v>48326297</v>
      </c>
      <c r="I134" s="15">
        <f t="shared" si="15"/>
        <v>193305188</v>
      </c>
      <c r="J134" s="19">
        <f t="shared" si="16"/>
        <v>304317259</v>
      </c>
      <c r="K134" s="1"/>
      <c r="L134" s="1"/>
      <c r="M134" s="1"/>
      <c r="X134" s="1"/>
    </row>
    <row r="135" spans="1:30" x14ac:dyDescent="0.2">
      <c r="A135" s="27" t="s">
        <v>142</v>
      </c>
      <c r="B135" s="14">
        <v>594354289</v>
      </c>
      <c r="C135" s="24"/>
      <c r="D135" s="14">
        <f t="shared" si="14"/>
        <v>594354289</v>
      </c>
      <c r="E135" s="14">
        <v>37716913</v>
      </c>
      <c r="F135" s="14">
        <v>37716973</v>
      </c>
      <c r="G135" s="14">
        <v>37716973</v>
      </c>
      <c r="H135" s="15">
        <v>37716973</v>
      </c>
      <c r="I135" s="15">
        <f t="shared" si="15"/>
        <v>150867832</v>
      </c>
      <c r="J135" s="19">
        <f t="shared" si="16"/>
        <v>443486457</v>
      </c>
      <c r="K135" s="1"/>
      <c r="L135" s="1"/>
      <c r="M135" s="1"/>
      <c r="X135" s="1"/>
    </row>
    <row r="136" spans="1:30" x14ac:dyDescent="0.2">
      <c r="A136" s="27" t="s">
        <v>143</v>
      </c>
      <c r="B136" s="14">
        <v>183956253</v>
      </c>
      <c r="C136" s="24"/>
      <c r="D136" s="14">
        <f t="shared" si="14"/>
        <v>183956253</v>
      </c>
      <c r="E136" s="14">
        <v>14150481</v>
      </c>
      <c r="F136" s="14">
        <v>14150481</v>
      </c>
      <c r="G136" s="14">
        <v>14150481</v>
      </c>
      <c r="H136" s="15">
        <v>14150481</v>
      </c>
      <c r="I136" s="15">
        <f t="shared" si="15"/>
        <v>56601924</v>
      </c>
      <c r="J136" s="19">
        <f t="shared" si="16"/>
        <v>127354329</v>
      </c>
      <c r="K136" s="1"/>
      <c r="L136" s="1"/>
      <c r="M136" s="1"/>
      <c r="X136" s="1"/>
    </row>
    <row r="137" spans="1:30" x14ac:dyDescent="0.2">
      <c r="A137" s="36" t="s">
        <v>144</v>
      </c>
      <c r="B137" s="14">
        <v>406851900</v>
      </c>
      <c r="C137" s="13"/>
      <c r="D137" s="14">
        <f t="shared" si="14"/>
        <v>406851900</v>
      </c>
      <c r="E137" s="14">
        <v>33904325</v>
      </c>
      <c r="F137" s="14">
        <v>33904325</v>
      </c>
      <c r="G137" s="14">
        <v>33904325</v>
      </c>
      <c r="H137" s="15">
        <v>33904325</v>
      </c>
      <c r="I137" s="15">
        <f t="shared" si="15"/>
        <v>135617300</v>
      </c>
      <c r="J137" s="19">
        <f t="shared" si="16"/>
        <v>271234600</v>
      </c>
      <c r="K137" s="1"/>
      <c r="L137" s="1"/>
      <c r="M137" s="1"/>
      <c r="X137" s="1"/>
    </row>
    <row r="138" spans="1:30" ht="13.5" thickBot="1" x14ac:dyDescent="0.25">
      <c r="A138" s="36" t="s">
        <v>145</v>
      </c>
      <c r="B138" s="14">
        <v>151000000</v>
      </c>
      <c r="C138" s="29"/>
      <c r="D138" s="14">
        <f t="shared" si="14"/>
        <v>151000000</v>
      </c>
      <c r="E138" s="14">
        <v>12500000</v>
      </c>
      <c r="F138" s="14">
        <v>12500000</v>
      </c>
      <c r="G138" s="14">
        <v>12500000</v>
      </c>
      <c r="H138" s="15">
        <v>12500000</v>
      </c>
      <c r="I138" s="15">
        <f t="shared" si="15"/>
        <v>50000000</v>
      </c>
      <c r="J138" s="19">
        <f t="shared" si="16"/>
        <v>101000000</v>
      </c>
      <c r="K138" s="1"/>
      <c r="L138" s="1"/>
      <c r="M138" s="1"/>
      <c r="X138" s="1"/>
    </row>
    <row r="139" spans="1:30" ht="14.25" thickTop="1" thickBot="1" x14ac:dyDescent="0.25">
      <c r="A139" s="37" t="s">
        <v>146</v>
      </c>
      <c r="B139" s="38">
        <f t="shared" ref="B139:J139" si="17">+B140+B144</f>
        <v>2496261494</v>
      </c>
      <c r="C139" s="39">
        <f t="shared" si="17"/>
        <v>42050224.979999997</v>
      </c>
      <c r="D139" s="38">
        <f t="shared" si="17"/>
        <v>2538311718.98</v>
      </c>
      <c r="E139" s="38">
        <f t="shared" si="17"/>
        <v>15018662.4</v>
      </c>
      <c r="F139" s="38">
        <f t="shared" si="17"/>
        <v>192625010.57999998</v>
      </c>
      <c r="G139" s="38">
        <f t="shared" si="17"/>
        <v>206440359.09999999</v>
      </c>
      <c r="H139" s="38">
        <f t="shared" si="17"/>
        <v>247365872.01999998</v>
      </c>
      <c r="I139" s="38">
        <f t="shared" si="17"/>
        <v>661449904.10000002</v>
      </c>
      <c r="J139" s="40">
        <f t="shared" si="17"/>
        <v>1876861814.8800001</v>
      </c>
      <c r="K139" s="1"/>
      <c r="L139" s="1"/>
      <c r="M139" s="1"/>
      <c r="AD139" s="1"/>
    </row>
    <row r="140" spans="1:30" ht="14.25" thickTop="1" thickBot="1" x14ac:dyDescent="0.25">
      <c r="A140" s="41" t="s">
        <v>147</v>
      </c>
      <c r="B140" s="42">
        <f t="shared" ref="B140:J140" si="18">SUM(B141:B143)</f>
        <v>2006734262</v>
      </c>
      <c r="C140" s="43">
        <f t="shared" si="18"/>
        <v>0</v>
      </c>
      <c r="D140" s="42">
        <f t="shared" si="18"/>
        <v>2006734262</v>
      </c>
      <c r="E140" s="42">
        <f t="shared" si="18"/>
        <v>0</v>
      </c>
      <c r="F140" s="42">
        <f t="shared" si="18"/>
        <v>166666666</v>
      </c>
      <c r="G140" s="42">
        <f t="shared" si="18"/>
        <v>166666666</v>
      </c>
      <c r="H140" s="42">
        <f t="shared" si="18"/>
        <v>166666666</v>
      </c>
      <c r="I140" s="42">
        <f t="shared" si="18"/>
        <v>499999998</v>
      </c>
      <c r="J140" s="44">
        <f t="shared" si="18"/>
        <v>1506734264</v>
      </c>
      <c r="K140" s="1"/>
      <c r="L140" s="1"/>
      <c r="M140" s="1"/>
      <c r="AD140" s="1"/>
    </row>
    <row r="141" spans="1:30" x14ac:dyDescent="0.2">
      <c r="A141" s="45" t="s">
        <v>148</v>
      </c>
      <c r="B141" s="14">
        <v>6734262</v>
      </c>
      <c r="C141" s="29"/>
      <c r="D141" s="14">
        <f t="shared" ref="D141:D143" si="19">+B141+C141</f>
        <v>6734262</v>
      </c>
      <c r="E141" s="14"/>
      <c r="F141" s="14"/>
      <c r="G141" s="14"/>
      <c r="H141" s="15"/>
      <c r="I141" s="15">
        <f t="shared" ref="I141:I143" si="20">SUM(E141:H141)</f>
        <v>0</v>
      </c>
      <c r="J141" s="19">
        <f t="shared" ref="J141:J143" si="21">+D141-I141</f>
        <v>6734262</v>
      </c>
      <c r="K141" s="1"/>
      <c r="L141" s="1"/>
      <c r="M141" s="1"/>
      <c r="AD141" s="1"/>
    </row>
    <row r="142" spans="1:30" x14ac:dyDescent="0.2">
      <c r="A142" s="45" t="s">
        <v>149</v>
      </c>
      <c r="B142" s="14">
        <v>1000000000</v>
      </c>
      <c r="C142" s="29"/>
      <c r="D142" s="14">
        <f t="shared" si="19"/>
        <v>1000000000</v>
      </c>
      <c r="E142" s="14"/>
      <c r="F142" s="14">
        <v>83333333</v>
      </c>
      <c r="G142" s="14">
        <v>83333333</v>
      </c>
      <c r="H142" s="15">
        <v>83333333</v>
      </c>
      <c r="I142" s="15">
        <f t="shared" si="20"/>
        <v>249999999</v>
      </c>
      <c r="J142" s="19">
        <f t="shared" si="21"/>
        <v>750000001</v>
      </c>
      <c r="K142" s="1"/>
      <c r="L142" s="1"/>
      <c r="M142" s="1"/>
      <c r="AD142" s="1"/>
    </row>
    <row r="143" spans="1:30" ht="13.5" thickBot="1" x14ac:dyDescent="0.25">
      <c r="A143" s="45" t="s">
        <v>150</v>
      </c>
      <c r="B143" s="14">
        <v>1000000000</v>
      </c>
      <c r="C143" s="29"/>
      <c r="D143" s="14">
        <f t="shared" si="19"/>
        <v>1000000000</v>
      </c>
      <c r="E143" s="14"/>
      <c r="F143" s="14">
        <v>83333333</v>
      </c>
      <c r="G143" s="14">
        <v>83333333</v>
      </c>
      <c r="H143" s="15">
        <v>83333333</v>
      </c>
      <c r="I143" s="15">
        <f t="shared" si="20"/>
        <v>249999999</v>
      </c>
      <c r="J143" s="19">
        <f t="shared" si="21"/>
        <v>750000001</v>
      </c>
      <c r="K143" s="1"/>
      <c r="L143" s="1"/>
      <c r="M143" s="1"/>
      <c r="AD143" s="1"/>
    </row>
    <row r="144" spans="1:30" ht="14.25" thickTop="1" thickBot="1" x14ac:dyDescent="0.25">
      <c r="A144" s="46" t="s">
        <v>151</v>
      </c>
      <c r="B144" s="42">
        <f t="shared" ref="B144:J144" si="22">SUM(B145:B172)</f>
        <v>489527232</v>
      </c>
      <c r="C144" s="42">
        <f t="shared" si="22"/>
        <v>42050224.979999997</v>
      </c>
      <c r="D144" s="42">
        <f t="shared" si="22"/>
        <v>531577456.98000002</v>
      </c>
      <c r="E144" s="42">
        <f t="shared" si="22"/>
        <v>15018662.4</v>
      </c>
      <c r="F144" s="42">
        <f t="shared" si="22"/>
        <v>25958344.579999998</v>
      </c>
      <c r="G144" s="42">
        <f t="shared" si="22"/>
        <v>39773693.099999994</v>
      </c>
      <c r="H144" s="42">
        <f t="shared" si="22"/>
        <v>80699206.019999996</v>
      </c>
      <c r="I144" s="42">
        <f t="shared" si="22"/>
        <v>161449906.09999999</v>
      </c>
      <c r="J144" s="44">
        <f t="shared" si="22"/>
        <v>370127550.88</v>
      </c>
      <c r="K144" s="23"/>
      <c r="L144" s="1"/>
      <c r="M144" s="1"/>
      <c r="X144" s="1"/>
    </row>
    <row r="145" spans="1:24" x14ac:dyDescent="0.2">
      <c r="A145" s="47" t="s">
        <v>152</v>
      </c>
      <c r="B145" s="12">
        <v>2227120</v>
      </c>
      <c r="C145" s="13"/>
      <c r="D145" s="14">
        <f t="shared" ref="D145:D172" si="23">+B145+C145</f>
        <v>2227120</v>
      </c>
      <c r="E145" s="48"/>
      <c r="F145" s="12">
        <v>364369.84</v>
      </c>
      <c r="G145" s="12">
        <v>447096.72</v>
      </c>
      <c r="H145" s="49">
        <v>1091235.8400000001</v>
      </c>
      <c r="I145" s="15">
        <f t="shared" ref="I145:I172" si="24">SUM(E145:H145)</f>
        <v>1902702.4000000001</v>
      </c>
      <c r="J145" s="19">
        <f t="shared" ref="J145:J172" si="25">+D145-I145</f>
        <v>324417.59999999986</v>
      </c>
      <c r="K145" s="1"/>
      <c r="L145" s="1"/>
      <c r="M145" s="1"/>
      <c r="X145" s="1"/>
    </row>
    <row r="146" spans="1:24" x14ac:dyDescent="0.2">
      <c r="A146" s="50" t="s">
        <v>153</v>
      </c>
      <c r="B146" s="12">
        <v>2000000</v>
      </c>
      <c r="C146" s="13">
        <v>3574725</v>
      </c>
      <c r="D146" s="14">
        <f t="shared" si="23"/>
        <v>5574725</v>
      </c>
      <c r="E146" s="48"/>
      <c r="F146" s="12">
        <v>523712.74</v>
      </c>
      <c r="G146" s="12">
        <v>892944.52</v>
      </c>
      <c r="H146" s="49">
        <v>3713253.52</v>
      </c>
      <c r="I146" s="15">
        <f t="shared" si="24"/>
        <v>5129910.78</v>
      </c>
      <c r="J146" s="19">
        <f t="shared" si="25"/>
        <v>444814.21999999974</v>
      </c>
      <c r="K146" s="1"/>
      <c r="L146" s="1"/>
      <c r="M146" s="1"/>
      <c r="X146" s="1"/>
    </row>
    <row r="147" spans="1:24" x14ac:dyDescent="0.2">
      <c r="A147" s="27" t="s">
        <v>154</v>
      </c>
      <c r="B147" s="12">
        <v>4300000</v>
      </c>
      <c r="C147" s="51"/>
      <c r="D147" s="14">
        <f t="shared" si="23"/>
        <v>4300000</v>
      </c>
      <c r="E147" s="48"/>
      <c r="F147" s="12">
        <v>1306667.1000000001</v>
      </c>
      <c r="G147" s="12">
        <v>1117028.7</v>
      </c>
      <c r="H147" s="49">
        <v>-723681.68</v>
      </c>
      <c r="I147" s="15">
        <f t="shared" si="24"/>
        <v>1700014.1199999996</v>
      </c>
      <c r="J147" s="19">
        <f t="shared" si="25"/>
        <v>2599985.8800000004</v>
      </c>
      <c r="K147" s="1"/>
      <c r="L147" s="1"/>
      <c r="M147" s="1"/>
      <c r="X147" s="1"/>
    </row>
    <row r="148" spans="1:24" x14ac:dyDescent="0.2">
      <c r="A148" s="27" t="s">
        <v>155</v>
      </c>
      <c r="B148" s="12">
        <v>1065000</v>
      </c>
      <c r="C148" s="51"/>
      <c r="D148" s="14">
        <f t="shared" si="23"/>
        <v>1065000</v>
      </c>
      <c r="E148" s="48"/>
      <c r="F148" s="12"/>
      <c r="G148" s="12">
        <v>441036</v>
      </c>
      <c r="H148" s="49">
        <v>48295</v>
      </c>
      <c r="I148" s="15">
        <f t="shared" si="24"/>
        <v>489331</v>
      </c>
      <c r="J148" s="19">
        <f t="shared" si="25"/>
        <v>575669</v>
      </c>
      <c r="K148" s="1"/>
      <c r="L148" s="1"/>
      <c r="M148" s="1"/>
      <c r="X148" s="1"/>
    </row>
    <row r="149" spans="1:24" x14ac:dyDescent="0.2">
      <c r="A149" s="27" t="s">
        <v>156</v>
      </c>
      <c r="B149" s="12">
        <v>920000</v>
      </c>
      <c r="C149" s="51"/>
      <c r="D149" s="14">
        <f t="shared" si="23"/>
        <v>920000</v>
      </c>
      <c r="E149" s="48"/>
      <c r="F149" s="12"/>
      <c r="G149" s="12">
        <v>88147.7</v>
      </c>
      <c r="H149" s="49"/>
      <c r="I149" s="15">
        <f t="shared" si="24"/>
        <v>88147.7</v>
      </c>
      <c r="J149" s="19">
        <f t="shared" si="25"/>
        <v>831852.3</v>
      </c>
      <c r="K149" s="1"/>
      <c r="L149" s="1"/>
      <c r="M149" s="1"/>
      <c r="X149" s="1"/>
    </row>
    <row r="150" spans="1:24" x14ac:dyDescent="0.2">
      <c r="A150" s="27" t="s">
        <v>157</v>
      </c>
      <c r="B150" s="12"/>
      <c r="C150" s="51">
        <v>1000000</v>
      </c>
      <c r="D150" s="14">
        <f t="shared" si="23"/>
        <v>1000000</v>
      </c>
      <c r="E150" s="48"/>
      <c r="F150" s="12"/>
      <c r="G150" s="12">
        <v>973500</v>
      </c>
      <c r="H150" s="49"/>
      <c r="I150" s="15">
        <f t="shared" si="24"/>
        <v>973500</v>
      </c>
      <c r="J150" s="19">
        <f t="shared" si="25"/>
        <v>26500</v>
      </c>
      <c r="K150" s="1"/>
      <c r="L150" s="1"/>
      <c r="M150" s="1"/>
      <c r="X150" s="1"/>
    </row>
    <row r="151" spans="1:24" x14ac:dyDescent="0.2">
      <c r="A151" s="27" t="s">
        <v>158</v>
      </c>
      <c r="B151" s="12"/>
      <c r="C151" s="51">
        <v>3000000</v>
      </c>
      <c r="D151" s="14">
        <f t="shared" si="23"/>
        <v>3000000</v>
      </c>
      <c r="E151" s="48"/>
      <c r="F151" s="12"/>
      <c r="G151" s="12"/>
      <c r="H151" s="49"/>
      <c r="I151" s="15">
        <f t="shared" si="24"/>
        <v>0</v>
      </c>
      <c r="J151" s="19">
        <f t="shared" si="25"/>
        <v>3000000</v>
      </c>
      <c r="K151" s="1"/>
      <c r="L151" s="1"/>
      <c r="M151" s="1"/>
      <c r="X151" s="1"/>
    </row>
    <row r="152" spans="1:24" x14ac:dyDescent="0.2">
      <c r="A152" s="27" t="s">
        <v>159</v>
      </c>
      <c r="B152" s="12">
        <v>33834102</v>
      </c>
      <c r="C152" s="51"/>
      <c r="D152" s="14">
        <f t="shared" si="23"/>
        <v>33834102</v>
      </c>
      <c r="E152" s="48"/>
      <c r="F152" s="12">
        <v>3181115</v>
      </c>
      <c r="G152" s="12">
        <v>9423800</v>
      </c>
      <c r="H152" s="49"/>
      <c r="I152" s="15">
        <f t="shared" si="24"/>
        <v>12604915</v>
      </c>
      <c r="J152" s="19">
        <f t="shared" si="25"/>
        <v>21229187</v>
      </c>
      <c r="K152" s="1"/>
      <c r="L152" s="1"/>
      <c r="M152" s="1"/>
      <c r="X152" s="1"/>
    </row>
    <row r="153" spans="1:24" x14ac:dyDescent="0.2">
      <c r="A153" s="27" t="s">
        <v>160</v>
      </c>
      <c r="B153" s="12"/>
      <c r="C153" s="51">
        <v>580000</v>
      </c>
      <c r="D153" s="14">
        <f t="shared" si="23"/>
        <v>580000</v>
      </c>
      <c r="E153" s="48"/>
      <c r="F153" s="12">
        <v>376000</v>
      </c>
      <c r="G153" s="12">
        <v>63661</v>
      </c>
      <c r="H153" s="49"/>
      <c r="I153" s="15">
        <f t="shared" si="24"/>
        <v>439661</v>
      </c>
      <c r="J153" s="19">
        <f t="shared" si="25"/>
        <v>140339</v>
      </c>
      <c r="K153" s="1"/>
      <c r="L153" s="1"/>
      <c r="M153" s="1"/>
      <c r="X153" s="1"/>
    </row>
    <row r="154" spans="1:24" x14ac:dyDescent="0.2">
      <c r="A154" s="27" t="s">
        <v>161</v>
      </c>
      <c r="B154" s="12">
        <v>200000</v>
      </c>
      <c r="C154" s="51"/>
      <c r="D154" s="14">
        <f t="shared" si="23"/>
        <v>200000</v>
      </c>
      <c r="E154" s="48"/>
      <c r="F154" s="12"/>
      <c r="G154" s="12">
        <v>1381065.7</v>
      </c>
      <c r="H154" s="49"/>
      <c r="I154" s="15">
        <f t="shared" si="24"/>
        <v>1381065.7</v>
      </c>
      <c r="J154" s="19">
        <f t="shared" si="25"/>
        <v>-1181065.7</v>
      </c>
      <c r="K154" s="1"/>
      <c r="L154" s="1"/>
      <c r="M154" s="1"/>
      <c r="X154" s="1"/>
    </row>
    <row r="155" spans="1:24" x14ac:dyDescent="0.2">
      <c r="A155" s="27" t="s">
        <v>162</v>
      </c>
      <c r="B155" s="12">
        <v>5165899</v>
      </c>
      <c r="C155" s="51"/>
      <c r="D155" s="14">
        <f t="shared" si="23"/>
        <v>5165899</v>
      </c>
      <c r="E155" s="48"/>
      <c r="F155" s="12"/>
      <c r="G155" s="12">
        <v>49350</v>
      </c>
      <c r="H155" s="49"/>
      <c r="I155" s="15">
        <f t="shared" si="24"/>
        <v>49350</v>
      </c>
      <c r="J155" s="19">
        <f t="shared" si="25"/>
        <v>5116549</v>
      </c>
      <c r="K155" s="1"/>
      <c r="L155" s="1"/>
      <c r="M155" s="1"/>
      <c r="X155" s="1"/>
    </row>
    <row r="156" spans="1:24" x14ac:dyDescent="0.2">
      <c r="A156" s="27" t="s">
        <v>163</v>
      </c>
      <c r="B156" s="12">
        <v>40244466</v>
      </c>
      <c r="C156" s="52">
        <v>-16000000</v>
      </c>
      <c r="D156" s="14">
        <f t="shared" si="23"/>
        <v>24244466</v>
      </c>
      <c r="E156" s="48"/>
      <c r="F156" s="12">
        <v>1062500</v>
      </c>
      <c r="G156" s="12">
        <v>14061600</v>
      </c>
      <c r="H156" s="49"/>
      <c r="I156" s="15">
        <f t="shared" si="24"/>
        <v>15124100</v>
      </c>
      <c r="J156" s="19">
        <f t="shared" si="25"/>
        <v>9120366</v>
      </c>
      <c r="K156" s="1"/>
      <c r="L156" s="1"/>
      <c r="M156" s="1"/>
      <c r="X156" s="1"/>
    </row>
    <row r="157" spans="1:24" x14ac:dyDescent="0.2">
      <c r="A157" s="27" t="s">
        <v>164</v>
      </c>
      <c r="B157" s="12">
        <v>13826980</v>
      </c>
      <c r="C157" s="52">
        <v>49999999.979999997</v>
      </c>
      <c r="D157" s="14">
        <f t="shared" si="23"/>
        <v>63826979.979999997</v>
      </c>
      <c r="E157" s="48"/>
      <c r="F157" s="12">
        <v>16696052</v>
      </c>
      <c r="G157" s="12">
        <v>31784.48</v>
      </c>
      <c r="H157" s="49">
        <v>19000000</v>
      </c>
      <c r="I157" s="15">
        <f t="shared" si="24"/>
        <v>35727836.480000004</v>
      </c>
      <c r="J157" s="19">
        <f t="shared" si="25"/>
        <v>28099143.499999993</v>
      </c>
      <c r="K157" s="1"/>
      <c r="L157" s="1"/>
      <c r="M157" s="1"/>
      <c r="X157" s="1"/>
    </row>
    <row r="158" spans="1:24" x14ac:dyDescent="0.2">
      <c r="A158" s="27" t="s">
        <v>165</v>
      </c>
      <c r="B158" s="12">
        <v>500000</v>
      </c>
      <c r="C158" s="52"/>
      <c r="D158" s="14">
        <f t="shared" si="23"/>
        <v>500000</v>
      </c>
      <c r="E158" s="48"/>
      <c r="F158" s="12">
        <v>10313.200000000001</v>
      </c>
      <c r="G158" s="12">
        <v>1596821.88</v>
      </c>
      <c r="H158" s="49">
        <v>-1596821.88</v>
      </c>
      <c r="I158" s="15">
        <f t="shared" si="24"/>
        <v>10313.199999999953</v>
      </c>
      <c r="J158" s="19">
        <f t="shared" si="25"/>
        <v>489686.80000000005</v>
      </c>
      <c r="K158" s="1"/>
      <c r="L158" s="1"/>
      <c r="M158" s="1"/>
      <c r="X158" s="1"/>
    </row>
    <row r="159" spans="1:24" x14ac:dyDescent="0.2">
      <c r="A159" s="27" t="s">
        <v>166</v>
      </c>
      <c r="B159" s="12">
        <v>1500000</v>
      </c>
      <c r="C159" s="52"/>
      <c r="D159" s="14">
        <f t="shared" si="23"/>
        <v>1500000</v>
      </c>
      <c r="E159" s="12">
        <v>1743662.4</v>
      </c>
      <c r="F159" s="48"/>
      <c r="G159" s="12">
        <v>1823100</v>
      </c>
      <c r="H159" s="49">
        <v>1127110.28</v>
      </c>
      <c r="I159" s="15">
        <f t="shared" si="24"/>
        <v>4693872.68</v>
      </c>
      <c r="J159" s="19">
        <f t="shared" si="25"/>
        <v>-3193872.6799999997</v>
      </c>
      <c r="K159" s="1"/>
      <c r="L159" s="1"/>
      <c r="M159" s="1"/>
      <c r="X159" s="1"/>
    </row>
    <row r="160" spans="1:24" x14ac:dyDescent="0.2">
      <c r="A160" s="27" t="s">
        <v>167</v>
      </c>
      <c r="B160" s="12">
        <v>8169623</v>
      </c>
      <c r="C160" s="52"/>
      <c r="D160" s="14">
        <f t="shared" si="23"/>
        <v>8169623</v>
      </c>
      <c r="E160" s="14"/>
      <c r="F160" s="14"/>
      <c r="G160" s="14">
        <v>130036</v>
      </c>
      <c r="H160" s="15"/>
      <c r="I160" s="15">
        <f t="shared" si="24"/>
        <v>130036</v>
      </c>
      <c r="J160" s="19">
        <f t="shared" si="25"/>
        <v>8039587</v>
      </c>
      <c r="K160" s="1"/>
      <c r="L160" s="1"/>
      <c r="M160" s="1"/>
      <c r="X160" s="1"/>
    </row>
    <row r="161" spans="1:24" x14ac:dyDescent="0.2">
      <c r="A161" s="27" t="s">
        <v>168</v>
      </c>
      <c r="B161" s="12">
        <v>3000000</v>
      </c>
      <c r="C161" s="52"/>
      <c r="D161" s="14">
        <f t="shared" si="23"/>
        <v>3000000</v>
      </c>
      <c r="E161" s="14"/>
      <c r="F161" s="14">
        <v>3422</v>
      </c>
      <c r="G161" s="14"/>
      <c r="H161" s="15">
        <v>1509024.36</v>
      </c>
      <c r="I161" s="15">
        <f t="shared" si="24"/>
        <v>1512446.36</v>
      </c>
      <c r="J161" s="19">
        <f t="shared" si="25"/>
        <v>1487553.64</v>
      </c>
      <c r="K161" s="1"/>
      <c r="L161" s="1"/>
      <c r="M161" s="1"/>
      <c r="X161" s="1"/>
    </row>
    <row r="162" spans="1:24" x14ac:dyDescent="0.2">
      <c r="A162" s="27" t="s">
        <v>169</v>
      </c>
      <c r="B162" s="12"/>
      <c r="C162" s="52">
        <v>100000</v>
      </c>
      <c r="D162" s="14">
        <f t="shared" si="23"/>
        <v>100000</v>
      </c>
      <c r="E162" s="14"/>
      <c r="F162" s="14"/>
      <c r="G162" s="14">
        <v>77000</v>
      </c>
      <c r="H162" s="15"/>
      <c r="I162" s="15">
        <f t="shared" si="24"/>
        <v>77000</v>
      </c>
      <c r="J162" s="19">
        <f t="shared" si="25"/>
        <v>23000</v>
      </c>
      <c r="K162" s="1"/>
      <c r="L162" s="1"/>
      <c r="M162" s="1"/>
      <c r="X162" s="1"/>
    </row>
    <row r="163" spans="1:24" x14ac:dyDescent="0.2">
      <c r="A163" s="27" t="s">
        <v>170</v>
      </c>
      <c r="B163" s="12">
        <v>180000</v>
      </c>
      <c r="C163" s="52">
        <v>100000</v>
      </c>
      <c r="D163" s="14">
        <f t="shared" si="23"/>
        <v>280000</v>
      </c>
      <c r="E163" s="14"/>
      <c r="F163" s="14"/>
      <c r="G163" s="14"/>
      <c r="H163" s="15"/>
      <c r="I163" s="15">
        <f t="shared" si="24"/>
        <v>0</v>
      </c>
      <c r="J163" s="19">
        <f t="shared" si="25"/>
        <v>280000</v>
      </c>
      <c r="K163" s="1"/>
      <c r="L163" s="1"/>
      <c r="M163" s="1"/>
      <c r="X163" s="1"/>
    </row>
    <row r="164" spans="1:24" x14ac:dyDescent="0.2">
      <c r="A164" s="27" t="s">
        <v>171</v>
      </c>
      <c r="B164" s="12">
        <v>9000000</v>
      </c>
      <c r="C164" s="53">
        <v>-840000</v>
      </c>
      <c r="D164" s="14">
        <f t="shared" si="23"/>
        <v>8160000</v>
      </c>
      <c r="E164" s="12"/>
      <c r="F164" s="12"/>
      <c r="G164" s="12"/>
      <c r="H164" s="49">
        <v>1245482</v>
      </c>
      <c r="I164" s="15">
        <f t="shared" si="24"/>
        <v>1245482</v>
      </c>
      <c r="J164" s="19">
        <f t="shared" si="25"/>
        <v>6914518</v>
      </c>
    </row>
    <row r="165" spans="1:24" x14ac:dyDescent="0.2">
      <c r="A165" s="27" t="s">
        <v>172</v>
      </c>
      <c r="B165" s="12"/>
      <c r="C165" s="53">
        <v>1245500</v>
      </c>
      <c r="D165" s="14">
        <f t="shared" si="23"/>
        <v>1245500</v>
      </c>
      <c r="E165" s="12"/>
      <c r="F165" s="12"/>
      <c r="G165" s="12"/>
      <c r="H165" s="49"/>
      <c r="I165" s="15">
        <f t="shared" si="24"/>
        <v>0</v>
      </c>
      <c r="J165" s="19">
        <f t="shared" si="25"/>
        <v>1245500</v>
      </c>
    </row>
    <row r="166" spans="1:24" x14ac:dyDescent="0.2">
      <c r="A166" s="27" t="s">
        <v>173</v>
      </c>
      <c r="B166" s="12">
        <v>215377</v>
      </c>
      <c r="C166" s="53"/>
      <c r="D166" s="14">
        <f t="shared" si="23"/>
        <v>215377</v>
      </c>
      <c r="E166" s="12"/>
      <c r="F166" s="12"/>
      <c r="G166" s="12"/>
      <c r="H166" s="49"/>
      <c r="I166" s="15">
        <f t="shared" si="24"/>
        <v>0</v>
      </c>
      <c r="J166" s="19">
        <f t="shared" si="25"/>
        <v>215377</v>
      </c>
      <c r="K166" s="54"/>
    </row>
    <row r="167" spans="1:24" x14ac:dyDescent="0.2">
      <c r="A167" s="27" t="s">
        <v>174</v>
      </c>
      <c r="B167" s="12">
        <v>5000000</v>
      </c>
      <c r="C167" s="53"/>
      <c r="D167" s="14">
        <f t="shared" si="23"/>
        <v>5000000</v>
      </c>
      <c r="E167" s="12"/>
      <c r="F167" s="12"/>
      <c r="G167" s="12"/>
      <c r="H167" s="49"/>
      <c r="I167" s="15">
        <f t="shared" si="24"/>
        <v>0</v>
      </c>
      <c r="J167" s="19">
        <f t="shared" si="25"/>
        <v>5000000</v>
      </c>
      <c r="K167" s="54"/>
    </row>
    <row r="168" spans="1:24" x14ac:dyDescent="0.2">
      <c r="A168" s="27" t="s">
        <v>175</v>
      </c>
      <c r="B168" s="12">
        <v>7500000</v>
      </c>
      <c r="C168" s="53"/>
      <c r="D168" s="14">
        <f t="shared" si="23"/>
        <v>7500000</v>
      </c>
      <c r="E168" s="12"/>
      <c r="F168" s="12"/>
      <c r="G168" s="12">
        <v>256200.4</v>
      </c>
      <c r="H168" s="49"/>
      <c r="I168" s="15">
        <f t="shared" si="24"/>
        <v>256200.4</v>
      </c>
      <c r="J168" s="19">
        <f t="shared" si="25"/>
        <v>7243799.5999999996</v>
      </c>
    </row>
    <row r="169" spans="1:24" x14ac:dyDescent="0.2">
      <c r="A169" s="27" t="s">
        <v>176</v>
      </c>
      <c r="B169" s="12"/>
      <c r="C169" s="53">
        <v>1650000</v>
      </c>
      <c r="D169" s="14">
        <f t="shared" si="23"/>
        <v>1650000</v>
      </c>
      <c r="E169" s="12"/>
      <c r="F169" s="12">
        <v>1644223.8</v>
      </c>
      <c r="G169" s="12"/>
      <c r="H169" s="49"/>
      <c r="I169" s="15">
        <f t="shared" si="24"/>
        <v>1644223.8</v>
      </c>
      <c r="J169" s="19">
        <f t="shared" si="25"/>
        <v>5776.1999999999534</v>
      </c>
    </row>
    <row r="170" spans="1:24" x14ac:dyDescent="0.2">
      <c r="A170" s="27" t="s">
        <v>177</v>
      </c>
      <c r="B170" s="12"/>
      <c r="C170" s="53">
        <v>840000</v>
      </c>
      <c r="D170" s="14">
        <f t="shared" si="23"/>
        <v>840000</v>
      </c>
      <c r="E170" s="12"/>
      <c r="F170" s="12"/>
      <c r="G170" s="12"/>
      <c r="H170" s="49"/>
      <c r="I170" s="15">
        <f t="shared" si="24"/>
        <v>0</v>
      </c>
      <c r="J170" s="19">
        <f t="shared" si="25"/>
        <v>840000</v>
      </c>
    </row>
    <row r="171" spans="1:24" x14ac:dyDescent="0.2">
      <c r="A171" s="27" t="s">
        <v>178</v>
      </c>
      <c r="B171" s="12">
        <v>321639475</v>
      </c>
      <c r="C171" s="53"/>
      <c r="D171" s="14">
        <f t="shared" si="23"/>
        <v>321639475</v>
      </c>
      <c r="E171" s="12"/>
      <c r="F171" s="12"/>
      <c r="G171" s="12"/>
      <c r="H171" s="49">
        <v>55285308.579999998</v>
      </c>
      <c r="I171" s="15">
        <f t="shared" si="24"/>
        <v>55285308.579999998</v>
      </c>
      <c r="J171" s="19">
        <f t="shared" si="25"/>
        <v>266354166.42000002</v>
      </c>
    </row>
    <row r="172" spans="1:24" ht="13.5" thickBot="1" x14ac:dyDescent="0.25">
      <c r="A172" s="27" t="s">
        <v>179</v>
      </c>
      <c r="B172" s="12">
        <v>29039190</v>
      </c>
      <c r="C172" s="52">
        <v>-3200000</v>
      </c>
      <c r="D172" s="14">
        <f t="shared" si="23"/>
        <v>25839190</v>
      </c>
      <c r="E172" s="12">
        <v>13275000</v>
      </c>
      <c r="F172" s="12">
        <v>789968.9</v>
      </c>
      <c r="G172" s="12">
        <v>6919520</v>
      </c>
      <c r="H172" s="49"/>
      <c r="I172" s="15">
        <f t="shared" si="24"/>
        <v>20984488.899999999</v>
      </c>
      <c r="J172" s="19">
        <f t="shared" si="25"/>
        <v>4854701.1000000015</v>
      </c>
    </row>
    <row r="173" spans="1:24" ht="13.5" thickBot="1" x14ac:dyDescent="0.25">
      <c r="A173" s="55" t="s">
        <v>180</v>
      </c>
      <c r="B173" s="56">
        <f t="shared" ref="B173:J173" si="26">SUM(B174:B179)</f>
        <v>399047514</v>
      </c>
      <c r="C173" s="7">
        <f t="shared" si="26"/>
        <v>411014884</v>
      </c>
      <c r="D173" s="57">
        <f t="shared" si="26"/>
        <v>810062398</v>
      </c>
      <c r="E173" s="56">
        <f t="shared" si="26"/>
        <v>32144801</v>
      </c>
      <c r="F173" s="56">
        <f t="shared" si="26"/>
        <v>46882532</v>
      </c>
      <c r="G173" s="57">
        <f t="shared" si="26"/>
        <v>250518413.16999999</v>
      </c>
      <c r="H173" s="57">
        <f t="shared" si="26"/>
        <v>53843122.68</v>
      </c>
      <c r="I173" s="57">
        <f t="shared" si="26"/>
        <v>383388868.85000002</v>
      </c>
      <c r="J173" s="58">
        <f t="shared" si="26"/>
        <v>426673529.14999998</v>
      </c>
    </row>
    <row r="174" spans="1:24" ht="14.25" x14ac:dyDescent="0.2">
      <c r="A174" s="59" t="s">
        <v>181</v>
      </c>
      <c r="B174" s="60">
        <v>279047514</v>
      </c>
      <c r="C174" s="29"/>
      <c r="D174" s="14">
        <f>+B174+C174</f>
        <v>279047514</v>
      </c>
      <c r="E174" s="61">
        <v>22144801</v>
      </c>
      <c r="F174" s="61">
        <v>22144801</v>
      </c>
      <c r="G174" s="61">
        <v>22144801</v>
      </c>
      <c r="H174" s="15">
        <v>22144801</v>
      </c>
      <c r="I174" s="15">
        <f t="shared" ref="I174:I179" si="27">SUM(E174:H174)</f>
        <v>88579204</v>
      </c>
      <c r="J174" s="19">
        <f>+D174-I174</f>
        <v>190468310</v>
      </c>
    </row>
    <row r="175" spans="1:24" ht="14.25" x14ac:dyDescent="0.2">
      <c r="A175" s="62" t="s">
        <v>182</v>
      </c>
      <c r="B175" s="63">
        <v>120000000</v>
      </c>
      <c r="C175" s="64"/>
      <c r="D175" s="14">
        <f>+B175+C175</f>
        <v>120000000</v>
      </c>
      <c r="E175" s="14">
        <v>10000000</v>
      </c>
      <c r="F175" s="14">
        <v>10000000</v>
      </c>
      <c r="G175" s="14">
        <v>10000000</v>
      </c>
      <c r="H175" s="15">
        <v>10000000</v>
      </c>
      <c r="I175" s="15">
        <f t="shared" si="27"/>
        <v>40000000</v>
      </c>
      <c r="J175" s="19">
        <f t="shared" ref="J175:J179" si="28">+D175-I175</f>
        <v>80000000</v>
      </c>
    </row>
    <row r="176" spans="1:24" ht="14.25" x14ac:dyDescent="0.2">
      <c r="A176" s="62" t="s">
        <v>183</v>
      </c>
      <c r="B176" s="63"/>
      <c r="C176" s="64">
        <v>122996641</v>
      </c>
      <c r="D176" s="14">
        <f t="shared" ref="D176:D178" si="29">+B176+C176</f>
        <v>122996641</v>
      </c>
      <c r="E176" s="14"/>
      <c r="F176" s="14"/>
      <c r="G176" s="14"/>
      <c r="H176" s="15">
        <v>12962663.68</v>
      </c>
      <c r="I176" s="15">
        <f t="shared" si="27"/>
        <v>12962663.68</v>
      </c>
      <c r="J176" s="19">
        <f t="shared" si="28"/>
        <v>110033977.31999999</v>
      </c>
    </row>
    <row r="177" spans="1:10" ht="14.25" x14ac:dyDescent="0.2">
      <c r="A177" s="62" t="s">
        <v>184</v>
      </c>
      <c r="B177" s="63"/>
      <c r="C177" s="64">
        <v>150000000</v>
      </c>
      <c r="D177" s="14">
        <f t="shared" si="29"/>
        <v>150000000</v>
      </c>
      <c r="E177" s="14"/>
      <c r="F177" s="14"/>
      <c r="G177" s="14">
        <v>145096736.16999999</v>
      </c>
      <c r="H177" s="15"/>
      <c r="I177" s="15">
        <f t="shared" si="27"/>
        <v>145096736.16999999</v>
      </c>
      <c r="J177" s="19">
        <f t="shared" si="28"/>
        <v>4903263.8300000131</v>
      </c>
    </row>
    <row r="178" spans="1:10" ht="14.25" x14ac:dyDescent="0.2">
      <c r="A178" s="62" t="s">
        <v>185</v>
      </c>
      <c r="B178" s="63"/>
      <c r="C178" s="64">
        <v>1951358</v>
      </c>
      <c r="D178" s="14">
        <f t="shared" si="29"/>
        <v>1951358</v>
      </c>
      <c r="E178" s="14"/>
      <c r="F178" s="14"/>
      <c r="G178" s="14"/>
      <c r="H178" s="15">
        <v>1951358</v>
      </c>
      <c r="I178" s="15">
        <f t="shared" si="27"/>
        <v>1951358</v>
      </c>
      <c r="J178" s="19">
        <f t="shared" si="28"/>
        <v>0</v>
      </c>
    </row>
    <row r="179" spans="1:10" ht="15" thickBot="1" x14ac:dyDescent="0.25">
      <c r="A179" s="62" t="s">
        <v>186</v>
      </c>
      <c r="B179" s="63"/>
      <c r="C179" s="64">
        <v>136066885</v>
      </c>
      <c r="D179" s="14">
        <f>+B179+C179</f>
        <v>136066885</v>
      </c>
      <c r="E179" s="14"/>
      <c r="F179" s="14">
        <v>14737731</v>
      </c>
      <c r="G179" s="14">
        <v>73276876</v>
      </c>
      <c r="H179" s="15">
        <v>6784300</v>
      </c>
      <c r="I179" s="15">
        <f t="shared" si="27"/>
        <v>94798907</v>
      </c>
      <c r="J179" s="19">
        <f t="shared" si="28"/>
        <v>41267978</v>
      </c>
    </row>
    <row r="180" spans="1:10" ht="13.5" thickBot="1" x14ac:dyDescent="0.25">
      <c r="A180" s="2" t="s">
        <v>187</v>
      </c>
      <c r="B180" s="65">
        <f>+B181+B184+B186+B190+B193+B196</f>
        <v>682570649</v>
      </c>
      <c r="C180" s="65">
        <f>+C181+C184+C186+C190+C193+C195</f>
        <v>8000000.0199999996</v>
      </c>
      <c r="D180" s="65">
        <f>+D181+D184+D186+D190+D193+D196</f>
        <v>690570649.01999998</v>
      </c>
      <c r="E180" s="65">
        <f>+E181+E184+E186+E190+E193+E195</f>
        <v>0</v>
      </c>
      <c r="F180" s="65">
        <f>+F181+F184+F186+F190+F193+F195</f>
        <v>0</v>
      </c>
      <c r="G180" s="65">
        <f>+G181+G184+G186+G190+G193+G195</f>
        <v>8130895</v>
      </c>
      <c r="H180" s="66"/>
      <c r="I180" s="66">
        <f>+I181+I184+I186++I190+I193+I196</f>
        <v>8130895</v>
      </c>
      <c r="J180" s="67">
        <f>+J181+J184+J186+J190+J193+J196</f>
        <v>682439754.01999998</v>
      </c>
    </row>
    <row r="181" spans="1:10" ht="26.25" thickBot="1" x14ac:dyDescent="0.25">
      <c r="A181" s="68" t="s">
        <v>188</v>
      </c>
      <c r="B181" s="69">
        <f t="shared" ref="B181:J181" si="30">+B182+B183</f>
        <v>137078780</v>
      </c>
      <c r="C181" s="69">
        <f t="shared" si="30"/>
        <v>0</v>
      </c>
      <c r="D181" s="69">
        <f t="shared" si="30"/>
        <v>137078780</v>
      </c>
      <c r="E181" s="69">
        <f t="shared" si="30"/>
        <v>0</v>
      </c>
      <c r="F181" s="69">
        <f t="shared" si="30"/>
        <v>0</v>
      </c>
      <c r="G181" s="69">
        <f t="shared" si="30"/>
        <v>0</v>
      </c>
      <c r="H181" s="70"/>
      <c r="I181" s="70">
        <f t="shared" si="30"/>
        <v>0</v>
      </c>
      <c r="J181" s="71">
        <f t="shared" si="30"/>
        <v>137078780</v>
      </c>
    </row>
    <row r="182" spans="1:10" ht="13.5" thickBot="1" x14ac:dyDescent="0.25">
      <c r="A182" s="72" t="s">
        <v>189</v>
      </c>
      <c r="B182" s="73">
        <v>2006780</v>
      </c>
      <c r="C182" s="74"/>
      <c r="D182" s="75">
        <f>+B182+C182</f>
        <v>2006780</v>
      </c>
      <c r="E182" s="74"/>
      <c r="F182" s="74"/>
      <c r="G182" s="74"/>
      <c r="H182" s="74"/>
      <c r="I182" s="75">
        <f t="shared" ref="I182:I183" si="31">SUM(E182:H182)</f>
        <v>0</v>
      </c>
      <c r="J182" s="76">
        <f>+D182-I182</f>
        <v>2006780</v>
      </c>
    </row>
    <row r="183" spans="1:10" ht="13.5" thickBot="1" x14ac:dyDescent="0.25">
      <c r="A183" s="72" t="s">
        <v>190</v>
      </c>
      <c r="B183" s="77">
        <v>135072000</v>
      </c>
      <c r="C183" s="78"/>
      <c r="D183" s="14">
        <f>+B183+C183</f>
        <v>135072000</v>
      </c>
      <c r="E183" s="78"/>
      <c r="F183" s="78"/>
      <c r="G183" s="78"/>
      <c r="H183" s="79"/>
      <c r="I183" s="15">
        <f t="shared" si="31"/>
        <v>0</v>
      </c>
      <c r="J183" s="19">
        <f>+D183-I183</f>
        <v>135072000</v>
      </c>
    </row>
    <row r="184" spans="1:10" ht="26.25" thickBot="1" x14ac:dyDescent="0.25">
      <c r="A184" s="80" t="s">
        <v>191</v>
      </c>
      <c r="B184" s="69">
        <f t="shared" ref="B184:J184" si="32">B185</f>
        <v>2553373</v>
      </c>
      <c r="C184" s="69">
        <f t="shared" si="32"/>
        <v>8000000.0199999996</v>
      </c>
      <c r="D184" s="69">
        <f t="shared" si="32"/>
        <v>10553373.02</v>
      </c>
      <c r="E184" s="69">
        <f t="shared" si="32"/>
        <v>0</v>
      </c>
      <c r="F184" s="69">
        <f t="shared" si="32"/>
        <v>0</v>
      </c>
      <c r="G184" s="69">
        <f t="shared" si="32"/>
        <v>0</v>
      </c>
      <c r="H184" s="70"/>
      <c r="I184" s="70">
        <f t="shared" si="32"/>
        <v>0</v>
      </c>
      <c r="J184" s="71">
        <f t="shared" si="32"/>
        <v>10553373.02</v>
      </c>
    </row>
    <row r="185" spans="1:10" ht="13.5" thickBot="1" x14ac:dyDescent="0.25">
      <c r="A185" s="45" t="s">
        <v>192</v>
      </c>
      <c r="B185" s="81">
        <v>2553373</v>
      </c>
      <c r="C185" s="82">
        <v>8000000.0199999996</v>
      </c>
      <c r="D185" s="14">
        <f>+B185+C185</f>
        <v>10553373.02</v>
      </c>
      <c r="E185" s="82"/>
      <c r="F185" s="82"/>
      <c r="G185" s="82"/>
      <c r="H185" s="83"/>
      <c r="I185" s="15">
        <f>SUM(E185:H185)</f>
        <v>0</v>
      </c>
      <c r="J185" s="19">
        <f>+D185-I185</f>
        <v>10553373.02</v>
      </c>
    </row>
    <row r="186" spans="1:10" ht="26.25" thickBot="1" x14ac:dyDescent="0.25">
      <c r="A186" s="68" t="s">
        <v>193</v>
      </c>
      <c r="B186" s="69">
        <f>+B187++B188+B189</f>
        <v>499479847</v>
      </c>
      <c r="C186" s="69">
        <f>+C187+C188+C189</f>
        <v>0</v>
      </c>
      <c r="D186" s="69">
        <f>+D187+D188+D189</f>
        <v>499479847</v>
      </c>
      <c r="E186" s="69">
        <f t="shared" ref="E186:I186" si="33">+E187+E189</f>
        <v>0</v>
      </c>
      <c r="F186" s="69">
        <f t="shared" si="33"/>
        <v>0</v>
      </c>
      <c r="G186" s="69">
        <f t="shared" si="33"/>
        <v>8130895</v>
      </c>
      <c r="H186" s="70"/>
      <c r="I186" s="70">
        <f t="shared" si="33"/>
        <v>8130895</v>
      </c>
      <c r="J186" s="71">
        <f>+J187+J188+J189</f>
        <v>491348952</v>
      </c>
    </row>
    <row r="187" spans="1:10" ht="13.5" thickBot="1" x14ac:dyDescent="0.25">
      <c r="A187" s="72" t="s">
        <v>194</v>
      </c>
      <c r="B187" s="84">
        <v>89439847</v>
      </c>
      <c r="C187" s="74"/>
      <c r="D187" s="75">
        <f>+B187+C187</f>
        <v>89439847</v>
      </c>
      <c r="E187" s="74"/>
      <c r="F187" s="74"/>
      <c r="G187" s="74">
        <v>8130895</v>
      </c>
      <c r="H187" s="74"/>
      <c r="I187" s="75">
        <f t="shared" ref="I187:I189" si="34">SUM(E187:H187)</f>
        <v>8130895</v>
      </c>
      <c r="J187" s="76">
        <f>+D187-I187</f>
        <v>81308952</v>
      </c>
    </row>
    <row r="188" spans="1:10" ht="13.5" thickBot="1" x14ac:dyDescent="0.25">
      <c r="A188" s="85" t="s">
        <v>195</v>
      </c>
      <c r="B188" s="86">
        <v>87052400</v>
      </c>
      <c r="C188" s="87"/>
      <c r="D188" s="75">
        <f>+B188+C188</f>
        <v>87052400</v>
      </c>
      <c r="E188" s="87"/>
      <c r="F188" s="87"/>
      <c r="G188" s="87"/>
      <c r="H188" s="87"/>
      <c r="I188" s="88">
        <f t="shared" si="34"/>
        <v>0</v>
      </c>
      <c r="J188" s="76">
        <f>+D188-I188</f>
        <v>87052400</v>
      </c>
    </row>
    <row r="189" spans="1:10" ht="13.5" thickBot="1" x14ac:dyDescent="0.25">
      <c r="A189" s="85" t="s">
        <v>196</v>
      </c>
      <c r="B189" s="87">
        <v>322987600</v>
      </c>
      <c r="C189" s="87"/>
      <c r="D189" s="88">
        <f>+B189+C189</f>
        <v>322987600</v>
      </c>
      <c r="E189" s="87"/>
      <c r="F189" s="78"/>
      <c r="G189" s="78"/>
      <c r="H189" s="79"/>
      <c r="I189" s="15">
        <f t="shared" si="34"/>
        <v>0</v>
      </c>
      <c r="J189" s="19">
        <f>+D189-I189</f>
        <v>322987600</v>
      </c>
    </row>
    <row r="190" spans="1:10" ht="26.25" thickBot="1" x14ac:dyDescent="0.25">
      <c r="A190" s="89" t="s">
        <v>197</v>
      </c>
      <c r="B190" s="69">
        <f t="shared" ref="B190:J190" si="35">+B191+B192</f>
        <v>10817077</v>
      </c>
      <c r="C190" s="69">
        <f t="shared" si="35"/>
        <v>0</v>
      </c>
      <c r="D190" s="69">
        <f t="shared" si="35"/>
        <v>10817077</v>
      </c>
      <c r="E190" s="69">
        <f t="shared" si="35"/>
        <v>0</v>
      </c>
      <c r="F190" s="69">
        <f t="shared" si="35"/>
        <v>0</v>
      </c>
      <c r="G190" s="69">
        <f t="shared" si="35"/>
        <v>0</v>
      </c>
      <c r="H190" s="70"/>
      <c r="I190" s="70">
        <f t="shared" si="35"/>
        <v>0</v>
      </c>
      <c r="J190" s="71">
        <f t="shared" si="35"/>
        <v>10817077</v>
      </c>
    </row>
    <row r="191" spans="1:10" ht="13.5" thickBot="1" x14ac:dyDescent="0.25">
      <c r="A191" s="90" t="s">
        <v>192</v>
      </c>
      <c r="B191" s="91">
        <v>0</v>
      </c>
      <c r="C191" s="92"/>
      <c r="D191" s="75">
        <f>+B191+C191</f>
        <v>0</v>
      </c>
      <c r="E191" s="93"/>
      <c r="F191" s="93"/>
      <c r="G191" s="93"/>
      <c r="H191" s="93"/>
      <c r="I191" s="75">
        <f t="shared" ref="I191:I192" si="36">SUM(E191:H191)</f>
        <v>0</v>
      </c>
      <c r="J191" s="76">
        <f>+D191-I191</f>
        <v>0</v>
      </c>
    </row>
    <row r="192" spans="1:10" ht="13.5" thickBot="1" x14ac:dyDescent="0.25">
      <c r="A192" s="94" t="s">
        <v>198</v>
      </c>
      <c r="B192" s="95">
        <v>10817077</v>
      </c>
      <c r="C192" s="96"/>
      <c r="D192" s="88">
        <f>+B192+C192</f>
        <v>10817077</v>
      </c>
      <c r="E192" s="97"/>
      <c r="F192" s="97"/>
      <c r="G192" s="98"/>
      <c r="H192" s="99"/>
      <c r="I192" s="15">
        <f t="shared" si="36"/>
        <v>0</v>
      </c>
      <c r="J192" s="21">
        <f>+D192-I192</f>
        <v>10817077</v>
      </c>
    </row>
    <row r="193" spans="1:10" ht="26.25" thickBot="1" x14ac:dyDescent="0.25">
      <c r="A193" s="80" t="s">
        <v>199</v>
      </c>
      <c r="B193" s="100">
        <f>+B194+B195</f>
        <v>16377791</v>
      </c>
      <c r="C193" s="101"/>
      <c r="D193" s="102">
        <f>+D194+D195</f>
        <v>16377791</v>
      </c>
      <c r="E193" s="103">
        <v>0</v>
      </c>
      <c r="F193" s="103">
        <v>0</v>
      </c>
      <c r="G193" s="103">
        <v>0</v>
      </c>
      <c r="H193" s="103"/>
      <c r="I193" s="103">
        <v>0</v>
      </c>
      <c r="J193" s="8">
        <f>+D193-I193</f>
        <v>16377791</v>
      </c>
    </row>
    <row r="194" spans="1:10" ht="13.5" thickBot="1" x14ac:dyDescent="0.25">
      <c r="A194" s="94" t="s">
        <v>200</v>
      </c>
      <c r="B194" s="95">
        <v>8270218</v>
      </c>
      <c r="C194" s="96"/>
      <c r="D194" s="88">
        <f t="shared" ref="D194:D195" si="37">+B194+C194</f>
        <v>8270218</v>
      </c>
      <c r="E194" s="97"/>
      <c r="F194" s="104"/>
      <c r="G194" s="104"/>
      <c r="H194" s="104"/>
      <c r="I194" s="75">
        <f t="shared" ref="I194:I195" si="38">SUM(E194:H194)</f>
        <v>0</v>
      </c>
      <c r="J194" s="76">
        <f>+D194-I194</f>
        <v>8270218</v>
      </c>
    </row>
    <row r="195" spans="1:10" ht="13.5" thickBot="1" x14ac:dyDescent="0.25">
      <c r="A195" s="94" t="s">
        <v>201</v>
      </c>
      <c r="B195" s="95">
        <v>8107573</v>
      </c>
      <c r="C195" s="96"/>
      <c r="D195" s="88">
        <f t="shared" si="37"/>
        <v>8107573</v>
      </c>
      <c r="E195" s="97"/>
      <c r="F195" s="104"/>
      <c r="G195" s="104"/>
      <c r="H195" s="104"/>
      <c r="I195" s="75">
        <f t="shared" si="38"/>
        <v>0</v>
      </c>
      <c r="J195" s="76">
        <f>+D195-I195</f>
        <v>8107573</v>
      </c>
    </row>
    <row r="196" spans="1:10" ht="39" thickBot="1" x14ac:dyDescent="0.25">
      <c r="A196" s="80" t="s">
        <v>202</v>
      </c>
      <c r="B196" s="105">
        <f>+B197</f>
        <v>16263781</v>
      </c>
      <c r="C196" s="106"/>
      <c r="D196" s="107">
        <f t="shared" ref="D196:J196" si="39">+D197</f>
        <v>16263781</v>
      </c>
      <c r="E196" s="97">
        <f t="shared" si="39"/>
        <v>0</v>
      </c>
      <c r="F196" s="97">
        <f t="shared" si="39"/>
        <v>0</v>
      </c>
      <c r="G196" s="97">
        <f t="shared" si="39"/>
        <v>0</v>
      </c>
      <c r="H196" s="104"/>
      <c r="I196" s="108">
        <f t="shared" si="39"/>
        <v>0</v>
      </c>
      <c r="J196" s="21">
        <f t="shared" si="39"/>
        <v>16263781</v>
      </c>
    </row>
    <row r="197" spans="1:10" ht="13.5" thickBot="1" x14ac:dyDescent="0.25">
      <c r="A197" s="94" t="s">
        <v>203</v>
      </c>
      <c r="B197" s="63">
        <v>16263781</v>
      </c>
      <c r="C197" s="109"/>
      <c r="D197" s="88">
        <f>+B197+C197</f>
        <v>16263781</v>
      </c>
      <c r="E197" s="98"/>
      <c r="F197" s="99"/>
      <c r="G197" s="99"/>
      <c r="H197" s="99"/>
      <c r="I197" s="15">
        <f>SUM(E197:H197)</f>
        <v>0</v>
      </c>
      <c r="J197" s="19">
        <f>+D197-I197</f>
        <v>16263781</v>
      </c>
    </row>
    <row r="198" spans="1:10" ht="13.5" thickBot="1" x14ac:dyDescent="0.25">
      <c r="A198" s="110" t="s">
        <v>204</v>
      </c>
      <c r="B198" s="69">
        <f>B199+B200+B201</f>
        <v>107623841</v>
      </c>
      <c r="C198" s="69">
        <f t="shared" ref="C198" si="40">C199+C201</f>
        <v>0</v>
      </c>
      <c r="D198" s="69">
        <f t="shared" ref="D198:J198" si="41">D199+D200+D201</f>
        <v>107623841</v>
      </c>
      <c r="E198" s="69">
        <f t="shared" si="41"/>
        <v>0</v>
      </c>
      <c r="F198" s="69">
        <f t="shared" si="41"/>
        <v>0</v>
      </c>
      <c r="G198" s="69">
        <f t="shared" si="41"/>
        <v>0</v>
      </c>
      <c r="H198" s="70"/>
      <c r="I198" s="70">
        <f t="shared" si="41"/>
        <v>0</v>
      </c>
      <c r="J198" s="71">
        <f t="shared" si="41"/>
        <v>107623841</v>
      </c>
    </row>
    <row r="199" spans="1:10" ht="13.5" thickBot="1" x14ac:dyDescent="0.25">
      <c r="A199" s="111" t="s">
        <v>205</v>
      </c>
      <c r="B199" s="112">
        <v>22308204</v>
      </c>
      <c r="C199" s="113"/>
      <c r="D199" s="88">
        <f>+B199+C199</f>
        <v>22308204</v>
      </c>
      <c r="E199" s="113"/>
      <c r="F199" s="113"/>
      <c r="G199" s="113"/>
      <c r="H199" s="113"/>
      <c r="I199" s="75">
        <f t="shared" ref="I199:I201" si="42">SUM(E199:H199)</f>
        <v>0</v>
      </c>
      <c r="J199" s="19">
        <f>+D199-I199</f>
        <v>22308204</v>
      </c>
    </row>
    <row r="200" spans="1:10" ht="13.5" thickBot="1" x14ac:dyDescent="0.25">
      <c r="A200" s="111" t="s">
        <v>206</v>
      </c>
      <c r="B200" s="112">
        <v>37075637</v>
      </c>
      <c r="C200" s="113"/>
      <c r="D200" s="75">
        <f>+B200+C200</f>
        <v>37075637</v>
      </c>
      <c r="E200" s="113"/>
      <c r="F200" s="113"/>
      <c r="G200" s="113"/>
      <c r="H200" s="113"/>
      <c r="I200" s="75">
        <f t="shared" si="42"/>
        <v>0</v>
      </c>
      <c r="J200" s="19">
        <f>+D200-I200</f>
        <v>37075637</v>
      </c>
    </row>
    <row r="201" spans="1:10" ht="13.5" thickBot="1" x14ac:dyDescent="0.25">
      <c r="A201" s="111" t="s">
        <v>207</v>
      </c>
      <c r="B201" s="91">
        <v>48240000</v>
      </c>
      <c r="C201" s="96"/>
      <c r="D201" s="75">
        <f>+B201+C201</f>
        <v>48240000</v>
      </c>
      <c r="E201" s="97"/>
      <c r="F201" s="98"/>
      <c r="G201" s="98"/>
      <c r="H201" s="99"/>
      <c r="I201" s="15">
        <f t="shared" si="42"/>
        <v>0</v>
      </c>
      <c r="J201" s="19">
        <f>+D201-I201</f>
        <v>48240000</v>
      </c>
    </row>
    <row r="202" spans="1:10" ht="13.5" thickBot="1" x14ac:dyDescent="0.25">
      <c r="A202" s="114" t="s">
        <v>208</v>
      </c>
      <c r="B202" s="69">
        <f t="shared" ref="B202:J202" si="43">B203+B204</f>
        <v>457398147</v>
      </c>
      <c r="C202" s="69">
        <f t="shared" si="43"/>
        <v>0</v>
      </c>
      <c r="D202" s="69">
        <f t="shared" si="43"/>
        <v>457398147</v>
      </c>
      <c r="E202" s="69">
        <f t="shared" si="43"/>
        <v>0</v>
      </c>
      <c r="F202" s="69">
        <f t="shared" si="43"/>
        <v>0</v>
      </c>
      <c r="G202" s="69">
        <f t="shared" si="43"/>
        <v>0</v>
      </c>
      <c r="H202" s="70"/>
      <c r="I202" s="70">
        <f t="shared" si="43"/>
        <v>0</v>
      </c>
      <c r="J202" s="71">
        <f t="shared" si="43"/>
        <v>457398147</v>
      </c>
    </row>
    <row r="203" spans="1:10" ht="13.5" thickBot="1" x14ac:dyDescent="0.25">
      <c r="A203" s="111" t="s">
        <v>209</v>
      </c>
      <c r="B203" s="92">
        <v>457398147</v>
      </c>
      <c r="C203" s="115"/>
      <c r="D203" s="75">
        <f>+B203+C203</f>
        <v>457398147</v>
      </c>
      <c r="E203" s="116"/>
      <c r="F203" s="116"/>
      <c r="G203" s="116"/>
      <c r="H203" s="116"/>
      <c r="I203" s="75">
        <f>SUM(E203:H203)</f>
        <v>0</v>
      </c>
      <c r="J203" s="76">
        <f>+D203-I203</f>
        <v>457398147</v>
      </c>
    </row>
    <row r="204" spans="1:10" x14ac:dyDescent="0.2">
      <c r="B204" s="117"/>
    </row>
    <row r="205" spans="1:10" x14ac:dyDescent="0.2">
      <c r="B205" s="118"/>
    </row>
    <row r="206" spans="1:10" x14ac:dyDescent="0.2">
      <c r="B206" s="117"/>
    </row>
    <row r="207" spans="1:10" x14ac:dyDescent="0.2">
      <c r="B207" s="117"/>
    </row>
    <row r="208" spans="1:10" x14ac:dyDescent="0.2">
      <c r="B208" s="117"/>
    </row>
    <row r="209" spans="2:2" x14ac:dyDescent="0.2">
      <c r="B209" s="117"/>
    </row>
    <row r="210" spans="2:2" x14ac:dyDescent="0.2">
      <c r="B210" s="117"/>
    </row>
    <row r="236" spans="1:10" x14ac:dyDescent="0.2">
      <c r="A236" s="1"/>
    </row>
    <row r="239" spans="1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</row>
    <row r="261" spans="2:10" x14ac:dyDescent="0.2">
      <c r="B261" s="1"/>
    </row>
    <row r="262" spans="2:10" x14ac:dyDescent="0.2">
      <c r="B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J266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J274" s="1"/>
    </row>
    <row r="275" spans="2:10" x14ac:dyDescent="0.2">
      <c r="B275" s="1"/>
      <c r="J275" s="1"/>
    </row>
    <row r="276" spans="2:10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x14ac:dyDescent="0.2">
      <c r="B279" s="1"/>
      <c r="J279" s="1"/>
    </row>
    <row r="280" spans="2:10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x14ac:dyDescent="0.2">
      <c r="B281" s="1"/>
    </row>
    <row r="282" spans="2:10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x14ac:dyDescent="0.2">
      <c r="B285" s="1"/>
    </row>
    <row r="286" spans="2:10" x14ac:dyDescent="0.2">
      <c r="B286" s="1"/>
    </row>
    <row r="287" spans="2:10" x14ac:dyDescent="0.2">
      <c r="B287" s="1"/>
    </row>
    <row r="288" spans="2:10" x14ac:dyDescent="0.2">
      <c r="B288" s="1"/>
    </row>
    <row r="289" spans="2:10" x14ac:dyDescent="0.2">
      <c r="B289" s="1"/>
      <c r="J289" s="1"/>
    </row>
    <row r="290" spans="2:10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x14ac:dyDescent="0.2">
      <c r="B293" s="1"/>
    </row>
    <row r="294" spans="2:10" x14ac:dyDescent="0.2">
      <c r="B294" s="1"/>
    </row>
    <row r="295" spans="2:10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x14ac:dyDescent="0.2">
      <c r="B298" s="1"/>
    </row>
    <row r="299" spans="2:10" x14ac:dyDescent="0.2">
      <c r="B299" s="1"/>
    </row>
    <row r="300" spans="2:10" x14ac:dyDescent="0.2">
      <c r="B300" s="1"/>
    </row>
    <row r="301" spans="2:10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x14ac:dyDescent="0.2">
      <c r="B307" s="1"/>
    </row>
    <row r="308" spans="2:10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x14ac:dyDescent="0.2">
      <c r="B310" s="1"/>
    </row>
    <row r="311" spans="2:10" x14ac:dyDescent="0.2">
      <c r="B311" s="1"/>
      <c r="C311" s="1"/>
      <c r="D311" s="1"/>
      <c r="E311" s="1"/>
      <c r="F311" s="1"/>
      <c r="G311" s="1"/>
      <c r="H311" s="1"/>
      <c r="I311" s="1"/>
    </row>
    <row r="312" spans="2:10" x14ac:dyDescent="0.2">
      <c r="B312" s="1"/>
      <c r="C312" s="1"/>
      <c r="D312" s="1"/>
      <c r="E312" s="1"/>
      <c r="F312" s="1"/>
      <c r="G312" s="1"/>
      <c r="H312" s="1"/>
      <c r="I312" s="1"/>
    </row>
    <row r="313" spans="2:10" x14ac:dyDescent="0.2">
      <c r="C313" s="1"/>
      <c r="D313" s="1"/>
      <c r="E313" s="1"/>
      <c r="F313" s="1"/>
      <c r="G313" s="1"/>
      <c r="H313" s="1"/>
      <c r="I313" s="1"/>
    </row>
    <row r="314" spans="2:10" x14ac:dyDescent="0.2">
      <c r="B314" s="1"/>
    </row>
    <row r="315" spans="2:10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9" spans="2:10" x14ac:dyDescent="0.2">
      <c r="B319" s="1"/>
      <c r="J319" s="1"/>
    </row>
    <row r="320" spans="2:10" x14ac:dyDescent="0.2">
      <c r="B320" s="1"/>
    </row>
    <row r="321" spans="2:10" x14ac:dyDescent="0.2">
      <c r="B321" s="1"/>
    </row>
    <row r="322" spans="2:10" x14ac:dyDescent="0.2">
      <c r="B322" s="1"/>
    </row>
    <row r="324" spans="2:10" x14ac:dyDescent="0.2">
      <c r="B324" s="1"/>
    </row>
    <row r="325" spans="2:10" x14ac:dyDescent="0.2">
      <c r="B325" s="1"/>
    </row>
    <row r="326" spans="2:10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x14ac:dyDescent="0.2">
      <c r="B329" s="1"/>
    </row>
    <row r="330" spans="2:10" x14ac:dyDescent="0.2">
      <c r="B330" s="1"/>
    </row>
    <row r="331" spans="2:10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x14ac:dyDescent="0.2">
      <c r="B333" s="1"/>
      <c r="C333" s="1"/>
      <c r="D333" s="1"/>
      <c r="E333" s="1"/>
      <c r="F333" s="1"/>
      <c r="G333" s="1"/>
      <c r="H333" s="1"/>
      <c r="I333" s="1"/>
      <c r="J333" s="1"/>
    </row>
  </sheetData>
  <mergeCells count="5">
    <mergeCell ref="C6:C8"/>
    <mergeCell ref="A1:J1"/>
    <mergeCell ref="A2:J2"/>
    <mergeCell ref="A4:J4"/>
    <mergeCell ref="A5:J5"/>
  </mergeCells>
  <pageMargins left="1.1023622047244095" right="0.11811023622047245" top="0.39370078740157483" bottom="0.31496062992125984" header="0.15748031496062992" footer="0.39370078740157483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 (ABRIL)</vt:lpstr>
      <vt:lpstr>'PROG CONSOLIDADO  (ABRIL)'!Área_de_impresión</vt:lpstr>
      <vt:lpstr>'PROG CONSOLIDADO  (ABRIL)'!Títulos_a_imprimir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2017-05-10T16:55:45Z</cp:lastPrinted>
  <dcterms:created xsi:type="dcterms:W3CDTF">2017-05-09T20:33:37Z</dcterms:created>
  <dcterms:modified xsi:type="dcterms:W3CDTF">2017-05-10T16:55:48Z</dcterms:modified>
</cp:coreProperties>
</file>