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G CONSOLIDADO (ABRIL)" sheetId="1" r:id="rId1"/>
  </sheets>
  <definedNames>
    <definedName name="_xlnm.Print_Area" localSheetId="0">'PROG CONSOLIDADO (ABRIL)'!$A$9:$J$173</definedName>
    <definedName name="_xlnm.Print_Titles" localSheetId="0">'PROG CONSOLIDADO (ABRIL)'!$1:$8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<sst xmlns="http://schemas.openxmlformats.org/spreadsheetml/2006/main" count="186" uniqueCount="183">
  <si>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</si>
  <si>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</si>
  <si>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</si>
  <si>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</si>
  <si>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</si>
  <si>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</si>
  <si>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</si>
  <si>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ENERO</t>
  </si>
  <si>
    <t>FEBRERO</t>
  </si>
  <si>
    <t>MARZO</t>
  </si>
  <si>
    <t>ABRIL</t>
  </si>
  <si>
    <t>TOTAL</t>
  </si>
  <si>
    <t>ORIGINAL</t>
  </si>
  <si>
    <t>EJECUTADO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</si>
  <si>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</si>
  <si>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</si>
  <si>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</si>
  <si>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</si>
  <si>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</si>
  <si>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</si>
  <si>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2.1.1.2.06-Remuneraciones al personal con carácter transitorio (Jornales)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</si>
  <si>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</si>
  <si>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</si>
  <si>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</si>
  <si>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extraord.</t>
  </si>
  <si>
    <t>2.1.2.2.05-Compensación por servicio de seg.</t>
  </si>
  <si>
    <t>2.1.2.2.06-Compensación por resultados</t>
  </si>
  <si>
    <t>2.1.2.2.09-Bono por desempeño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</si>
  <si>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</si>
  <si>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</si>
  <si>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</si>
  <si>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</si>
  <si>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</si>
  <si>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</si>
  <si>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</si>
  <si>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</si>
  <si>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</si>
  <si>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</si>
  <si>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</si>
  <si>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</si>
  <si>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</si>
  <si>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</si>
  <si>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2.2.3.1.01 -Viáticos fuera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</si>
  <si>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</si>
  <si>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</si>
  <si>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</si>
  <si>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</si>
  <si>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</si>
  <si>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2.2.5.3.04-Alquiler de equipos de oficina y muebles</t>
  </si>
  <si>
    <t>2.2.5.4.01-Alquileres de equipos de transporte, tracción y elevación</t>
  </si>
  <si>
    <t>2.2.5.6.01-Alquileres de terrenos</t>
  </si>
  <si>
    <t>2.2.5.7.01-Alquiles de equipos de construcción y movimiento de tierras</t>
  </si>
  <si>
    <t>2.2.5.8.01-Otros alquileres</t>
  </si>
  <si>
    <t>2.2.6.1.01-Seguros de bienes inmuebles e infraestructura</t>
  </si>
  <si>
    <t>2.2.6.2.01-Seguros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</si>
  <si>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</si>
  <si>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</si>
  <si>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</si>
  <si>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</si>
  <si>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2.2.7.1.03-Limpiezas, desmalezamiento de tierras y terrenos</t>
  </si>
  <si>
    <t>2.2.7.1.06-Instalaciones electricas</t>
  </si>
  <si>
    <t>2.2.7.2.01-Mantenimiento y reparación de muebles y equipos de oficina</t>
  </si>
  <si>
    <t>2.2.7.2.03-Mantenimiento y reparación equipos educacional</t>
  </si>
  <si>
    <t>2.2.7.2.04-Mantenimiento y reparación de equipos sanitarios y de laboratorio</t>
  </si>
  <si>
    <t>2.2.7.2.06-Mantenimiento de equipos de transporte, tracción</t>
  </si>
  <si>
    <t>2.2.7.3.01-Instalaciones temporales</t>
  </si>
  <si>
    <t>2.2.8.1.01-Gastos Judiciales</t>
  </si>
  <si>
    <t>2.2.8.5.01-Fumigación</t>
  </si>
  <si>
    <t>2.2.8.6.01-Eventos Generales</t>
  </si>
  <si>
    <t>2.2.8.7.02-Servicios jurídicos</t>
  </si>
  <si>
    <t>2.2.8.7.04-Servicios de capacitación</t>
  </si>
  <si>
    <t>2.2.8.7.05-Servicios de informóatica y sistemas computarizados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</si>
  <si>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</si>
  <si>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</si>
  <si>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</si>
  <si>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</si>
  <si>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</si>
  <si>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</si>
  <si>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Agricolas</t>
  </si>
  <si>
    <t>2.3.1.3.03-Productos Forestales</t>
  </si>
  <si>
    <t>2.3.1.4.01-Madera, Corcho y sus manufacturas</t>
  </si>
  <si>
    <t>2.3.2.1.01-Hilados y telas</t>
  </si>
  <si>
    <t>2.3.2.2.01-Acabados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</si>
  <si>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</si>
  <si>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</si>
  <si>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</si>
  <si>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</si>
  <si>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</si>
  <si>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</si>
  <si>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2.3.5.3.01-Llantas y neumáaticos</t>
  </si>
  <si>
    <t>2.3.5.4.01-Artículos de caucho</t>
  </si>
  <si>
    <t>2.3.5.5.01-Artículos de plásticos</t>
  </si>
  <si>
    <t>2.3.6.1.01-Productos de cemento</t>
  </si>
  <si>
    <t>2.3.6.2.01-Productos de vidrio</t>
  </si>
  <si>
    <t>2.3.6.3.01-Productos ferrosos</t>
  </si>
  <si>
    <t>2.3.6.2.01-Productos no ferrosos</t>
  </si>
  <si>
    <t>2.3.6.3.03-Estructuras metálicas acabadas</t>
  </si>
  <si>
    <t>2.3.6.3.04-Herramientas menores</t>
  </si>
  <si>
    <t>2.3.6.3.06-Accesorios de metal</t>
  </si>
  <si>
    <t>2.3.6.4.01-Minerales metaliferos</t>
  </si>
  <si>
    <t>2.3.6.4.04-Piedra, arcilla y arena</t>
  </si>
  <si>
    <t>2.3.6.4.07-Otros minerales</t>
  </si>
  <si>
    <t>2.3.7.1.01-Gasolina</t>
  </si>
  <si>
    <t>2.3.7.1.02-Gasoil</t>
  </si>
  <si>
    <t>2.3.7.1.05-Aceites y grasas</t>
  </si>
  <si>
    <t>2.3.7.1.06-lubricantes</t>
  </si>
  <si>
    <t>2.3.7.2.01-Productos explosivos y pirotécnia</t>
  </si>
  <si>
    <t>2.3.7.2.03-Productos químicos de uso personal</t>
  </si>
  <si>
    <t>2.3.7.2.04-Abonos y fertilizantes</t>
  </si>
  <si>
    <t>2.3.7.2.05-Insecticidas, fumigantes y otros</t>
  </si>
  <si>
    <t>2.3.7.2.06-Pinturas, lacas, barnices y diluyentes</t>
  </si>
  <si>
    <t>2.3.9.1.01-Material de limpieza</t>
  </si>
  <si>
    <t>2.3.9.2.01-Utiles de escritotio, oficina infórmatica y enseñanzas</t>
  </si>
  <si>
    <t>2.3.9.5.01-Utiles de cocina y comedor</t>
  </si>
  <si>
    <t>2.3.9.6.01-Productos eléctricos y afines</t>
  </si>
  <si>
    <t>2.3.9.8.01-Otros repuestos y accesorios menores</t>
  </si>
  <si>
    <t>2.3.9.9.01-Productos y utiles varios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</si>
  <si>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</si>
  <si>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</si>
  <si>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</si>
  <si>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</si>
  <si>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</si>
  <si>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</si>
  <si>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</si>
  <si>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</si>
  <si>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</si>
  <si>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</si>
  <si>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</si>
  <si>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</si>
  <si>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</si>
  <si>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</si>
  <si>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2.4.9.1.01-Administrador de Riesgo Agricola</t>
  </si>
  <si>
    <t xml:space="preserve">   B) GASTOS DE CAPITAL:</t>
  </si>
  <si>
    <t xml:space="preserve"> 5-Transferencias de Capital</t>
  </si>
  <si>
    <t>2.5.2.2.02-CONSEJO DOMINICANO DEL CAFÉ (CODOCAFE)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</si>
  <si>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</si>
  <si>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</si>
  <si>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</si>
  <si>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</si>
  <si>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</si>
  <si>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2.6.1.4.01-Electrodomésticos</t>
  </si>
  <si>
    <t>2.6.1.9.01-Otros mobiliarios y equipos no identificados procedentemente</t>
  </si>
  <si>
    <t>2.6.2.3.01-Camara fotográficas y de video</t>
  </si>
  <si>
    <t>2.6.3.1.01-Equipo médico y de laboratorio</t>
  </si>
  <si>
    <t>2.6.4.1.01-Automóviles y camiones</t>
  </si>
  <si>
    <t>2.6.4.8.01-Otros equipos de transporte</t>
  </si>
  <si>
    <t>2.6.5.1.01-Maquinarias y equipo agropecuario</t>
  </si>
  <si>
    <t>2.6.5.2.01-Maquinaria y equipo industrial</t>
  </si>
  <si>
    <t>2.6.5.3.01-Maquinaria y equipo de construcción</t>
  </si>
  <si>
    <t>2.6.5.4.01-Sistemas de aire acondicionado, calefacción y refrigeración ind. Y comercial</t>
  </si>
  <si>
    <t>2.6.5.5.01-Equipo de telecomunicaciónes y señalamiento</t>
  </si>
  <si>
    <t>2.6.8.3.01-</t>
  </si>
  <si>
    <t>2.6.5.6.01-Equipo de generación eléctric, aparatos y accesorios eléctricos</t>
  </si>
  <si>
    <t>2.6.9.9.01-Otras estructuras y objetos de valor</t>
  </si>
  <si>
    <t>2.7.1.1.01-</t>
  </si>
  <si>
    <t>2.7.1.2.01-Obras para edificaciones no residenciales</t>
  </si>
  <si>
    <t>2.7.2.4.01-Infraestructura terrestres y obras anexas</t>
  </si>
  <si>
    <t>2.7.2.6.01-Infraestructuras y plantaciones agrícolas</t>
  </si>
  <si>
    <t>C. Fondos  Especiales (Gastos Corrientes)</t>
  </si>
  <si>
    <t>Fondo 1972-INSTITUTO DEL TABACO</t>
  </si>
  <si>
    <t>Fondo 1973-Conaleche</t>
  </si>
  <si>
    <t>FONDO PRESIDENCIALES (INTABACO)</t>
  </si>
  <si>
    <t>FONDO PRESIDENCIALES (IAD)</t>
  </si>
  <si>
    <t>D) PROYECTOS EN EJECUCION</t>
  </si>
  <si>
    <t>MEJORAM. DE LA SANIDAD E INOC. AGROALIM. EN LA REP.DOM. (PATCA III)</t>
  </si>
  <si>
    <t xml:space="preserve">  F-0100 - RECURSOS NACIONALES   (PATCA III)</t>
  </si>
  <si>
    <t xml:space="preserve">  F-0800 - RECURSOS EXTERNOS   (PATCA III)</t>
  </si>
  <si>
    <t>CONST. DE SISTEMA DE PROD.P/RECONVERSION DE SAN JUAN DE LA MAGUANA</t>
  </si>
  <si>
    <t xml:space="preserve">  F-0100 - RECURSOS NACIONALES   RECONVERSION SAN JUAN DE LA MAGUANA</t>
  </si>
  <si>
    <t xml:space="preserve">        RECURSOS EXTERNOS  </t>
  </si>
  <si>
    <t>MEJORAM. DE APOYO A LA INNOV. TECNOLOGICA AGROPEC. EN LA REP.DOM. PATCA II</t>
  </si>
  <si>
    <t xml:space="preserve">    F-0100  RECURSOS NACIONALES (PATCA II)</t>
  </si>
  <si>
    <t xml:space="preserve">    F-0800  RECURSOS EXTERNOS (PATCA II)</t>
  </si>
  <si>
    <t>E) RECURSOS EXTERNOS</t>
  </si>
  <si>
    <t>2.5.1.2.01-6027-PLAN SIERRA (CREDITO EXTERNOS)</t>
  </si>
  <si>
    <t>INSTITUTO AGRARIO DOMINICANO</t>
  </si>
  <si>
    <t xml:space="preserve">F)-DISMINUCION DE PASIVOS NO CORRIENTES </t>
  </si>
  <si>
    <t>4.2.1.1.03-Disminución de cuentas por pagar internas de corto plazo deuda administrativa</t>
  </si>
  <si>
    <t>"Año del Fomento de la Vivienda"</t>
  </si>
  <si>
    <t>MODIFICACIONES PRESUPUESTARIAS</t>
  </si>
  <si>
    <t>EJECUCIÓN PRESUPUESTARIA CORRESPONDIENTE AL MES DE ABRIL 2016</t>
  </si>
  <si>
    <t xml:space="preserve">POR </t>
  </si>
  <si>
    <t>EJECUTAR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</si>
</sst>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.00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2"/>
      <name val="Arial"/>
      <family val="0"/>
    </font>
    <font>
      <i/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thick"/>
      <bottom style="thick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4" fontId="1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8" fillId="0" borderId="10" applyNumberFormat="0" applyFill="0" applyAlignment="0" applyProtection="0"/>
  </cellStyleXfs>
  <cellXfs count="11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4" fontId="20" fillId="0" borderId="12" xfId="47" applyNumberFormat="1" applyFont="1" applyBorder="1" applyAlignment="1" applyProtection="1">
      <alignment/>
      <protection/>
    </xf>
    <xf numFmtId="4" fontId="20" fillId="24" borderId="12" xfId="47" applyNumberFormat="1" applyFont="1" applyFill="1" applyBorder="1" applyAlignment="1" applyProtection="1">
      <alignment/>
      <protection/>
    </xf>
    <xf numFmtId="4" fontId="20" fillId="0" borderId="13" xfId="47" applyNumberFormat="1" applyFont="1" applyBorder="1" applyAlignment="1" applyProtection="1">
      <alignment/>
      <protection/>
    </xf>
    <xf numFmtId="39" fontId="20" fillId="0" borderId="12" xfId="47" applyNumberFormat="1" applyFont="1" applyBorder="1" applyAlignment="1" applyProtection="1">
      <alignment/>
      <protection/>
    </xf>
    <xf numFmtId="4" fontId="20" fillId="0" borderId="14" xfId="47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 horizontal="left"/>
      <protection/>
    </xf>
    <xf numFmtId="0" fontId="22" fillId="0" borderId="15" xfId="0" applyFont="1" applyFill="1" applyBorder="1" applyAlignment="1">
      <alignment/>
    </xf>
    <xf numFmtId="4" fontId="22" fillId="0" borderId="16" xfId="47" applyNumberFormat="1" applyFont="1" applyBorder="1" applyAlignment="1">
      <alignment/>
    </xf>
    <xf numFmtId="39" fontId="22" fillId="24" borderId="16" xfId="47" applyNumberFormat="1" applyFont="1" applyFill="1" applyBorder="1" applyAlignment="1" applyProtection="1">
      <alignment/>
      <protection/>
    </xf>
    <xf numFmtId="4" fontId="22" fillId="0" borderId="16" xfId="47" applyNumberFormat="1" applyFont="1" applyBorder="1" applyAlignment="1" applyProtection="1">
      <alignment/>
      <protection/>
    </xf>
    <xf numFmtId="4" fontId="22" fillId="0" borderId="17" xfId="47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21" fillId="0" borderId="11" xfId="0" applyFont="1" applyBorder="1" applyAlignment="1">
      <alignment horizontal="left"/>
    </xf>
    <xf numFmtId="4" fontId="22" fillId="24" borderId="16" xfId="47" applyNumberFormat="1" applyFont="1" applyFill="1" applyBorder="1" applyAlignment="1" applyProtection="1">
      <alignment/>
      <protection/>
    </xf>
    <xf numFmtId="3" fontId="22" fillId="0" borderId="15" xfId="0" applyNumberFormat="1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2" fillId="0" borderId="18" xfId="0" applyFont="1" applyFill="1" applyBorder="1" applyAlignment="1">
      <alignment horizontal="left"/>
    </xf>
    <xf numFmtId="39" fontId="22" fillId="0" borderId="16" xfId="47" applyNumberFormat="1" applyFont="1" applyBorder="1" applyAlignment="1" applyProtection="1">
      <alignment/>
      <protection/>
    </xf>
    <xf numFmtId="49" fontId="22" fillId="0" borderId="18" xfId="0" applyNumberFormat="1" applyFont="1" applyFill="1" applyBorder="1" applyAlignment="1">
      <alignment/>
    </xf>
    <xf numFmtId="49" fontId="22" fillId="0" borderId="15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 horizontal="left"/>
    </xf>
    <xf numFmtId="3" fontId="22" fillId="0" borderId="18" xfId="0" applyNumberFormat="1" applyFont="1" applyFill="1" applyBorder="1" applyAlignment="1">
      <alignment horizontal="left"/>
    </xf>
    <xf numFmtId="0" fontId="20" fillId="0" borderId="19" xfId="0" applyFont="1" applyBorder="1" applyAlignment="1">
      <alignment/>
    </xf>
    <xf numFmtId="3" fontId="22" fillId="0" borderId="15" xfId="0" applyNumberFormat="1" applyFont="1" applyBorder="1" applyAlignment="1" applyProtection="1">
      <alignment horizontal="left"/>
      <protection/>
    </xf>
    <xf numFmtId="4" fontId="22" fillId="0" borderId="16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0" fillId="0" borderId="20" xfId="0" applyFont="1" applyBorder="1" applyAlignment="1">
      <alignment/>
    </xf>
    <xf numFmtId="4" fontId="20" fillId="0" borderId="21" xfId="47" applyNumberFormat="1" applyFont="1" applyBorder="1" applyAlignment="1">
      <alignment/>
    </xf>
    <xf numFmtId="39" fontId="20" fillId="0" borderId="21" xfId="47" applyNumberFormat="1" applyFont="1" applyBorder="1" applyAlignment="1" applyProtection="1">
      <alignment/>
      <protection/>
    </xf>
    <xf numFmtId="4" fontId="20" fillId="0" borderId="22" xfId="47" applyNumberFormat="1" applyFont="1" applyBorder="1" applyAlignment="1">
      <alignment/>
    </xf>
    <xf numFmtId="3" fontId="20" fillId="0" borderId="23" xfId="0" applyNumberFormat="1" applyFont="1" applyBorder="1" applyAlignment="1" applyProtection="1">
      <alignment horizontal="left"/>
      <protection/>
    </xf>
    <xf numFmtId="4" fontId="20" fillId="0" borderId="24" xfId="47" applyNumberFormat="1" applyFont="1" applyBorder="1" applyAlignment="1" applyProtection="1">
      <alignment/>
      <protection/>
    </xf>
    <xf numFmtId="39" fontId="20" fillId="0" borderId="24" xfId="47" applyNumberFormat="1" applyFont="1" applyBorder="1" applyAlignment="1" applyProtection="1">
      <alignment/>
      <protection/>
    </xf>
    <xf numFmtId="4" fontId="20" fillId="0" borderId="25" xfId="47" applyNumberFormat="1" applyFont="1" applyBorder="1" applyAlignment="1" applyProtection="1">
      <alignment/>
      <protection/>
    </xf>
    <xf numFmtId="0" fontId="22" fillId="0" borderId="15" xfId="0" applyFont="1" applyBorder="1" applyAlignment="1" applyProtection="1">
      <alignment horizontal="left"/>
      <protection/>
    </xf>
    <xf numFmtId="4" fontId="20" fillId="0" borderId="16" xfId="47" applyNumberFormat="1" applyFont="1" applyBorder="1" applyAlignment="1" applyProtection="1">
      <alignment/>
      <protection/>
    </xf>
    <xf numFmtId="0" fontId="20" fillId="0" borderId="11" xfId="0" applyFont="1" applyBorder="1" applyAlignment="1">
      <alignment horizontal="left"/>
    </xf>
    <xf numFmtId="0" fontId="22" fillId="0" borderId="26" xfId="0" applyFont="1" applyBorder="1" applyAlignment="1">
      <alignment/>
    </xf>
    <xf numFmtId="4" fontId="20" fillId="0" borderId="16" xfId="47" applyNumberFormat="1" applyFont="1" applyBorder="1" applyAlignment="1">
      <alignment/>
    </xf>
    <xf numFmtId="49" fontId="22" fillId="0" borderId="18" xfId="0" applyNumberFormat="1" applyFont="1" applyBorder="1" applyAlignment="1">
      <alignment/>
    </xf>
    <xf numFmtId="39" fontId="22" fillId="24" borderId="16" xfId="47" applyNumberFormat="1" applyFont="1" applyFill="1" applyBorder="1" applyAlignment="1">
      <alignment/>
    </xf>
    <xf numFmtId="39" fontId="22" fillId="0" borderId="16" xfId="47" applyNumberFormat="1" applyFont="1" applyBorder="1" applyAlignment="1">
      <alignment/>
    </xf>
    <xf numFmtId="39" fontId="22" fillId="0" borderId="0" xfId="47" applyNumberFormat="1" applyFont="1" applyBorder="1" applyAlignment="1">
      <alignment/>
    </xf>
    <xf numFmtId="39" fontId="22" fillId="0" borderId="0" xfId="47" applyNumberFormat="1" applyFont="1" applyBorder="1" applyAlignment="1" applyProtection="1">
      <alignment/>
      <protection/>
    </xf>
    <xf numFmtId="0" fontId="20" fillId="0" borderId="26" xfId="0" applyFont="1" applyFill="1" applyBorder="1" applyAlignment="1">
      <alignment/>
    </xf>
    <xf numFmtId="4" fontId="20" fillId="0" borderId="27" xfId="0" applyNumberFormat="1" applyFont="1" applyBorder="1" applyAlignment="1">
      <alignment/>
    </xf>
    <xf numFmtId="4" fontId="20" fillId="0" borderId="12" xfId="0" applyNumberFormat="1" applyFont="1" applyBorder="1" applyAlignment="1">
      <alignment/>
    </xf>
    <xf numFmtId="4" fontId="20" fillId="0" borderId="14" xfId="0" applyNumberFormat="1" applyFont="1" applyBorder="1" applyAlignment="1">
      <alignment/>
    </xf>
    <xf numFmtId="0" fontId="23" fillId="0" borderId="26" xfId="0" applyFont="1" applyFill="1" applyBorder="1" applyAlignment="1">
      <alignment/>
    </xf>
    <xf numFmtId="4" fontId="22" fillId="0" borderId="27" xfId="47" applyNumberFormat="1" applyFont="1" applyFill="1" applyBorder="1" applyAlignment="1">
      <alignment/>
    </xf>
    <xf numFmtId="4" fontId="22" fillId="0" borderId="27" xfId="47" applyNumberFormat="1" applyFont="1" applyBorder="1" applyAlignment="1" applyProtection="1">
      <alignment/>
      <protection/>
    </xf>
    <xf numFmtId="0" fontId="23" fillId="0" borderId="18" xfId="0" applyFont="1" applyFill="1" applyBorder="1" applyAlignment="1">
      <alignment/>
    </xf>
    <xf numFmtId="4" fontId="22" fillId="0" borderId="0" xfId="0" applyNumberFormat="1" applyFont="1" applyBorder="1" applyAlignment="1">
      <alignment/>
    </xf>
    <xf numFmtId="4" fontId="22" fillId="0" borderId="28" xfId="47" applyNumberFormat="1" applyFont="1" applyBorder="1" applyAlignment="1" applyProtection="1">
      <alignment/>
      <protection/>
    </xf>
    <xf numFmtId="4" fontId="22" fillId="0" borderId="29" xfId="47" applyNumberFormat="1" applyFont="1" applyBorder="1" applyAlignment="1" applyProtection="1">
      <alignment/>
      <protection/>
    </xf>
    <xf numFmtId="43" fontId="20" fillId="0" borderId="12" xfId="47" applyFont="1" applyBorder="1" applyAlignment="1" applyProtection="1">
      <alignment/>
      <protection/>
    </xf>
    <xf numFmtId="4" fontId="20" fillId="0" borderId="29" xfId="47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left"/>
      <protection/>
    </xf>
    <xf numFmtId="43" fontId="25" fillId="0" borderId="12" xfId="47" applyFont="1" applyBorder="1" applyAlignment="1" applyProtection="1">
      <alignment/>
      <protection/>
    </xf>
    <xf numFmtId="4" fontId="22" fillId="0" borderId="12" xfId="47" applyNumberFormat="1" applyFont="1" applyBorder="1" applyAlignment="1" applyProtection="1">
      <alignment/>
      <protection/>
    </xf>
    <xf numFmtId="43" fontId="25" fillId="0" borderId="14" xfId="47" applyFont="1" applyBorder="1" applyAlignment="1" applyProtection="1">
      <alignment/>
      <protection/>
    </xf>
    <xf numFmtId="0" fontId="26" fillId="0" borderId="11" xfId="0" applyFont="1" applyBorder="1" applyAlignment="1" applyProtection="1">
      <alignment horizontal="left"/>
      <protection/>
    </xf>
    <xf numFmtId="43" fontId="27" fillId="0" borderId="12" xfId="47" applyFont="1" applyBorder="1" applyAlignment="1" applyProtection="1">
      <alignment/>
      <protection/>
    </xf>
    <xf numFmtId="43" fontId="28" fillId="0" borderId="12" xfId="47" applyFont="1" applyBorder="1" applyAlignment="1" applyProtection="1">
      <alignment/>
      <protection/>
    </xf>
    <xf numFmtId="4" fontId="22" fillId="0" borderId="14" xfId="47" applyNumberFormat="1" applyFont="1" applyBorder="1" applyAlignment="1" applyProtection="1">
      <alignment/>
      <protection/>
    </xf>
    <xf numFmtId="0" fontId="26" fillId="0" borderId="15" xfId="0" applyFont="1" applyBorder="1" applyAlignment="1" applyProtection="1">
      <alignment horizontal="left"/>
      <protection/>
    </xf>
    <xf numFmtId="39" fontId="22" fillId="0" borderId="16" xfId="0" applyNumberFormat="1" applyFont="1" applyBorder="1" applyAlignment="1">
      <alignment/>
    </xf>
    <xf numFmtId="43" fontId="22" fillId="0" borderId="16" xfId="47" applyFont="1" applyBorder="1" applyAlignment="1" applyProtection="1">
      <alignment/>
      <protection/>
    </xf>
    <xf numFmtId="4" fontId="22" fillId="0" borderId="30" xfId="47" applyNumberFormat="1" applyFont="1" applyBorder="1" applyAlignment="1" applyProtection="1">
      <alignment/>
      <protection/>
    </xf>
    <xf numFmtId="0" fontId="24" fillId="0" borderId="11" xfId="0" applyFont="1" applyBorder="1" applyAlignment="1">
      <alignment/>
    </xf>
    <xf numFmtId="4" fontId="25" fillId="0" borderId="12" xfId="47" applyNumberFormat="1" applyFont="1" applyBorder="1" applyAlignment="1" applyProtection="1">
      <alignment/>
      <protection/>
    </xf>
    <xf numFmtId="43" fontId="25" fillId="0" borderId="16" xfId="47" applyFont="1" applyBorder="1" applyAlignment="1" applyProtection="1">
      <alignment/>
      <protection/>
    </xf>
    <xf numFmtId="43" fontId="27" fillId="0" borderId="16" xfId="47" applyFont="1" applyBorder="1" applyAlignment="1" applyProtection="1">
      <alignment/>
      <protection/>
    </xf>
    <xf numFmtId="0" fontId="24" fillId="0" borderId="31" xfId="0" applyFont="1" applyFill="1" applyBorder="1" applyAlignment="1" applyProtection="1">
      <alignment horizontal="left"/>
      <protection/>
    </xf>
    <xf numFmtId="43" fontId="29" fillId="0" borderId="12" xfId="0" applyNumberFormat="1" applyFont="1" applyBorder="1" applyAlignment="1">
      <alignment/>
    </xf>
    <xf numFmtId="43" fontId="25" fillId="0" borderId="12" xfId="0" applyNumberFormat="1" applyFont="1" applyBorder="1" applyAlignment="1">
      <alignment/>
    </xf>
    <xf numFmtId="4" fontId="30" fillId="0" borderId="29" xfId="47" applyNumberFormat="1" applyFont="1" applyBorder="1" applyAlignment="1" applyProtection="1">
      <alignment/>
      <protection/>
    </xf>
    <xf numFmtId="4" fontId="25" fillId="0" borderId="14" xfId="47" applyNumberFormat="1" applyFont="1" applyBorder="1" applyAlignment="1" applyProtection="1">
      <alignment/>
      <protection/>
    </xf>
    <xf numFmtId="0" fontId="22" fillId="0" borderId="31" xfId="0" applyFont="1" applyFill="1" applyBorder="1" applyAlignment="1" applyProtection="1">
      <alignment horizontal="left"/>
      <protection/>
    </xf>
    <xf numFmtId="43" fontId="29" fillId="0" borderId="16" xfId="0" applyNumberFormat="1" applyFont="1" applyBorder="1" applyAlignment="1">
      <alignment/>
    </xf>
    <xf numFmtId="43" fontId="30" fillId="0" borderId="12" xfId="0" applyNumberFormat="1" applyFont="1" applyBorder="1" applyAlignment="1">
      <alignment/>
    </xf>
    <xf numFmtId="4" fontId="22" fillId="0" borderId="13" xfId="47" applyNumberFormat="1" applyFont="1" applyBorder="1" applyAlignment="1" applyProtection="1">
      <alignment/>
      <protection/>
    </xf>
    <xf numFmtId="43" fontId="25" fillId="0" borderId="29" xfId="47" applyFont="1" applyBorder="1" applyAlignment="1" applyProtection="1">
      <alignment/>
      <protection/>
    </xf>
    <xf numFmtId="43" fontId="29" fillId="0" borderId="29" xfId="0" applyNumberFormat="1" applyFont="1" applyBorder="1" applyAlignment="1">
      <alignment/>
    </xf>
    <xf numFmtId="43" fontId="31" fillId="0" borderId="29" xfId="0" applyNumberFormat="1" applyFont="1" applyBorder="1" applyAlignment="1">
      <alignment/>
    </xf>
    <xf numFmtId="4" fontId="25" fillId="0" borderId="14" xfId="47" applyNumberFormat="1" applyFont="1" applyBorder="1" applyAlignment="1" applyProtection="1">
      <alignment/>
      <protection/>
    </xf>
    <xf numFmtId="0" fontId="26" fillId="0" borderId="32" xfId="0" applyFont="1" applyBorder="1" applyAlignment="1">
      <alignment/>
    </xf>
    <xf numFmtId="43" fontId="27" fillId="24" borderId="29" xfId="47" applyFont="1" applyFill="1" applyBorder="1" applyAlignment="1" applyProtection="1">
      <alignment/>
      <protection/>
    </xf>
    <xf numFmtId="0" fontId="25" fillId="0" borderId="33" xfId="0" applyFont="1" applyBorder="1" applyAlignment="1">
      <alignment/>
    </xf>
    <xf numFmtId="4" fontId="0" fillId="0" borderId="0" xfId="0" applyNumberFormat="1" applyBorder="1" applyAlignment="1">
      <alignment/>
    </xf>
    <xf numFmtId="4" fontId="19" fillId="0" borderId="0" xfId="0" applyNumberFormat="1" applyFont="1" applyBorder="1" applyAlignment="1">
      <alignment/>
    </xf>
    <xf numFmtId="0" fontId="32" fillId="0" borderId="0" xfId="0" applyFont="1" applyAlignment="1" applyProtection="1">
      <alignment horizontal="center"/>
      <protection/>
    </xf>
    <xf numFmtId="0" fontId="19" fillId="25" borderId="34" xfId="0" applyFont="1" applyFill="1" applyBorder="1" applyAlignment="1" applyProtection="1">
      <alignment horizontal="left"/>
      <protection/>
    </xf>
    <xf numFmtId="37" fontId="19" fillId="25" borderId="27" xfId="0" applyNumberFormat="1" applyFont="1" applyFill="1" applyBorder="1" applyAlignment="1" applyProtection="1">
      <alignment horizontal="center"/>
      <protection/>
    </xf>
    <xf numFmtId="0" fontId="19" fillId="25" borderId="15" xfId="0" applyFont="1" applyFill="1" applyBorder="1" applyAlignment="1" applyProtection="1">
      <alignment horizontal="left"/>
      <protection/>
    </xf>
    <xf numFmtId="37" fontId="19" fillId="25" borderId="16" xfId="0" applyNumberFormat="1" applyFont="1" applyFill="1" applyBorder="1" applyAlignment="1" applyProtection="1">
      <alignment horizontal="center"/>
      <protection/>
    </xf>
    <xf numFmtId="37" fontId="19" fillId="25" borderId="16" xfId="0" applyNumberFormat="1" applyFont="1" applyFill="1" applyBorder="1" applyAlignment="1" applyProtection="1">
      <alignment horizontal="center"/>
      <protection/>
    </xf>
    <xf numFmtId="0" fontId="19" fillId="25" borderId="35" xfId="0" applyFont="1" applyFill="1" applyBorder="1" applyAlignment="1" applyProtection="1">
      <alignment horizontal="left"/>
      <protection/>
    </xf>
    <xf numFmtId="37" fontId="19" fillId="25" borderId="36" xfId="0" applyNumberFormat="1" applyFont="1" applyFill="1" applyBorder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32" fillId="0" borderId="37" xfId="0" applyFont="1" applyBorder="1" applyAlignment="1" applyProtection="1">
      <alignment horizontal="center"/>
      <protection/>
    </xf>
    <xf numFmtId="37" fontId="19" fillId="25" borderId="27" xfId="0" applyNumberFormat="1" applyFont="1" applyFill="1" applyBorder="1" applyAlignment="1" applyProtection="1">
      <alignment horizontal="center" wrapText="1"/>
      <protection/>
    </xf>
    <xf numFmtId="37" fontId="19" fillId="25" borderId="16" xfId="0" applyNumberFormat="1" applyFont="1" applyFill="1" applyBorder="1" applyAlignment="1" applyProtection="1">
      <alignment horizontal="center" wrapText="1"/>
      <protection/>
    </xf>
    <xf numFmtId="37" fontId="19" fillId="25" borderId="36" xfId="0" applyNumberFormat="1" applyFont="1" applyFill="1" applyBorder="1" applyAlignment="1" applyProtection="1">
      <alignment horizontal="center" wrapText="1"/>
      <protection/>
    </xf>
    <xf numFmtId="37" fontId="19" fillId="25" borderId="38" xfId="0" applyNumberFormat="1" applyFont="1" applyFill="1" applyBorder="1" applyAlignment="1" applyProtection="1">
      <alignment horizontal="center"/>
      <protection/>
    </xf>
    <xf numFmtId="37" fontId="19" fillId="25" borderId="17" xfId="0" applyNumberFormat="1" applyFont="1" applyFill="1" applyBorder="1" applyAlignment="1" applyProtection="1">
      <alignment horizontal="center"/>
      <protection/>
    </xf>
    <xf numFmtId="37" fontId="19" fillId="25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- Style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3"/>
  <sheetViews>
    <sheetView tabSelected="1" zoomScalePageLayoutView="0" workbookViewId="0" topLeftCell="H1">
      <selection activeCell="J6" sqref="J6:J8"/>
    </sheetView>
  </sheetViews>
  <sheetFormatPr defaultColWidth="9.140625" defaultRowHeight="12.75"/>
  <cols>
    <col min="1" max="1" width="77.8515625" style="0" bestFit="1" customWidth="1"/>
    <col min="2" max="2" width="17.140625" style="0" customWidth="1"/>
    <col min="3" max="3" width="20.00390625" style="0" customWidth="1"/>
    <col min="4" max="4" width="17.140625" style="0" bestFit="1" customWidth="1"/>
    <col min="5" max="8" width="15.7109375" style="0" customWidth="1"/>
    <col min="9" max="9" width="17.8515625" style="0" customWidth="1"/>
    <col min="10" max="10" width="16.421875" style="0" customWidth="1"/>
    <col min="11" max="11" width="16.28125" style="0" customWidth="1"/>
    <col min="12" max="12" width="15.57421875" style="0" customWidth="1"/>
    <col min="13" max="13" width="14.421875" style="0" customWidth="1"/>
    <col min="14" max="14" width="15.57421875" style="0" customWidth="1"/>
    <col min="15" max="15" width="1.8515625" style="0" customWidth="1"/>
    <col min="16" max="16" width="15.57421875" style="0" customWidth="1"/>
    <col min="17" max="17" width="1.8515625" style="0" customWidth="1"/>
    <col min="18" max="18" width="19.00390625" style="0" customWidth="1"/>
    <col min="19" max="19" width="1.8515625" style="0" customWidth="1"/>
    <col min="20" max="26" width="15.57421875" style="0" customWidth="1"/>
  </cols>
  <sheetData>
    <row r="1" spans="1:10" ht="15.75">
      <c r="A1" s="103" t="s">
        <v>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">
      <c r="A2" s="104" t="s">
        <v>178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7" ht="15.75">
      <c r="A3" s="95"/>
      <c r="B3" s="95"/>
      <c r="C3" s="95"/>
      <c r="D3" s="95"/>
      <c r="E3" s="95"/>
      <c r="F3" s="95"/>
      <c r="G3" s="95"/>
    </row>
    <row r="4" spans="1:10" ht="15">
      <c r="A4" s="105" t="s">
        <v>180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6.5" thickBot="1">
      <c r="A5" s="106" t="s">
        <v>2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2.75">
      <c r="A6" s="96" t="s">
        <v>0</v>
      </c>
      <c r="B6" s="97" t="s">
        <v>3</v>
      </c>
      <c r="C6" s="107" t="s">
        <v>179</v>
      </c>
      <c r="D6" s="97"/>
      <c r="E6" s="97"/>
      <c r="F6" s="97"/>
      <c r="G6" s="97"/>
      <c r="H6" s="97"/>
      <c r="I6" s="97"/>
      <c r="J6" s="110" t="s">
        <v>4</v>
      </c>
    </row>
    <row r="7" spans="1:10" ht="12.75">
      <c r="A7" s="98" t="s">
        <v>5</v>
      </c>
      <c r="B7" s="99" t="s">
        <v>6</v>
      </c>
      <c r="C7" s="108"/>
      <c r="D7" s="99" t="s">
        <v>4</v>
      </c>
      <c r="E7" s="99" t="s">
        <v>7</v>
      </c>
      <c r="F7" s="99" t="s">
        <v>8</v>
      </c>
      <c r="G7" s="100" t="s">
        <v>9</v>
      </c>
      <c r="H7" s="100" t="s">
        <v>10</v>
      </c>
      <c r="I7" s="99" t="s">
        <v>11</v>
      </c>
      <c r="J7" s="111" t="s">
        <v>181</v>
      </c>
    </row>
    <row r="8" spans="1:10" ht="13.5" thickBot="1">
      <c r="A8" s="101"/>
      <c r="B8" s="102" t="s">
        <v>12</v>
      </c>
      <c r="C8" s="109"/>
      <c r="D8" s="102" t="s">
        <v>6</v>
      </c>
      <c r="E8" s="102"/>
      <c r="F8" s="102"/>
      <c r="G8" s="102"/>
      <c r="H8" s="102"/>
      <c r="I8" s="102" t="s">
        <v>13</v>
      </c>
      <c r="J8" s="112" t="s">
        <v>182</v>
      </c>
    </row>
    <row r="9" spans="1:24" ht="13.5" thickBot="1">
      <c r="A9" s="2" t="s">
        <v>14</v>
      </c>
      <c r="B9" s="3">
        <f aca="true" t="shared" si="0" ref="B9:H9">+B10+B127+B154+B159+B169+B172</f>
        <v>10276521516</v>
      </c>
      <c r="C9" s="3">
        <f t="shared" si="0"/>
        <v>142143455.37</v>
      </c>
      <c r="D9" s="3">
        <f t="shared" si="0"/>
        <v>10418664971.369999</v>
      </c>
      <c r="E9" s="4">
        <f t="shared" si="0"/>
        <v>541515464.0799999</v>
      </c>
      <c r="F9" s="4">
        <f t="shared" si="0"/>
        <v>1000752620.14</v>
      </c>
      <c r="G9" s="4">
        <f t="shared" si="0"/>
        <v>1217699530.68</v>
      </c>
      <c r="H9" s="4">
        <f t="shared" si="0"/>
        <v>948395541.07</v>
      </c>
      <c r="I9" s="3">
        <f>+I10+I127+I154+I159+I172</f>
        <v>3708363155.97</v>
      </c>
      <c r="J9" s="5">
        <f>+J10+J127+J154+J159+J169+J172</f>
        <v>6710301815.4</v>
      </c>
      <c r="K9" s="1"/>
      <c r="L9" s="1"/>
      <c r="M9" s="1"/>
      <c r="X9" s="1"/>
    </row>
    <row r="10" spans="1:14" ht="13.5" thickBot="1">
      <c r="A10" s="2" t="s">
        <v>15</v>
      </c>
      <c r="B10" s="3">
        <f aca="true" t="shared" si="1" ref="B10:J10">+B11+B26+B69+B112</f>
        <v>6804890548</v>
      </c>
      <c r="C10" s="6">
        <f t="shared" si="1"/>
        <v>-47528220.2</v>
      </c>
      <c r="D10" s="6">
        <f t="shared" si="1"/>
        <v>6757362327.8</v>
      </c>
      <c r="E10" s="3">
        <f t="shared" si="1"/>
        <v>490099581.28</v>
      </c>
      <c r="F10" s="3">
        <f t="shared" si="1"/>
        <v>607836677.78</v>
      </c>
      <c r="G10" s="3">
        <f t="shared" si="1"/>
        <v>677702040.5</v>
      </c>
      <c r="H10" s="3">
        <f t="shared" si="1"/>
        <v>893070326.8900001</v>
      </c>
      <c r="I10" s="3">
        <f t="shared" si="1"/>
        <v>2668708626.45</v>
      </c>
      <c r="J10" s="7">
        <f t="shared" si="1"/>
        <v>4088653701.35</v>
      </c>
      <c r="N10" s="1"/>
    </row>
    <row r="11" spans="1:10" ht="15" thickBot="1">
      <c r="A11" s="8" t="s">
        <v>16</v>
      </c>
      <c r="B11" s="3">
        <f aca="true" t="shared" si="2" ref="B11:J11">SUM(B12:B25)</f>
        <v>1951837431</v>
      </c>
      <c r="C11" s="6">
        <f t="shared" si="2"/>
        <v>1933123.7999999998</v>
      </c>
      <c r="D11" s="3">
        <f t="shared" si="2"/>
        <v>1953770554.8</v>
      </c>
      <c r="E11" s="3">
        <f t="shared" si="2"/>
        <v>150394045.69</v>
      </c>
      <c r="F11" s="3">
        <f t="shared" si="2"/>
        <v>161085234.97000003</v>
      </c>
      <c r="G11" s="3">
        <f t="shared" si="2"/>
        <v>187545981.76000002</v>
      </c>
      <c r="H11" s="3">
        <f t="shared" si="2"/>
        <v>170093735.96000004</v>
      </c>
      <c r="I11" s="3">
        <f t="shared" si="2"/>
        <v>669118998.3800001</v>
      </c>
      <c r="J11" s="7">
        <f t="shared" si="2"/>
        <v>1284651556.42</v>
      </c>
    </row>
    <row r="12" spans="1:24" ht="12.75">
      <c r="A12" s="9" t="s">
        <v>17</v>
      </c>
      <c r="B12" s="10">
        <v>1340584833</v>
      </c>
      <c r="C12" s="11"/>
      <c r="D12" s="12">
        <f aca="true" t="shared" si="3" ref="D12:D25">+B12+C12</f>
        <v>1340584833</v>
      </c>
      <c r="E12" s="12">
        <v>110743035.17</v>
      </c>
      <c r="F12" s="12">
        <v>113150971.19</v>
      </c>
      <c r="G12" s="12">
        <v>112067813.04</v>
      </c>
      <c r="H12" s="12">
        <v>112002782.2</v>
      </c>
      <c r="I12" s="12">
        <f aca="true" t="shared" si="4" ref="I12:I25">SUM(E12:H12)</f>
        <v>447964601.6</v>
      </c>
      <c r="J12" s="13">
        <f aca="true" t="shared" si="5" ref="J12:J25">+D12-I12</f>
        <v>892620231.4</v>
      </c>
      <c r="K12" s="1"/>
      <c r="L12" s="1"/>
      <c r="M12" s="1"/>
      <c r="X12" s="1"/>
    </row>
    <row r="13" spans="1:24" ht="12.75">
      <c r="A13" s="9" t="s">
        <v>18</v>
      </c>
      <c r="B13" s="10">
        <v>6360000</v>
      </c>
      <c r="C13" s="11"/>
      <c r="D13" s="12">
        <f t="shared" si="3"/>
        <v>6360000</v>
      </c>
      <c r="E13" s="12">
        <v>1095000</v>
      </c>
      <c r="F13" s="12">
        <v>2010850</v>
      </c>
      <c r="G13" s="12">
        <v>610000</v>
      </c>
      <c r="H13" s="12">
        <v>910000</v>
      </c>
      <c r="I13" s="12">
        <f t="shared" si="4"/>
        <v>4625850</v>
      </c>
      <c r="J13" s="13">
        <f t="shared" si="5"/>
        <v>1734150</v>
      </c>
      <c r="K13" s="1"/>
      <c r="L13" s="1"/>
      <c r="M13" s="1"/>
      <c r="X13" s="1"/>
    </row>
    <row r="14" spans="1:24" ht="12.75">
      <c r="A14" s="9" t="s">
        <v>19</v>
      </c>
      <c r="B14" s="10">
        <v>129090238</v>
      </c>
      <c r="C14" s="11"/>
      <c r="D14" s="12">
        <f t="shared" si="3"/>
        <v>129090238</v>
      </c>
      <c r="E14" s="12">
        <v>12791000</v>
      </c>
      <c r="F14" s="12">
        <v>2591000</v>
      </c>
      <c r="G14" s="12">
        <v>22991000</v>
      </c>
      <c r="H14" s="12">
        <v>12791000</v>
      </c>
      <c r="I14" s="12">
        <f t="shared" si="4"/>
        <v>51164000</v>
      </c>
      <c r="J14" s="13">
        <f t="shared" si="5"/>
        <v>77926238</v>
      </c>
      <c r="K14" s="1"/>
      <c r="L14" s="1"/>
      <c r="M14" s="1"/>
      <c r="X14" s="1"/>
    </row>
    <row r="15" spans="1:24" ht="12.75">
      <c r="A15" s="9" t="s">
        <v>20</v>
      </c>
      <c r="B15" s="10">
        <v>46000000</v>
      </c>
      <c r="C15" s="11"/>
      <c r="D15" s="12">
        <f t="shared" si="3"/>
        <v>46000000</v>
      </c>
      <c r="E15" s="12"/>
      <c r="F15" s="12">
        <v>16642000</v>
      </c>
      <c r="G15" s="12">
        <v>17041000</v>
      </c>
      <c r="H15" s="12">
        <v>18159443.28</v>
      </c>
      <c r="I15" s="12">
        <f t="shared" si="4"/>
        <v>51842443.28</v>
      </c>
      <c r="J15" s="13">
        <f t="shared" si="5"/>
        <v>-5842443.280000001</v>
      </c>
      <c r="K15" s="1"/>
      <c r="L15" s="1"/>
      <c r="M15" s="1"/>
      <c r="X15" s="1"/>
    </row>
    <row r="16" spans="1:24" ht="12.75">
      <c r="A16" s="9" t="s">
        <v>21</v>
      </c>
      <c r="B16" s="10">
        <v>96982523</v>
      </c>
      <c r="C16" s="11"/>
      <c r="D16" s="12">
        <f t="shared" si="3"/>
        <v>96982523</v>
      </c>
      <c r="E16" s="12">
        <v>6971207.92</v>
      </c>
      <c r="F16" s="12">
        <v>6864114.99</v>
      </c>
      <c r="G16" s="12">
        <v>6918143.4</v>
      </c>
      <c r="H16" s="12">
        <v>6912970.28</v>
      </c>
      <c r="I16" s="12">
        <f t="shared" si="4"/>
        <v>27666436.590000004</v>
      </c>
      <c r="J16" s="13">
        <f t="shared" si="5"/>
        <v>69316086.41</v>
      </c>
      <c r="K16" s="1"/>
      <c r="L16" s="1"/>
      <c r="M16" s="1"/>
      <c r="X16" s="1"/>
    </row>
    <row r="17" spans="1:24" ht="12.75">
      <c r="A17" s="9" t="s">
        <v>22</v>
      </c>
      <c r="B17" s="10">
        <v>87887391</v>
      </c>
      <c r="C17" s="11"/>
      <c r="D17" s="12">
        <f t="shared" si="3"/>
        <v>87887391</v>
      </c>
      <c r="E17" s="12"/>
      <c r="F17" s="12"/>
      <c r="G17" s="12"/>
      <c r="H17" s="12"/>
      <c r="I17" s="12">
        <f t="shared" si="4"/>
        <v>0</v>
      </c>
      <c r="J17" s="13">
        <f t="shared" si="5"/>
        <v>87887391</v>
      </c>
      <c r="K17" s="1"/>
      <c r="L17" s="1"/>
      <c r="M17" s="1"/>
      <c r="X17" s="1"/>
    </row>
    <row r="18" spans="1:24" ht="12.75">
      <c r="A18" s="9" t="s">
        <v>23</v>
      </c>
      <c r="B18" s="10">
        <v>6725795</v>
      </c>
      <c r="C18" s="11"/>
      <c r="D18" s="12">
        <f t="shared" si="3"/>
        <v>6725795</v>
      </c>
      <c r="E18" s="12"/>
      <c r="F18" s="12"/>
      <c r="G18" s="12">
        <v>1421087.61</v>
      </c>
      <c r="H18" s="12"/>
      <c r="I18" s="12">
        <f t="shared" si="4"/>
        <v>1421087.61</v>
      </c>
      <c r="J18" s="13">
        <f t="shared" si="5"/>
        <v>5304707.39</v>
      </c>
      <c r="K18" s="1"/>
      <c r="L18" s="1"/>
      <c r="M18" s="1"/>
      <c r="X18" s="1"/>
    </row>
    <row r="19" spans="1:24" ht="12.75">
      <c r="A19" s="9" t="s">
        <v>24</v>
      </c>
      <c r="B19" s="10">
        <v>4102224</v>
      </c>
      <c r="C19" s="11">
        <v>1933123.8</v>
      </c>
      <c r="D19" s="12">
        <f t="shared" si="3"/>
        <v>6035347.8</v>
      </c>
      <c r="E19" s="12"/>
      <c r="F19" s="12">
        <v>682482.39</v>
      </c>
      <c r="G19" s="12">
        <v>341040.82</v>
      </c>
      <c r="H19" s="12">
        <v>341041.43</v>
      </c>
      <c r="I19" s="12">
        <f t="shared" si="4"/>
        <v>1364564.64</v>
      </c>
      <c r="J19" s="13">
        <f t="shared" si="5"/>
        <v>4670783.16</v>
      </c>
      <c r="K19" s="1"/>
      <c r="L19" s="1"/>
      <c r="M19" s="1"/>
      <c r="X19" s="1"/>
    </row>
    <row r="20" spans="1:24" ht="12.75">
      <c r="A20" s="9" t="s">
        <v>25</v>
      </c>
      <c r="B20" s="10">
        <v>11722332</v>
      </c>
      <c r="C20" s="11"/>
      <c r="D20" s="12">
        <f t="shared" si="3"/>
        <v>11722332</v>
      </c>
      <c r="E20" s="12">
        <v>976858.83</v>
      </c>
      <c r="F20" s="12">
        <v>976858.83</v>
      </c>
      <c r="G20" s="12">
        <v>976858.83</v>
      </c>
      <c r="H20" s="12">
        <v>976858.83</v>
      </c>
      <c r="I20" s="12">
        <f t="shared" si="4"/>
        <v>3907435.32</v>
      </c>
      <c r="J20" s="13">
        <f t="shared" si="5"/>
        <v>7814896.68</v>
      </c>
      <c r="K20" s="1"/>
      <c r="L20" s="1"/>
      <c r="M20" s="1"/>
      <c r="X20" s="1"/>
    </row>
    <row r="21" spans="1:24" ht="12.75">
      <c r="A21" s="9" t="s">
        <v>26</v>
      </c>
      <c r="B21" s="10">
        <v>25274205</v>
      </c>
      <c r="C21" s="11">
        <v>-7696132.55</v>
      </c>
      <c r="D21" s="12">
        <f t="shared" si="3"/>
        <v>17578072.45</v>
      </c>
      <c r="E21" s="12"/>
      <c r="F21" s="12"/>
      <c r="G21" s="12">
        <v>7078072.45</v>
      </c>
      <c r="H21" s="12"/>
      <c r="I21" s="12">
        <f t="shared" si="4"/>
        <v>7078072.45</v>
      </c>
      <c r="J21" s="13">
        <f t="shared" si="5"/>
        <v>10500000</v>
      </c>
      <c r="K21" s="1"/>
      <c r="L21" s="1"/>
      <c r="M21" s="1"/>
      <c r="X21" s="1"/>
    </row>
    <row r="22" spans="1:24" ht="12.75">
      <c r="A22" s="9" t="s">
        <v>27</v>
      </c>
      <c r="B22" s="10"/>
      <c r="C22" s="11">
        <v>7696132.55</v>
      </c>
      <c r="D22" s="12">
        <f t="shared" si="3"/>
        <v>7696132.55</v>
      </c>
      <c r="E22" s="12"/>
      <c r="F22" s="12"/>
      <c r="G22" s="12"/>
      <c r="H22" s="12"/>
      <c r="I22" s="12">
        <f t="shared" si="4"/>
        <v>0</v>
      </c>
      <c r="J22" s="13">
        <f t="shared" si="5"/>
        <v>7696132.55</v>
      </c>
      <c r="K22" s="1"/>
      <c r="L22" s="1"/>
      <c r="M22" s="1"/>
      <c r="X22" s="1"/>
    </row>
    <row r="23" spans="1:24" ht="12.75">
      <c r="A23" s="9" t="s">
        <v>28</v>
      </c>
      <c r="B23" s="10">
        <v>92020008</v>
      </c>
      <c r="C23" s="11"/>
      <c r="D23" s="12">
        <f t="shared" si="3"/>
        <v>92020008</v>
      </c>
      <c r="E23" s="12">
        <v>8260546.67</v>
      </c>
      <c r="F23" s="12">
        <v>8423470.75</v>
      </c>
      <c r="G23" s="12">
        <v>8441199.89</v>
      </c>
      <c r="H23" s="12">
        <v>8345630.89</v>
      </c>
      <c r="I23" s="12">
        <f t="shared" si="4"/>
        <v>33470848.200000003</v>
      </c>
      <c r="J23" s="13">
        <f t="shared" si="5"/>
        <v>58549159.8</v>
      </c>
      <c r="K23" s="1"/>
      <c r="L23" s="1"/>
      <c r="M23" s="1"/>
      <c r="N23" s="14"/>
      <c r="X23" s="1"/>
    </row>
    <row r="24" spans="1:24" ht="12.75">
      <c r="A24" s="9" t="s">
        <v>29</v>
      </c>
      <c r="B24" s="10">
        <v>92035943</v>
      </c>
      <c r="C24" s="11"/>
      <c r="D24" s="12">
        <f t="shared" si="3"/>
        <v>92035943</v>
      </c>
      <c r="E24" s="12">
        <v>8349163.57</v>
      </c>
      <c r="F24" s="12">
        <v>8512523.3</v>
      </c>
      <c r="G24" s="12">
        <v>8439455.23</v>
      </c>
      <c r="H24" s="12">
        <v>8434470.78</v>
      </c>
      <c r="I24" s="12">
        <f t="shared" si="4"/>
        <v>33735612.88</v>
      </c>
      <c r="J24" s="13">
        <f t="shared" si="5"/>
        <v>58300330.12</v>
      </c>
      <c r="K24" s="1"/>
      <c r="L24" s="1"/>
      <c r="M24" s="1"/>
      <c r="N24" s="14"/>
      <c r="X24" s="1"/>
    </row>
    <row r="25" spans="1:24" ht="13.5" thickBot="1">
      <c r="A25" s="9" t="s">
        <v>30</v>
      </c>
      <c r="B25" s="10">
        <v>13051939</v>
      </c>
      <c r="C25" s="11"/>
      <c r="D25" s="12">
        <f t="shared" si="3"/>
        <v>13051939</v>
      </c>
      <c r="E25" s="12">
        <v>1207233.53</v>
      </c>
      <c r="F25" s="12">
        <v>1230963.52</v>
      </c>
      <c r="G25" s="12">
        <v>1220310.49</v>
      </c>
      <c r="H25" s="12">
        <v>1219538.27</v>
      </c>
      <c r="I25" s="12">
        <f t="shared" si="4"/>
        <v>4878045.8100000005</v>
      </c>
      <c r="J25" s="13">
        <f t="shared" si="5"/>
        <v>8173893.1899999995</v>
      </c>
      <c r="K25" s="1"/>
      <c r="L25" s="1"/>
      <c r="M25" s="1"/>
      <c r="N25" s="14"/>
      <c r="X25" s="1"/>
    </row>
    <row r="26" spans="1:24" ht="15" thickBot="1">
      <c r="A26" s="15" t="s">
        <v>31</v>
      </c>
      <c r="B26" s="3">
        <f aca="true" t="shared" si="6" ref="B26:J26">SUM(B27:B68)</f>
        <v>381435719</v>
      </c>
      <c r="C26" s="6">
        <f t="shared" si="6"/>
        <v>-39608364</v>
      </c>
      <c r="D26" s="3">
        <f t="shared" si="6"/>
        <v>341827355</v>
      </c>
      <c r="E26" s="3">
        <f t="shared" si="6"/>
        <v>18755913.94</v>
      </c>
      <c r="F26" s="3">
        <f t="shared" si="6"/>
        <v>35537093.97</v>
      </c>
      <c r="G26" s="3">
        <f t="shared" si="6"/>
        <v>32856137.75</v>
      </c>
      <c r="H26" s="3">
        <f t="shared" si="6"/>
        <v>13991499.559999999</v>
      </c>
      <c r="I26" s="3">
        <f t="shared" si="6"/>
        <v>101140645.22</v>
      </c>
      <c r="J26" s="7">
        <f t="shared" si="6"/>
        <v>240686709.77999994</v>
      </c>
      <c r="K26" s="1"/>
      <c r="L26" s="1"/>
      <c r="M26" s="1"/>
      <c r="N26" s="14"/>
      <c r="X26" s="1"/>
    </row>
    <row r="27" spans="1:24" ht="12.75">
      <c r="A27" s="9" t="s">
        <v>32</v>
      </c>
      <c r="B27" s="10">
        <v>8000000</v>
      </c>
      <c r="C27" s="12"/>
      <c r="D27" s="12">
        <f aca="true" t="shared" si="7" ref="D27:D68">+B27+C27</f>
        <v>8000000</v>
      </c>
      <c r="E27" s="12">
        <v>366601.48</v>
      </c>
      <c r="F27" s="12">
        <v>156777.57</v>
      </c>
      <c r="G27" s="12">
        <v>160472.51</v>
      </c>
      <c r="H27" s="12">
        <v>54314.4</v>
      </c>
      <c r="I27" s="12">
        <f aca="true" t="shared" si="8" ref="I27:I68">SUM(E27:H27)</f>
        <v>738165.9600000001</v>
      </c>
      <c r="J27" s="13">
        <f aca="true" t="shared" si="9" ref="J27:J68">+D27-I27</f>
        <v>7261834.04</v>
      </c>
      <c r="K27" s="1"/>
      <c r="L27" s="1"/>
      <c r="M27" s="1"/>
      <c r="N27" s="14"/>
      <c r="X27" s="1"/>
    </row>
    <row r="28" spans="1:24" ht="12.75">
      <c r="A28" s="9" t="s">
        <v>33</v>
      </c>
      <c r="B28" s="10">
        <v>24000000</v>
      </c>
      <c r="C28" s="12"/>
      <c r="D28" s="12">
        <f t="shared" si="7"/>
        <v>24000000</v>
      </c>
      <c r="E28" s="12">
        <v>2077408.29</v>
      </c>
      <c r="F28" s="12">
        <v>3699174.97</v>
      </c>
      <c r="G28" s="12">
        <v>3198922.56</v>
      </c>
      <c r="H28" s="12">
        <v>2613386.59</v>
      </c>
      <c r="I28" s="12">
        <f t="shared" si="8"/>
        <v>11588892.41</v>
      </c>
      <c r="J28" s="13">
        <f t="shared" si="9"/>
        <v>12411107.59</v>
      </c>
      <c r="K28" s="1"/>
      <c r="L28" s="1"/>
      <c r="M28" s="1"/>
      <c r="N28" s="14"/>
      <c r="X28" s="1"/>
    </row>
    <row r="29" spans="1:24" ht="12.75">
      <c r="A29" s="9" t="s">
        <v>34</v>
      </c>
      <c r="B29" s="10">
        <v>3200000</v>
      </c>
      <c r="C29" s="12"/>
      <c r="D29" s="12">
        <f t="shared" si="7"/>
        <v>3200000</v>
      </c>
      <c r="E29" s="12"/>
      <c r="F29" s="12"/>
      <c r="G29" s="12"/>
      <c r="H29" s="12"/>
      <c r="I29" s="12">
        <f t="shared" si="8"/>
        <v>0</v>
      </c>
      <c r="J29" s="13">
        <f t="shared" si="9"/>
        <v>3200000</v>
      </c>
      <c r="K29" s="1"/>
      <c r="L29" s="1"/>
      <c r="M29" s="1"/>
      <c r="N29" s="14"/>
      <c r="X29" s="1"/>
    </row>
    <row r="30" spans="1:24" ht="12.75">
      <c r="A30" s="9" t="s">
        <v>35</v>
      </c>
      <c r="B30" s="10">
        <v>60590622</v>
      </c>
      <c r="C30" s="11"/>
      <c r="D30" s="12">
        <f t="shared" si="7"/>
        <v>60590622</v>
      </c>
      <c r="E30" s="12">
        <v>4055990.23</v>
      </c>
      <c r="F30" s="12">
        <v>1899306.52</v>
      </c>
      <c r="G30" s="12">
        <v>6018947.06</v>
      </c>
      <c r="H30" s="12">
        <v>3831998.95</v>
      </c>
      <c r="I30" s="12">
        <f t="shared" si="8"/>
        <v>15806242.759999998</v>
      </c>
      <c r="J30" s="13">
        <f t="shared" si="9"/>
        <v>44784379.24</v>
      </c>
      <c r="K30" s="1"/>
      <c r="L30" s="1"/>
      <c r="M30" s="1"/>
      <c r="N30" s="14"/>
      <c r="X30" s="1"/>
    </row>
    <row r="31" spans="1:24" ht="12.75">
      <c r="A31" s="9" t="s">
        <v>36</v>
      </c>
      <c r="B31" s="10">
        <v>28878254</v>
      </c>
      <c r="C31" s="11"/>
      <c r="D31" s="12">
        <f t="shared" si="7"/>
        <v>28878254</v>
      </c>
      <c r="E31" s="12">
        <v>3606215.91</v>
      </c>
      <c r="F31" s="12">
        <v>3381890.71</v>
      </c>
      <c r="G31" s="12">
        <v>3371069.63</v>
      </c>
      <c r="H31" s="12">
        <v>3311282.55</v>
      </c>
      <c r="I31" s="12">
        <f t="shared" si="8"/>
        <v>13670458.8</v>
      </c>
      <c r="J31" s="13">
        <f t="shared" si="9"/>
        <v>15207795.2</v>
      </c>
      <c r="K31" s="1"/>
      <c r="L31" s="1"/>
      <c r="M31" s="1"/>
      <c r="N31" s="14"/>
      <c r="X31" s="1"/>
    </row>
    <row r="32" spans="1:24" ht="12.75">
      <c r="A32" s="9" t="s">
        <v>37</v>
      </c>
      <c r="B32" s="10">
        <v>452724</v>
      </c>
      <c r="C32" s="16"/>
      <c r="D32" s="12">
        <f t="shared" si="7"/>
        <v>452724</v>
      </c>
      <c r="E32" s="12"/>
      <c r="F32" s="12">
        <v>233190</v>
      </c>
      <c r="G32" s="12">
        <v>81098</v>
      </c>
      <c r="H32" s="12">
        <v>300</v>
      </c>
      <c r="I32" s="12">
        <f t="shared" si="8"/>
        <v>314588</v>
      </c>
      <c r="J32" s="13">
        <f t="shared" si="9"/>
        <v>138136</v>
      </c>
      <c r="K32" s="1"/>
      <c r="L32" s="1"/>
      <c r="M32" s="1"/>
      <c r="N32" s="14"/>
      <c r="X32" s="1"/>
    </row>
    <row r="33" spans="1:24" ht="12.75">
      <c r="A33" s="9" t="s">
        <v>38</v>
      </c>
      <c r="B33" s="10">
        <v>500000</v>
      </c>
      <c r="C33" s="11"/>
      <c r="D33" s="12">
        <f t="shared" si="7"/>
        <v>500000</v>
      </c>
      <c r="E33" s="12"/>
      <c r="F33" s="12"/>
      <c r="G33" s="12"/>
      <c r="H33" s="12"/>
      <c r="I33" s="12">
        <f t="shared" si="8"/>
        <v>0</v>
      </c>
      <c r="J33" s="13">
        <f t="shared" si="9"/>
        <v>500000</v>
      </c>
      <c r="K33" s="1"/>
      <c r="L33" s="1"/>
      <c r="M33" s="1"/>
      <c r="N33" s="14"/>
      <c r="X33" s="1"/>
    </row>
    <row r="34" spans="1:24" ht="12.75">
      <c r="A34" s="9" t="s">
        <v>39</v>
      </c>
      <c r="B34" s="10">
        <v>45793248</v>
      </c>
      <c r="C34" s="11">
        <v>-2000000</v>
      </c>
      <c r="D34" s="12">
        <f t="shared" si="7"/>
        <v>43793248</v>
      </c>
      <c r="E34" s="12"/>
      <c r="F34" s="12">
        <v>10601504</v>
      </c>
      <c r="G34" s="12">
        <v>2270323</v>
      </c>
      <c r="H34" s="12"/>
      <c r="I34" s="12">
        <f t="shared" si="8"/>
        <v>12871827</v>
      </c>
      <c r="J34" s="13">
        <f t="shared" si="9"/>
        <v>30921421</v>
      </c>
      <c r="K34" s="1"/>
      <c r="L34" s="1"/>
      <c r="M34" s="1"/>
      <c r="N34" s="14"/>
      <c r="X34" s="1"/>
    </row>
    <row r="35" spans="1:24" ht="12.75">
      <c r="A35" s="9" t="s">
        <v>40</v>
      </c>
      <c r="B35" s="10">
        <v>100000</v>
      </c>
      <c r="C35" s="11"/>
      <c r="D35" s="12">
        <f t="shared" si="7"/>
        <v>100000</v>
      </c>
      <c r="E35" s="12"/>
      <c r="F35" s="12"/>
      <c r="G35" s="12"/>
      <c r="H35" s="12"/>
      <c r="I35" s="12">
        <f t="shared" si="8"/>
        <v>0</v>
      </c>
      <c r="J35" s="13">
        <f t="shared" si="9"/>
        <v>100000</v>
      </c>
      <c r="K35" s="1"/>
      <c r="L35" s="1"/>
      <c r="M35" s="1"/>
      <c r="N35" s="14"/>
      <c r="X35" s="1"/>
    </row>
    <row r="36" spans="1:24" ht="12.75">
      <c r="A36" s="9" t="s">
        <v>41</v>
      </c>
      <c r="B36" s="10">
        <v>32654164</v>
      </c>
      <c r="C36" s="11">
        <v>-19434995</v>
      </c>
      <c r="D36" s="12">
        <f t="shared" si="7"/>
        <v>13219169</v>
      </c>
      <c r="E36" s="12"/>
      <c r="F36" s="12"/>
      <c r="G36" s="12"/>
      <c r="H36" s="12"/>
      <c r="I36" s="12">
        <f t="shared" si="8"/>
        <v>0</v>
      </c>
      <c r="J36" s="13">
        <f t="shared" si="9"/>
        <v>13219169</v>
      </c>
      <c r="K36" s="1"/>
      <c r="L36" s="1"/>
      <c r="M36" s="1"/>
      <c r="N36" s="14"/>
      <c r="X36" s="1"/>
    </row>
    <row r="37" spans="1:24" ht="12.75">
      <c r="A37" s="9" t="s">
        <v>42</v>
      </c>
      <c r="B37" s="10">
        <v>682000</v>
      </c>
      <c r="C37" s="11"/>
      <c r="D37" s="12">
        <f t="shared" si="7"/>
        <v>682000</v>
      </c>
      <c r="E37" s="12"/>
      <c r="F37" s="12"/>
      <c r="G37" s="12"/>
      <c r="H37" s="12"/>
      <c r="I37" s="12">
        <f t="shared" si="8"/>
        <v>0</v>
      </c>
      <c r="J37" s="13">
        <f t="shared" si="9"/>
        <v>682000</v>
      </c>
      <c r="K37" s="1"/>
      <c r="L37" s="1"/>
      <c r="M37" s="1"/>
      <c r="N37" s="14"/>
      <c r="X37" s="1"/>
    </row>
    <row r="38" spans="1:24" ht="12.75">
      <c r="A38" s="9" t="s">
        <v>43</v>
      </c>
      <c r="B38" s="10">
        <v>2216950</v>
      </c>
      <c r="C38" s="11"/>
      <c r="D38" s="12">
        <f t="shared" si="7"/>
        <v>2216950</v>
      </c>
      <c r="E38" s="12"/>
      <c r="F38" s="12"/>
      <c r="G38" s="12">
        <v>520000</v>
      </c>
      <c r="H38" s="12">
        <v>100000</v>
      </c>
      <c r="I38" s="12">
        <f t="shared" si="8"/>
        <v>620000</v>
      </c>
      <c r="J38" s="13">
        <f t="shared" si="9"/>
        <v>1596950</v>
      </c>
      <c r="K38" s="1"/>
      <c r="L38" s="1"/>
      <c r="M38" s="1"/>
      <c r="N38" s="14"/>
      <c r="X38" s="1"/>
    </row>
    <row r="39" spans="1:24" ht="12.75">
      <c r="A39" s="9" t="s">
        <v>44</v>
      </c>
      <c r="B39" s="10">
        <v>1</v>
      </c>
      <c r="C39" s="11"/>
      <c r="D39" s="12">
        <f t="shared" si="7"/>
        <v>1</v>
      </c>
      <c r="E39" s="12"/>
      <c r="F39" s="12"/>
      <c r="G39" s="12"/>
      <c r="H39" s="12"/>
      <c r="I39" s="12">
        <f t="shared" si="8"/>
        <v>0</v>
      </c>
      <c r="J39" s="13">
        <f t="shared" si="9"/>
        <v>1</v>
      </c>
      <c r="K39" s="1"/>
      <c r="L39" s="1"/>
      <c r="M39" s="1"/>
      <c r="N39" s="14"/>
      <c r="X39" s="1"/>
    </row>
    <row r="40" spans="1:24" ht="12.75">
      <c r="A40" s="9" t="s">
        <v>45</v>
      </c>
      <c r="B40" s="10">
        <v>900000</v>
      </c>
      <c r="C40" s="11"/>
      <c r="D40" s="12">
        <f t="shared" si="7"/>
        <v>900000</v>
      </c>
      <c r="E40" s="12"/>
      <c r="F40" s="12"/>
      <c r="G40" s="12"/>
      <c r="H40" s="12"/>
      <c r="I40" s="12">
        <f t="shared" si="8"/>
        <v>0</v>
      </c>
      <c r="J40" s="13">
        <f t="shared" si="9"/>
        <v>900000</v>
      </c>
      <c r="K40" s="1"/>
      <c r="L40" s="1"/>
      <c r="M40" s="1"/>
      <c r="N40" s="14"/>
      <c r="X40" s="1"/>
    </row>
    <row r="41" spans="1:24" ht="12.75">
      <c r="A41" s="17" t="s">
        <v>46</v>
      </c>
      <c r="B41" s="10">
        <v>2880560</v>
      </c>
      <c r="C41" s="11"/>
      <c r="D41" s="12">
        <f t="shared" si="7"/>
        <v>2880560</v>
      </c>
      <c r="E41" s="11">
        <v>366696</v>
      </c>
      <c r="F41" s="11">
        <v>332850</v>
      </c>
      <c r="G41" s="11">
        <v>65000</v>
      </c>
      <c r="H41" s="11">
        <v>312000</v>
      </c>
      <c r="I41" s="12">
        <f t="shared" si="8"/>
        <v>1076546</v>
      </c>
      <c r="J41" s="13">
        <f t="shared" si="9"/>
        <v>1804014</v>
      </c>
      <c r="K41" s="1"/>
      <c r="L41" s="1"/>
      <c r="M41" s="1"/>
      <c r="N41" s="14"/>
      <c r="X41" s="1"/>
    </row>
    <row r="42" spans="1:24" ht="12.75">
      <c r="A42" s="9" t="s">
        <v>47</v>
      </c>
      <c r="B42" s="10">
        <v>5835547</v>
      </c>
      <c r="C42" s="11">
        <v>-5823369</v>
      </c>
      <c r="D42" s="12">
        <f t="shared" si="7"/>
        <v>12178</v>
      </c>
      <c r="E42" s="11"/>
      <c r="F42" s="11"/>
      <c r="G42" s="11"/>
      <c r="H42" s="11"/>
      <c r="I42" s="12">
        <f t="shared" si="8"/>
        <v>0</v>
      </c>
      <c r="J42" s="13">
        <f t="shared" si="9"/>
        <v>12178</v>
      </c>
      <c r="K42" s="1"/>
      <c r="L42" s="1"/>
      <c r="M42" s="1"/>
      <c r="N42" s="14"/>
      <c r="X42" s="1"/>
    </row>
    <row r="43" spans="1:24" ht="12.75">
      <c r="A43" s="9" t="s">
        <v>48</v>
      </c>
      <c r="B43" s="10">
        <v>30000</v>
      </c>
      <c r="C43" s="11"/>
      <c r="D43" s="12">
        <f t="shared" si="7"/>
        <v>30000</v>
      </c>
      <c r="E43" s="11"/>
      <c r="F43" s="11"/>
      <c r="G43" s="11"/>
      <c r="H43" s="11"/>
      <c r="I43" s="12">
        <f t="shared" si="8"/>
        <v>0</v>
      </c>
      <c r="J43" s="13">
        <f t="shared" si="9"/>
        <v>30000</v>
      </c>
      <c r="K43" s="1"/>
      <c r="L43" s="1"/>
      <c r="M43" s="1"/>
      <c r="N43" s="14"/>
      <c r="X43" s="1"/>
    </row>
    <row r="44" spans="1:24" ht="12.75">
      <c r="A44" s="9" t="s">
        <v>49</v>
      </c>
      <c r="B44" s="10">
        <v>26389440</v>
      </c>
      <c r="C44" s="11">
        <v>-5500000</v>
      </c>
      <c r="D44" s="12">
        <f t="shared" si="7"/>
        <v>20889440</v>
      </c>
      <c r="E44" s="11">
        <v>5988000</v>
      </c>
      <c r="F44" s="11">
        <v>1907400</v>
      </c>
      <c r="G44" s="11">
        <v>1713800</v>
      </c>
      <c r="H44" s="11"/>
      <c r="I44" s="12">
        <f t="shared" si="8"/>
        <v>9609200</v>
      </c>
      <c r="J44" s="13">
        <f t="shared" si="9"/>
        <v>11280240</v>
      </c>
      <c r="K44" s="1"/>
      <c r="L44" s="1"/>
      <c r="M44" s="1"/>
      <c r="N44" s="14"/>
      <c r="X44" s="1"/>
    </row>
    <row r="45" spans="1:24" ht="12.75">
      <c r="A45" s="18" t="s">
        <v>50</v>
      </c>
      <c r="B45" s="10">
        <v>200000</v>
      </c>
      <c r="C45" s="11"/>
      <c r="D45" s="12">
        <f t="shared" si="7"/>
        <v>200000</v>
      </c>
      <c r="E45" s="11"/>
      <c r="F45" s="11"/>
      <c r="G45" s="11"/>
      <c r="H45" s="11"/>
      <c r="I45" s="12">
        <f t="shared" si="8"/>
        <v>0</v>
      </c>
      <c r="J45" s="13">
        <f t="shared" si="9"/>
        <v>200000</v>
      </c>
      <c r="K45" s="1"/>
      <c r="L45" s="1"/>
      <c r="M45" s="1"/>
      <c r="N45" s="14"/>
      <c r="X45" s="1"/>
    </row>
    <row r="46" spans="1:24" ht="12.75">
      <c r="A46" s="18" t="s">
        <v>51</v>
      </c>
      <c r="B46" s="10">
        <v>12250000</v>
      </c>
      <c r="C46" s="11">
        <v>-10000000</v>
      </c>
      <c r="D46" s="12">
        <f t="shared" si="7"/>
        <v>2250000</v>
      </c>
      <c r="E46" s="11"/>
      <c r="F46" s="11"/>
      <c r="G46" s="11"/>
      <c r="H46" s="11"/>
      <c r="I46" s="12">
        <f t="shared" si="8"/>
        <v>0</v>
      </c>
      <c r="J46" s="13">
        <f t="shared" si="9"/>
        <v>2250000</v>
      </c>
      <c r="K46" s="1"/>
      <c r="L46" s="1"/>
      <c r="M46" s="1"/>
      <c r="N46" s="14"/>
      <c r="X46" s="1"/>
    </row>
    <row r="47" spans="1:24" ht="12.75">
      <c r="A47" s="18" t="s">
        <v>52</v>
      </c>
      <c r="B47" s="10">
        <v>1070000</v>
      </c>
      <c r="C47" s="11"/>
      <c r="D47" s="12">
        <f t="shared" si="7"/>
        <v>1070000</v>
      </c>
      <c r="E47" s="11"/>
      <c r="F47" s="11">
        <v>1432485.58</v>
      </c>
      <c r="G47" s="11"/>
      <c r="H47" s="11"/>
      <c r="I47" s="12">
        <f t="shared" si="8"/>
        <v>1432485.58</v>
      </c>
      <c r="J47" s="13">
        <f t="shared" si="9"/>
        <v>-362485.5800000001</v>
      </c>
      <c r="K47" s="1"/>
      <c r="L47" s="1"/>
      <c r="M47" s="1"/>
      <c r="N47" s="14"/>
      <c r="X47" s="1"/>
    </row>
    <row r="48" spans="1:24" ht="12.75">
      <c r="A48" s="18" t="s">
        <v>53</v>
      </c>
      <c r="B48" s="10">
        <v>792907</v>
      </c>
      <c r="C48" s="11"/>
      <c r="D48" s="12">
        <f t="shared" si="7"/>
        <v>792907</v>
      </c>
      <c r="E48" s="12"/>
      <c r="F48" s="12"/>
      <c r="G48" s="12"/>
      <c r="H48" s="12"/>
      <c r="I48" s="12">
        <f t="shared" si="8"/>
        <v>0</v>
      </c>
      <c r="J48" s="13">
        <f t="shared" si="9"/>
        <v>792907</v>
      </c>
      <c r="K48" s="1"/>
      <c r="L48" s="1"/>
      <c r="M48" s="1"/>
      <c r="N48" s="14"/>
      <c r="X48" s="1"/>
    </row>
    <row r="49" spans="1:24" ht="12.75">
      <c r="A49" s="18" t="s">
        <v>54</v>
      </c>
      <c r="B49" s="10"/>
      <c r="C49" s="11">
        <v>2000000</v>
      </c>
      <c r="D49" s="12">
        <f t="shared" si="7"/>
        <v>2000000</v>
      </c>
      <c r="E49" s="12"/>
      <c r="F49" s="12"/>
      <c r="G49" s="12">
        <v>17315.54</v>
      </c>
      <c r="H49" s="12">
        <v>-17315.54</v>
      </c>
      <c r="I49" s="12">
        <f t="shared" si="8"/>
        <v>0</v>
      </c>
      <c r="J49" s="13">
        <f t="shared" si="9"/>
        <v>2000000</v>
      </c>
      <c r="K49" s="1"/>
      <c r="L49" s="1"/>
      <c r="M49" s="1"/>
      <c r="N49" s="14"/>
      <c r="X49" s="1"/>
    </row>
    <row r="50" spans="1:24" ht="12.75">
      <c r="A50" s="19" t="s">
        <v>55</v>
      </c>
      <c r="B50" s="10">
        <v>3420000</v>
      </c>
      <c r="C50" s="11"/>
      <c r="D50" s="12">
        <f t="shared" si="7"/>
        <v>3420000</v>
      </c>
      <c r="E50" s="12"/>
      <c r="F50" s="12">
        <v>570000</v>
      </c>
      <c r="G50" s="12">
        <v>570000</v>
      </c>
      <c r="H50" s="12">
        <v>2215912</v>
      </c>
      <c r="I50" s="12">
        <f t="shared" si="8"/>
        <v>3355912</v>
      </c>
      <c r="J50" s="13">
        <f t="shared" si="9"/>
        <v>64088</v>
      </c>
      <c r="K50" s="1"/>
      <c r="L50" s="1"/>
      <c r="M50" s="1"/>
      <c r="N50" s="14"/>
      <c r="X50" s="1"/>
    </row>
    <row r="51" spans="1:24" ht="12.75">
      <c r="A51" s="18" t="s">
        <v>56</v>
      </c>
      <c r="B51" s="10">
        <v>84000000</v>
      </c>
      <c r="C51" s="11"/>
      <c r="D51" s="12">
        <f t="shared" si="7"/>
        <v>84000000</v>
      </c>
      <c r="E51" s="12"/>
      <c r="F51" s="12">
        <v>7000000</v>
      </c>
      <c r="G51" s="12">
        <v>7000000</v>
      </c>
      <c r="H51" s="12"/>
      <c r="I51" s="12">
        <f t="shared" si="8"/>
        <v>14000000</v>
      </c>
      <c r="J51" s="13">
        <f t="shared" si="9"/>
        <v>70000000</v>
      </c>
      <c r="K51" s="1"/>
      <c r="L51" s="1"/>
      <c r="M51" s="1"/>
      <c r="N51" s="14"/>
      <c r="X51" s="1"/>
    </row>
    <row r="52" spans="1:24" ht="12.75">
      <c r="A52" s="20" t="s">
        <v>57</v>
      </c>
      <c r="B52" s="10">
        <v>8300002</v>
      </c>
      <c r="C52" s="11"/>
      <c r="D52" s="12">
        <f t="shared" si="7"/>
        <v>8300002</v>
      </c>
      <c r="E52" s="12">
        <v>2295002.03</v>
      </c>
      <c r="F52" s="12"/>
      <c r="G52" s="12"/>
      <c r="H52" s="12"/>
      <c r="I52" s="12">
        <f t="shared" si="8"/>
        <v>2295002.03</v>
      </c>
      <c r="J52" s="13">
        <f t="shared" si="9"/>
        <v>6004999.970000001</v>
      </c>
      <c r="K52" s="1"/>
      <c r="L52" s="1"/>
      <c r="M52" s="1"/>
      <c r="N52" s="14"/>
      <c r="X52" s="1"/>
    </row>
    <row r="53" spans="1:24" ht="12.75">
      <c r="A53" s="20" t="s">
        <v>58</v>
      </c>
      <c r="B53" s="10">
        <v>346420</v>
      </c>
      <c r="C53" s="11"/>
      <c r="D53" s="12">
        <f t="shared" si="7"/>
        <v>346420</v>
      </c>
      <c r="E53" s="12"/>
      <c r="F53" s="12">
        <v>224800</v>
      </c>
      <c r="G53" s="12">
        <v>-224800</v>
      </c>
      <c r="H53" s="12"/>
      <c r="I53" s="12">
        <f t="shared" si="8"/>
        <v>0</v>
      </c>
      <c r="J53" s="13">
        <f t="shared" si="9"/>
        <v>346420</v>
      </c>
      <c r="K53" s="1"/>
      <c r="L53" s="1"/>
      <c r="M53" s="1"/>
      <c r="N53" s="14"/>
      <c r="X53" s="1"/>
    </row>
    <row r="54" spans="1:24" ht="12.75">
      <c r="A54" s="20" t="s">
        <v>59</v>
      </c>
      <c r="B54" s="10">
        <v>2100000</v>
      </c>
      <c r="C54" s="11"/>
      <c r="D54" s="12">
        <f t="shared" si="7"/>
        <v>2100000</v>
      </c>
      <c r="E54" s="12"/>
      <c r="F54" s="12"/>
      <c r="G54" s="12"/>
      <c r="H54" s="12"/>
      <c r="I54" s="12">
        <f t="shared" si="8"/>
        <v>0</v>
      </c>
      <c r="J54" s="13">
        <f t="shared" si="9"/>
        <v>2100000</v>
      </c>
      <c r="K54" s="1"/>
      <c r="L54" s="1"/>
      <c r="M54" s="1"/>
      <c r="N54" s="14"/>
      <c r="X54" s="1"/>
    </row>
    <row r="55" spans="1:24" ht="12.75">
      <c r="A55" s="20" t="s">
        <v>60</v>
      </c>
      <c r="B55" s="10">
        <v>333375</v>
      </c>
      <c r="C55" s="11"/>
      <c r="D55" s="12">
        <f t="shared" si="7"/>
        <v>333375</v>
      </c>
      <c r="E55" s="12"/>
      <c r="F55" s="12">
        <v>1148455.05</v>
      </c>
      <c r="G55" s="12"/>
      <c r="H55" s="12"/>
      <c r="I55" s="12">
        <f t="shared" si="8"/>
        <v>1148455.05</v>
      </c>
      <c r="J55" s="13">
        <f t="shared" si="9"/>
        <v>-815080.05</v>
      </c>
      <c r="K55" s="1"/>
      <c r="L55" s="1"/>
      <c r="M55" s="1"/>
      <c r="N55" s="14"/>
      <c r="X55" s="1"/>
    </row>
    <row r="56" spans="1:24" ht="12.75">
      <c r="A56" s="20" t="s">
        <v>61</v>
      </c>
      <c r="B56" s="10">
        <v>1250000</v>
      </c>
      <c r="C56" s="11">
        <v>-250000</v>
      </c>
      <c r="D56" s="12">
        <f t="shared" si="7"/>
        <v>1000000</v>
      </c>
      <c r="E56" s="12"/>
      <c r="F56" s="12">
        <v>1227991.13</v>
      </c>
      <c r="G56" s="12">
        <v>-335626.11</v>
      </c>
      <c r="H56" s="12">
        <v>97831</v>
      </c>
      <c r="I56" s="12">
        <f t="shared" si="8"/>
        <v>990196.0199999999</v>
      </c>
      <c r="J56" s="13">
        <f t="shared" si="9"/>
        <v>9803.980000000098</v>
      </c>
      <c r="K56" s="1"/>
      <c r="L56" s="1"/>
      <c r="M56" s="1"/>
      <c r="N56" s="14"/>
      <c r="X56" s="1"/>
    </row>
    <row r="57" spans="1:24" ht="12.75">
      <c r="A57" s="20" t="s">
        <v>62</v>
      </c>
      <c r="B57" s="10">
        <v>1000001</v>
      </c>
      <c r="C57" s="11"/>
      <c r="D57" s="12">
        <f t="shared" si="7"/>
        <v>1000001</v>
      </c>
      <c r="E57" s="12"/>
      <c r="F57" s="12"/>
      <c r="G57" s="12"/>
      <c r="H57" s="12"/>
      <c r="I57" s="12">
        <f t="shared" si="8"/>
        <v>0</v>
      </c>
      <c r="J57" s="13">
        <f t="shared" si="9"/>
        <v>1000001</v>
      </c>
      <c r="K57" s="1"/>
      <c r="L57" s="1"/>
      <c r="M57" s="1"/>
      <c r="N57" s="14"/>
      <c r="X57" s="1"/>
    </row>
    <row r="58" spans="1:24" ht="12.75">
      <c r="A58" s="20" t="s">
        <v>63</v>
      </c>
      <c r="B58" s="10">
        <v>70000</v>
      </c>
      <c r="C58" s="11"/>
      <c r="D58" s="12">
        <f t="shared" si="7"/>
        <v>70000</v>
      </c>
      <c r="E58" s="12"/>
      <c r="F58" s="12"/>
      <c r="G58" s="12"/>
      <c r="H58" s="12"/>
      <c r="I58" s="12">
        <f t="shared" si="8"/>
        <v>0</v>
      </c>
      <c r="J58" s="13">
        <f t="shared" si="9"/>
        <v>70000</v>
      </c>
      <c r="K58" s="1"/>
      <c r="L58" s="1"/>
      <c r="M58" s="1"/>
      <c r="N58" s="14"/>
      <c r="X58" s="1"/>
    </row>
    <row r="59" spans="1:24" ht="12.75">
      <c r="A59" s="20" t="s">
        <v>64</v>
      </c>
      <c r="B59" s="10">
        <v>10254240</v>
      </c>
      <c r="C59" s="11">
        <v>-3500000</v>
      </c>
      <c r="D59" s="12">
        <f t="shared" si="7"/>
        <v>6754240</v>
      </c>
      <c r="E59" s="12"/>
      <c r="F59" s="12">
        <v>1721268.44</v>
      </c>
      <c r="G59" s="12">
        <v>601107.03</v>
      </c>
      <c r="H59" s="12">
        <v>200000</v>
      </c>
      <c r="I59" s="12">
        <f t="shared" si="8"/>
        <v>2522375.4699999997</v>
      </c>
      <c r="J59" s="13">
        <f t="shared" si="9"/>
        <v>4231864.53</v>
      </c>
      <c r="K59" s="1"/>
      <c r="L59" s="1"/>
      <c r="M59" s="1"/>
      <c r="N59" s="14"/>
      <c r="X59" s="1"/>
    </row>
    <row r="60" spans="1:24" ht="12.75">
      <c r="A60" s="20" t="s">
        <v>65</v>
      </c>
      <c r="B60" s="10">
        <v>100000</v>
      </c>
      <c r="C60" s="11"/>
      <c r="D60" s="12">
        <f t="shared" si="7"/>
        <v>100000</v>
      </c>
      <c r="E60" s="12"/>
      <c r="F60" s="12"/>
      <c r="G60" s="12">
        <v>1290118.53</v>
      </c>
      <c r="H60" s="12"/>
      <c r="I60" s="12">
        <f t="shared" si="8"/>
        <v>1290118.53</v>
      </c>
      <c r="J60" s="13">
        <f t="shared" si="9"/>
        <v>-1190118.53</v>
      </c>
      <c r="K60" s="1"/>
      <c r="L60" s="1"/>
      <c r="M60" s="1"/>
      <c r="N60" s="14"/>
      <c r="X60" s="1"/>
    </row>
    <row r="61" spans="1:24" ht="12.75">
      <c r="A61" s="20" t="s">
        <v>66</v>
      </c>
      <c r="B61" s="10">
        <v>1</v>
      </c>
      <c r="C61" s="16"/>
      <c r="D61" s="12">
        <f t="shared" si="7"/>
        <v>1</v>
      </c>
      <c r="E61" s="12"/>
      <c r="F61" s="12"/>
      <c r="G61" s="12"/>
      <c r="H61" s="12"/>
      <c r="I61" s="12">
        <f t="shared" si="8"/>
        <v>0</v>
      </c>
      <c r="J61" s="13">
        <f t="shared" si="9"/>
        <v>1</v>
      </c>
      <c r="K61" s="1"/>
      <c r="L61" s="1"/>
      <c r="M61" s="1"/>
      <c r="N61" s="14"/>
      <c r="X61" s="1"/>
    </row>
    <row r="62" spans="1:24" ht="12.75">
      <c r="A62" s="20" t="s">
        <v>67</v>
      </c>
      <c r="B62" s="10">
        <v>9164000</v>
      </c>
      <c r="C62" s="16"/>
      <c r="D62" s="12">
        <f t="shared" si="7"/>
        <v>9164000</v>
      </c>
      <c r="E62" s="12"/>
      <c r="F62" s="12"/>
      <c r="G62" s="12"/>
      <c r="H62" s="12"/>
      <c r="I62" s="12">
        <f t="shared" si="8"/>
        <v>0</v>
      </c>
      <c r="J62" s="13">
        <f t="shared" si="9"/>
        <v>9164000</v>
      </c>
      <c r="K62" s="1"/>
      <c r="L62" s="1"/>
      <c r="M62" s="1"/>
      <c r="N62" s="14"/>
      <c r="X62" s="1"/>
    </row>
    <row r="63" spans="1:24" ht="12.75">
      <c r="A63" s="20" t="s">
        <v>68</v>
      </c>
      <c r="B63" s="10">
        <v>681000</v>
      </c>
      <c r="C63" s="16"/>
      <c r="D63" s="12">
        <f t="shared" si="7"/>
        <v>681000</v>
      </c>
      <c r="E63" s="12"/>
      <c r="F63" s="12"/>
      <c r="G63" s="12">
        <v>4000000</v>
      </c>
      <c r="H63" s="12"/>
      <c r="I63" s="12">
        <f t="shared" si="8"/>
        <v>4000000</v>
      </c>
      <c r="J63" s="13">
        <f t="shared" si="9"/>
        <v>-3319000</v>
      </c>
      <c r="K63" s="1"/>
      <c r="L63" s="1"/>
      <c r="M63" s="1"/>
      <c r="N63" s="14"/>
      <c r="X63" s="1"/>
    </row>
    <row r="64" spans="1:24" ht="12.75">
      <c r="A64" s="20" t="s">
        <v>69</v>
      </c>
      <c r="B64" s="10"/>
      <c r="C64" s="16">
        <v>3700000</v>
      </c>
      <c r="D64" s="12">
        <f t="shared" si="7"/>
        <v>3700000</v>
      </c>
      <c r="E64" s="12"/>
      <c r="F64" s="12"/>
      <c r="G64" s="12">
        <v>2313390</v>
      </c>
      <c r="H64" s="12"/>
      <c r="I64" s="12">
        <f t="shared" si="8"/>
        <v>2313390</v>
      </c>
      <c r="J64" s="13">
        <f t="shared" si="9"/>
        <v>1386610</v>
      </c>
      <c r="K64" s="1"/>
      <c r="L64" s="1"/>
      <c r="M64" s="1"/>
      <c r="N64" s="14"/>
      <c r="X64" s="1"/>
    </row>
    <row r="65" spans="1:24" ht="12.75">
      <c r="A65" s="20" t="s">
        <v>70</v>
      </c>
      <c r="B65" s="10">
        <v>3000000</v>
      </c>
      <c r="C65" s="16"/>
      <c r="D65" s="12">
        <f t="shared" si="7"/>
        <v>3000000</v>
      </c>
      <c r="E65" s="12"/>
      <c r="F65" s="12"/>
      <c r="G65" s="12"/>
      <c r="H65" s="12"/>
      <c r="I65" s="12">
        <f t="shared" si="8"/>
        <v>0</v>
      </c>
      <c r="J65" s="13">
        <f t="shared" si="9"/>
        <v>3000000</v>
      </c>
      <c r="K65" s="1"/>
      <c r="L65" s="1"/>
      <c r="M65" s="1"/>
      <c r="N65" s="14"/>
      <c r="X65" s="1"/>
    </row>
    <row r="66" spans="1:24" ht="12.75">
      <c r="A66" s="20" t="s">
        <v>71</v>
      </c>
      <c r="B66" s="10"/>
      <c r="C66" s="16">
        <v>1200000</v>
      </c>
      <c r="D66" s="12">
        <f t="shared" si="7"/>
        <v>1200000</v>
      </c>
      <c r="E66" s="12"/>
      <c r="F66" s="12"/>
      <c r="G66" s="12"/>
      <c r="H66" s="12">
        <v>1271789.61</v>
      </c>
      <c r="I66" s="12">
        <f t="shared" si="8"/>
        <v>1271789.61</v>
      </c>
      <c r="J66" s="13">
        <f t="shared" si="9"/>
        <v>-71789.6100000001</v>
      </c>
      <c r="K66" s="1"/>
      <c r="L66" s="1"/>
      <c r="M66" s="1"/>
      <c r="N66" s="14"/>
      <c r="X66" s="1"/>
    </row>
    <row r="67" spans="1:24" ht="12.75">
      <c r="A67" s="18" t="s">
        <v>72</v>
      </c>
      <c r="B67" s="10">
        <v>262</v>
      </c>
      <c r="C67" s="21"/>
      <c r="D67" s="12">
        <f t="shared" si="7"/>
        <v>262</v>
      </c>
      <c r="E67" s="12"/>
      <c r="F67" s="12"/>
      <c r="G67" s="12">
        <v>225000</v>
      </c>
      <c r="H67" s="12"/>
      <c r="I67" s="12">
        <f t="shared" si="8"/>
        <v>225000</v>
      </c>
      <c r="J67" s="13">
        <f t="shared" si="9"/>
        <v>-224738</v>
      </c>
      <c r="K67" s="1"/>
      <c r="L67" s="1"/>
      <c r="M67" s="1"/>
      <c r="N67" s="14"/>
      <c r="X67" s="1"/>
    </row>
    <row r="68" spans="1:24" ht="13.5" thickBot="1">
      <c r="A68" s="22" t="s">
        <v>73</v>
      </c>
      <c r="B68" s="10">
        <v>1</v>
      </c>
      <c r="C68" s="11"/>
      <c r="D68" s="12">
        <f t="shared" si="7"/>
        <v>1</v>
      </c>
      <c r="E68" s="12"/>
      <c r="F68" s="12"/>
      <c r="G68" s="12"/>
      <c r="H68" s="12"/>
      <c r="I68" s="12">
        <f t="shared" si="8"/>
        <v>0</v>
      </c>
      <c r="J68" s="13">
        <f t="shared" si="9"/>
        <v>1</v>
      </c>
      <c r="K68" s="1"/>
      <c r="L68" s="1"/>
      <c r="M68" s="1"/>
      <c r="N68" s="14"/>
      <c r="X68" s="1"/>
    </row>
    <row r="69" spans="1:24" ht="15" thickBot="1">
      <c r="A69" s="15" t="s">
        <v>74</v>
      </c>
      <c r="B69" s="3">
        <f aca="true" t="shared" si="10" ref="B69:J69">SUM(B70:B111)</f>
        <v>356528804</v>
      </c>
      <c r="C69" s="6">
        <f t="shared" si="10"/>
        <v>-23400000</v>
      </c>
      <c r="D69" s="3">
        <f t="shared" si="10"/>
        <v>333128804</v>
      </c>
      <c r="E69" s="3">
        <f t="shared" si="10"/>
        <v>0</v>
      </c>
      <c r="F69" s="3">
        <f t="shared" si="10"/>
        <v>38652788.71</v>
      </c>
      <c r="G69" s="3">
        <f t="shared" si="10"/>
        <v>22103351.270000007</v>
      </c>
      <c r="H69" s="3">
        <f t="shared" si="10"/>
        <v>5645412.82</v>
      </c>
      <c r="I69" s="3">
        <f t="shared" si="10"/>
        <v>66401552.800000004</v>
      </c>
      <c r="J69" s="7">
        <f t="shared" si="10"/>
        <v>266727251.20000002</v>
      </c>
      <c r="K69" s="1"/>
      <c r="L69" s="1"/>
      <c r="M69" s="1"/>
      <c r="N69" s="14"/>
      <c r="X69" s="1"/>
    </row>
    <row r="70" spans="1:24" ht="12.75">
      <c r="A70" s="17" t="s">
        <v>75</v>
      </c>
      <c r="B70" s="10">
        <v>23620330</v>
      </c>
      <c r="C70" s="11"/>
      <c r="D70" s="12">
        <f aca="true" t="shared" si="11" ref="D70:D111">+B70+C70</f>
        <v>23620330</v>
      </c>
      <c r="E70" s="12"/>
      <c r="F70" s="12">
        <v>5280367.84</v>
      </c>
      <c r="G70" s="12">
        <v>2020325.84</v>
      </c>
      <c r="H70" s="12">
        <v>2479699.46</v>
      </c>
      <c r="I70" s="12">
        <f aca="true" t="shared" si="12" ref="I70:I111">SUM(E70:H70)</f>
        <v>9780393.14</v>
      </c>
      <c r="J70" s="13">
        <f aca="true" t="shared" si="13" ref="J70:J111">+D70-I70</f>
        <v>13839936.86</v>
      </c>
      <c r="K70" s="1"/>
      <c r="L70" s="1"/>
      <c r="M70" s="1"/>
      <c r="N70" s="14"/>
      <c r="X70" s="1"/>
    </row>
    <row r="71" spans="1:24" ht="12.75">
      <c r="A71" s="17" t="s">
        <v>76</v>
      </c>
      <c r="B71" s="10">
        <v>500000</v>
      </c>
      <c r="C71" s="11"/>
      <c r="D71" s="12">
        <f t="shared" si="11"/>
        <v>500000</v>
      </c>
      <c r="E71" s="12"/>
      <c r="F71" s="12"/>
      <c r="G71" s="12"/>
      <c r="H71" s="12"/>
      <c r="I71" s="12">
        <f t="shared" si="12"/>
        <v>0</v>
      </c>
      <c r="J71" s="13">
        <f t="shared" si="13"/>
        <v>500000</v>
      </c>
      <c r="K71" s="1"/>
      <c r="L71" s="1"/>
      <c r="M71" s="1"/>
      <c r="N71" s="14"/>
      <c r="X71" s="1"/>
    </row>
    <row r="72" spans="1:24" ht="12.75">
      <c r="A72" s="17" t="s">
        <v>77</v>
      </c>
      <c r="B72" s="10">
        <v>20900000</v>
      </c>
      <c r="C72" s="11"/>
      <c r="D72" s="12">
        <f t="shared" si="11"/>
        <v>20900000</v>
      </c>
      <c r="E72" s="12"/>
      <c r="F72" s="12"/>
      <c r="G72" s="12"/>
      <c r="H72" s="12"/>
      <c r="I72" s="12">
        <f t="shared" si="12"/>
        <v>0</v>
      </c>
      <c r="J72" s="13">
        <f t="shared" si="13"/>
        <v>20900000</v>
      </c>
      <c r="K72" s="1"/>
      <c r="L72" s="1"/>
      <c r="M72" s="1"/>
      <c r="N72" s="14"/>
      <c r="X72" s="1"/>
    </row>
    <row r="73" spans="1:24" ht="12.75">
      <c r="A73" s="17" t="s">
        <v>78</v>
      </c>
      <c r="B73" s="10">
        <v>78334825</v>
      </c>
      <c r="C73" s="11">
        <v>-9000000</v>
      </c>
      <c r="D73" s="12">
        <f t="shared" si="11"/>
        <v>69334825</v>
      </c>
      <c r="E73" s="12"/>
      <c r="F73" s="12">
        <v>18917422</v>
      </c>
      <c r="G73" s="12">
        <v>6865000</v>
      </c>
      <c r="H73" s="12"/>
      <c r="I73" s="12">
        <f t="shared" si="12"/>
        <v>25782422</v>
      </c>
      <c r="J73" s="13">
        <f t="shared" si="13"/>
        <v>43552403</v>
      </c>
      <c r="K73" s="1"/>
      <c r="L73" s="1"/>
      <c r="M73" s="1"/>
      <c r="N73" s="14"/>
      <c r="X73" s="1"/>
    </row>
    <row r="74" spans="1:24" ht="12.75">
      <c r="A74" s="17" t="s">
        <v>79</v>
      </c>
      <c r="B74" s="10">
        <v>7454736</v>
      </c>
      <c r="C74" s="11"/>
      <c r="D74" s="12">
        <f t="shared" si="11"/>
        <v>7454736</v>
      </c>
      <c r="E74" s="12"/>
      <c r="F74" s="12"/>
      <c r="G74" s="12"/>
      <c r="H74" s="12"/>
      <c r="I74" s="12">
        <f t="shared" si="12"/>
        <v>0</v>
      </c>
      <c r="J74" s="13">
        <f t="shared" si="13"/>
        <v>7454736</v>
      </c>
      <c r="K74" s="1"/>
      <c r="L74" s="1"/>
      <c r="M74" s="1"/>
      <c r="N74" s="14"/>
      <c r="X74" s="1"/>
    </row>
    <row r="75" spans="1:24" ht="12.75">
      <c r="A75" s="17" t="s">
        <v>80</v>
      </c>
      <c r="B75" s="10">
        <v>600000</v>
      </c>
      <c r="C75" s="11"/>
      <c r="D75" s="12">
        <f t="shared" si="11"/>
        <v>600000</v>
      </c>
      <c r="E75" s="12"/>
      <c r="F75" s="12">
        <v>39782.17</v>
      </c>
      <c r="G75" s="12"/>
      <c r="H75" s="12"/>
      <c r="I75" s="12">
        <f t="shared" si="12"/>
        <v>39782.17</v>
      </c>
      <c r="J75" s="13">
        <f t="shared" si="13"/>
        <v>560217.83</v>
      </c>
      <c r="K75" s="1"/>
      <c r="L75" s="1"/>
      <c r="M75" s="1"/>
      <c r="N75" s="14"/>
      <c r="X75" s="1"/>
    </row>
    <row r="76" spans="1:24" ht="12.75">
      <c r="A76" s="17" t="s">
        <v>81</v>
      </c>
      <c r="B76" s="10"/>
      <c r="C76" s="11">
        <v>100000</v>
      </c>
      <c r="D76" s="12">
        <f t="shared" si="11"/>
        <v>100000</v>
      </c>
      <c r="E76" s="12"/>
      <c r="F76" s="12"/>
      <c r="G76" s="12">
        <v>3375</v>
      </c>
      <c r="H76" s="12"/>
      <c r="I76" s="12">
        <f t="shared" si="12"/>
        <v>3375</v>
      </c>
      <c r="J76" s="13">
        <f t="shared" si="13"/>
        <v>96625</v>
      </c>
      <c r="K76" s="1"/>
      <c r="L76" s="1"/>
      <c r="M76" s="1"/>
      <c r="N76" s="14"/>
      <c r="X76" s="1"/>
    </row>
    <row r="77" spans="1:24" ht="12.75">
      <c r="A77" s="17" t="s">
        <v>82</v>
      </c>
      <c r="B77" s="10">
        <v>1537500</v>
      </c>
      <c r="C77" s="11"/>
      <c r="D77" s="12">
        <f t="shared" si="11"/>
        <v>1537500</v>
      </c>
      <c r="E77" s="12"/>
      <c r="F77" s="12"/>
      <c r="G77" s="12"/>
      <c r="H77" s="12"/>
      <c r="I77" s="12">
        <f t="shared" si="12"/>
        <v>0</v>
      </c>
      <c r="J77" s="13">
        <f t="shared" si="13"/>
        <v>1537500</v>
      </c>
      <c r="K77" s="1"/>
      <c r="L77" s="1"/>
      <c r="M77" s="1"/>
      <c r="N77" s="14"/>
      <c r="X77" s="1"/>
    </row>
    <row r="78" spans="1:24" ht="12.75">
      <c r="A78" s="23" t="s">
        <v>83</v>
      </c>
      <c r="B78" s="10">
        <v>2300000</v>
      </c>
      <c r="C78" s="11"/>
      <c r="D78" s="12">
        <f t="shared" si="11"/>
        <v>2300000</v>
      </c>
      <c r="E78" s="12"/>
      <c r="F78" s="12">
        <v>1155621.5</v>
      </c>
      <c r="G78" s="12">
        <v>18200.34</v>
      </c>
      <c r="H78" s="12"/>
      <c r="I78" s="12">
        <f t="shared" si="12"/>
        <v>1173821.84</v>
      </c>
      <c r="J78" s="13">
        <f t="shared" si="13"/>
        <v>1126178.16</v>
      </c>
      <c r="K78" s="1"/>
      <c r="L78" s="1"/>
      <c r="M78" s="1"/>
      <c r="N78" s="14"/>
      <c r="X78" s="1"/>
    </row>
    <row r="79" spans="1:24" ht="12.75">
      <c r="A79" s="23" t="s">
        <v>84</v>
      </c>
      <c r="B79" s="10">
        <v>5147217</v>
      </c>
      <c r="C79" s="11"/>
      <c r="D79" s="12">
        <f t="shared" si="11"/>
        <v>5147217</v>
      </c>
      <c r="E79" s="12"/>
      <c r="F79" s="12">
        <v>119054.33</v>
      </c>
      <c r="G79" s="12">
        <v>576263.8</v>
      </c>
      <c r="H79" s="12"/>
      <c r="I79" s="12">
        <f t="shared" si="12"/>
        <v>695318.13</v>
      </c>
      <c r="J79" s="13">
        <f t="shared" si="13"/>
        <v>4451898.87</v>
      </c>
      <c r="K79" s="1"/>
      <c r="L79" s="1"/>
      <c r="M79" s="1"/>
      <c r="N79" s="14"/>
      <c r="X79" s="1"/>
    </row>
    <row r="80" spans="1:24" ht="12.75">
      <c r="A80" s="24" t="s">
        <v>85</v>
      </c>
      <c r="B80" s="10">
        <v>1100000</v>
      </c>
      <c r="C80" s="11"/>
      <c r="D80" s="12">
        <f t="shared" si="11"/>
        <v>1100000</v>
      </c>
      <c r="E80" s="12"/>
      <c r="F80" s="12">
        <v>278421</v>
      </c>
      <c r="G80" s="12">
        <v>129985.89</v>
      </c>
      <c r="H80" s="12"/>
      <c r="I80" s="12">
        <f t="shared" si="12"/>
        <v>408406.89</v>
      </c>
      <c r="J80" s="13">
        <f t="shared" si="13"/>
        <v>691593.11</v>
      </c>
      <c r="K80" s="1"/>
      <c r="L80" s="1"/>
      <c r="M80" s="1"/>
      <c r="N80" s="14"/>
      <c r="X80" s="1"/>
    </row>
    <row r="81" spans="1:24" ht="12.75">
      <c r="A81" s="24" t="s">
        <v>86</v>
      </c>
      <c r="B81" s="10">
        <v>725212</v>
      </c>
      <c r="C81" s="16"/>
      <c r="D81" s="12">
        <f t="shared" si="11"/>
        <v>725212</v>
      </c>
      <c r="E81" s="12"/>
      <c r="F81" s="12"/>
      <c r="G81" s="12">
        <v>29494.04</v>
      </c>
      <c r="H81" s="12"/>
      <c r="I81" s="12">
        <f t="shared" si="12"/>
        <v>29494.04</v>
      </c>
      <c r="J81" s="13">
        <f t="shared" si="13"/>
        <v>695717.96</v>
      </c>
      <c r="K81" s="1"/>
      <c r="L81" s="1"/>
      <c r="M81" s="1"/>
      <c r="N81" s="14"/>
      <c r="X81" s="1"/>
    </row>
    <row r="82" spans="1:24" ht="12.75">
      <c r="A82" s="24" t="s">
        <v>87</v>
      </c>
      <c r="B82" s="10">
        <v>90000</v>
      </c>
      <c r="C82" s="16"/>
      <c r="D82" s="12">
        <f t="shared" si="11"/>
        <v>90000</v>
      </c>
      <c r="E82" s="12"/>
      <c r="F82" s="12">
        <v>15500</v>
      </c>
      <c r="G82" s="12">
        <v>287899.32</v>
      </c>
      <c r="H82" s="12"/>
      <c r="I82" s="12">
        <f t="shared" si="12"/>
        <v>303399.32</v>
      </c>
      <c r="J82" s="13">
        <f t="shared" si="13"/>
        <v>-213399.32</v>
      </c>
      <c r="K82" s="1"/>
      <c r="L82" s="1"/>
      <c r="M82" s="1"/>
      <c r="N82" s="14"/>
      <c r="X82" s="1"/>
    </row>
    <row r="83" spans="1:24" ht="12.75">
      <c r="A83" s="24" t="s">
        <v>88</v>
      </c>
      <c r="B83" s="10">
        <v>500000</v>
      </c>
      <c r="C83" s="16"/>
      <c r="D83" s="12">
        <f t="shared" si="11"/>
        <v>500000</v>
      </c>
      <c r="E83" s="12"/>
      <c r="F83" s="12"/>
      <c r="G83" s="12">
        <v>898452</v>
      </c>
      <c r="H83" s="12">
        <v>-898452</v>
      </c>
      <c r="I83" s="12">
        <f t="shared" si="12"/>
        <v>0</v>
      </c>
      <c r="J83" s="13">
        <f t="shared" si="13"/>
        <v>500000</v>
      </c>
      <c r="K83" s="1"/>
      <c r="L83" s="1"/>
      <c r="M83" s="1"/>
      <c r="N83" s="14"/>
      <c r="X83" s="1"/>
    </row>
    <row r="84" spans="1:24" ht="12.75">
      <c r="A84" s="24" t="s">
        <v>89</v>
      </c>
      <c r="B84" s="10">
        <v>13300000</v>
      </c>
      <c r="C84" s="11">
        <v>-10500000</v>
      </c>
      <c r="D84" s="12">
        <f t="shared" si="11"/>
        <v>2800000</v>
      </c>
      <c r="E84" s="12"/>
      <c r="F84" s="12">
        <v>717674.28</v>
      </c>
      <c r="G84" s="12">
        <v>290332.19</v>
      </c>
      <c r="H84" s="12"/>
      <c r="I84" s="12">
        <f t="shared" si="12"/>
        <v>1008006.47</v>
      </c>
      <c r="J84" s="13">
        <f t="shared" si="13"/>
        <v>1791993.53</v>
      </c>
      <c r="K84" s="1"/>
      <c r="L84" s="1"/>
      <c r="M84" s="1"/>
      <c r="N84" s="14"/>
      <c r="X84" s="1"/>
    </row>
    <row r="85" spans="1:24" ht="12.75">
      <c r="A85" s="24" t="s">
        <v>90</v>
      </c>
      <c r="B85" s="10"/>
      <c r="C85" s="11">
        <v>300000</v>
      </c>
      <c r="D85" s="12">
        <f t="shared" si="11"/>
        <v>300000</v>
      </c>
      <c r="E85" s="12"/>
      <c r="F85" s="12"/>
      <c r="G85" s="12">
        <v>38188.32</v>
      </c>
      <c r="H85" s="12"/>
      <c r="I85" s="12">
        <f t="shared" si="12"/>
        <v>38188.32</v>
      </c>
      <c r="J85" s="13">
        <f t="shared" si="13"/>
        <v>261811.68</v>
      </c>
      <c r="K85" s="1"/>
      <c r="L85" s="1"/>
      <c r="M85" s="1"/>
      <c r="N85" s="14"/>
      <c r="X85" s="1"/>
    </row>
    <row r="86" spans="1:24" ht="12.75">
      <c r="A86" s="24" t="s">
        <v>91</v>
      </c>
      <c r="B86" s="10">
        <v>500000</v>
      </c>
      <c r="C86" s="11">
        <v>2500000</v>
      </c>
      <c r="D86" s="12">
        <f t="shared" si="11"/>
        <v>3000000</v>
      </c>
      <c r="E86" s="12"/>
      <c r="F86" s="12">
        <v>1459893.58</v>
      </c>
      <c r="G86" s="12">
        <v>1532808.5</v>
      </c>
      <c r="H86" s="12">
        <v>898452</v>
      </c>
      <c r="I86" s="12">
        <f t="shared" si="12"/>
        <v>3891154.08</v>
      </c>
      <c r="J86" s="13">
        <f t="shared" si="13"/>
        <v>-891154.0800000001</v>
      </c>
      <c r="K86" s="1"/>
      <c r="L86" s="1"/>
      <c r="M86" s="1"/>
      <c r="N86" s="14"/>
      <c r="X86" s="1"/>
    </row>
    <row r="87" spans="1:24" ht="12.75">
      <c r="A87" s="24" t="s">
        <v>92</v>
      </c>
      <c r="B87" s="10">
        <v>100000</v>
      </c>
      <c r="C87" s="11"/>
      <c r="D87" s="12">
        <f t="shared" si="11"/>
        <v>100000</v>
      </c>
      <c r="E87" s="12"/>
      <c r="F87" s="12"/>
      <c r="G87" s="12"/>
      <c r="H87" s="12">
        <v>50000</v>
      </c>
      <c r="I87" s="12">
        <f t="shared" si="12"/>
        <v>50000</v>
      </c>
      <c r="J87" s="13">
        <f t="shared" si="13"/>
        <v>50000</v>
      </c>
      <c r="K87" s="1"/>
      <c r="L87" s="1"/>
      <c r="M87" s="1"/>
      <c r="N87" s="14"/>
      <c r="X87" s="1"/>
    </row>
    <row r="88" spans="1:24" ht="12.75">
      <c r="A88" s="24" t="s">
        <v>93</v>
      </c>
      <c r="B88" s="10">
        <v>82979</v>
      </c>
      <c r="C88" s="11"/>
      <c r="D88" s="12">
        <f t="shared" si="11"/>
        <v>82979</v>
      </c>
      <c r="E88" s="12"/>
      <c r="F88" s="12">
        <v>5926</v>
      </c>
      <c r="G88" s="12"/>
      <c r="H88" s="12"/>
      <c r="I88" s="12">
        <f t="shared" si="12"/>
        <v>5926</v>
      </c>
      <c r="J88" s="13">
        <f t="shared" si="13"/>
        <v>77053</v>
      </c>
      <c r="K88" s="1"/>
      <c r="L88" s="1"/>
      <c r="M88" s="1"/>
      <c r="N88" s="14"/>
      <c r="X88" s="1"/>
    </row>
    <row r="89" spans="1:24" ht="12.75">
      <c r="A89" s="24" t="s">
        <v>94</v>
      </c>
      <c r="B89" s="10">
        <v>4310000</v>
      </c>
      <c r="C89" s="11">
        <v>-3000000</v>
      </c>
      <c r="D89" s="12">
        <f t="shared" si="11"/>
        <v>1310000</v>
      </c>
      <c r="E89" s="12"/>
      <c r="F89" s="12"/>
      <c r="G89" s="12">
        <v>3799.6</v>
      </c>
      <c r="H89" s="12"/>
      <c r="I89" s="12">
        <f t="shared" si="12"/>
        <v>3799.6</v>
      </c>
      <c r="J89" s="13">
        <f t="shared" si="13"/>
        <v>1306200.4</v>
      </c>
      <c r="K89" s="1"/>
      <c r="L89" s="1"/>
      <c r="M89" s="1"/>
      <c r="N89" s="14"/>
      <c r="X89" s="1"/>
    </row>
    <row r="90" spans="1:24" ht="12.75">
      <c r="A90" s="24" t="s">
        <v>95</v>
      </c>
      <c r="B90" s="10"/>
      <c r="C90" s="11">
        <v>100000</v>
      </c>
      <c r="D90" s="12">
        <f t="shared" si="11"/>
        <v>100000</v>
      </c>
      <c r="E90" s="12"/>
      <c r="F90" s="12"/>
      <c r="G90" s="12">
        <v>3604.9</v>
      </c>
      <c r="H90" s="12"/>
      <c r="I90" s="12">
        <f t="shared" si="12"/>
        <v>3604.9</v>
      </c>
      <c r="J90" s="13">
        <f t="shared" si="13"/>
        <v>96395.1</v>
      </c>
      <c r="K90" s="1"/>
      <c r="L90" s="1"/>
      <c r="M90" s="1"/>
      <c r="N90" s="14"/>
      <c r="X90" s="1"/>
    </row>
    <row r="91" spans="1:24" ht="12.75">
      <c r="A91" s="24" t="s">
        <v>96</v>
      </c>
      <c r="B91" s="10">
        <v>1485000</v>
      </c>
      <c r="C91" s="16"/>
      <c r="D91" s="12">
        <f t="shared" si="11"/>
        <v>1485000</v>
      </c>
      <c r="E91" s="12"/>
      <c r="F91" s="12"/>
      <c r="G91" s="12">
        <v>57212.3</v>
      </c>
      <c r="H91" s="12"/>
      <c r="I91" s="12">
        <f t="shared" si="12"/>
        <v>57212.3</v>
      </c>
      <c r="J91" s="13">
        <f t="shared" si="13"/>
        <v>1427787.7</v>
      </c>
      <c r="K91" s="1"/>
      <c r="L91" s="1"/>
      <c r="M91" s="1"/>
      <c r="N91" s="14"/>
      <c r="X91" s="1"/>
    </row>
    <row r="92" spans="1:24" ht="12.75">
      <c r="A92" s="24" t="s">
        <v>97</v>
      </c>
      <c r="B92" s="10">
        <v>1800000</v>
      </c>
      <c r="C92" s="16"/>
      <c r="D92" s="12">
        <f t="shared" si="11"/>
        <v>1800000</v>
      </c>
      <c r="E92" s="12"/>
      <c r="F92" s="12">
        <v>31152</v>
      </c>
      <c r="G92" s="12">
        <v>32412.59</v>
      </c>
      <c r="H92" s="12"/>
      <c r="I92" s="12">
        <f t="shared" si="12"/>
        <v>63564.59</v>
      </c>
      <c r="J92" s="13">
        <f t="shared" si="13"/>
        <v>1736435.41</v>
      </c>
      <c r="K92" s="1"/>
      <c r="L92" s="1"/>
      <c r="M92" s="1"/>
      <c r="N92" s="14"/>
      <c r="X92" s="1"/>
    </row>
    <row r="93" spans="1:24" ht="12.75">
      <c r="A93" s="24" t="s">
        <v>98</v>
      </c>
      <c r="B93" s="10">
        <v>100000</v>
      </c>
      <c r="C93" s="16"/>
      <c r="D93" s="12">
        <f t="shared" si="11"/>
        <v>100000</v>
      </c>
      <c r="E93" s="12"/>
      <c r="F93" s="12"/>
      <c r="G93" s="12">
        <v>42577.22</v>
      </c>
      <c r="H93" s="12"/>
      <c r="I93" s="12">
        <f t="shared" si="12"/>
        <v>42577.22</v>
      </c>
      <c r="J93" s="13">
        <f t="shared" si="13"/>
        <v>57422.78</v>
      </c>
      <c r="K93" s="1"/>
      <c r="L93" s="1"/>
      <c r="M93" s="1"/>
      <c r="N93" s="14"/>
      <c r="X93" s="1"/>
    </row>
    <row r="94" spans="1:24" ht="12.75">
      <c r="A94" s="24" t="s">
        <v>99</v>
      </c>
      <c r="B94" s="10">
        <v>1000000</v>
      </c>
      <c r="C94" s="11"/>
      <c r="D94" s="12">
        <f t="shared" si="11"/>
        <v>1000000</v>
      </c>
      <c r="E94" s="12"/>
      <c r="F94" s="12"/>
      <c r="G94" s="12"/>
      <c r="H94" s="12"/>
      <c r="I94" s="12">
        <f t="shared" si="12"/>
        <v>0</v>
      </c>
      <c r="J94" s="13">
        <f t="shared" si="13"/>
        <v>1000000</v>
      </c>
      <c r="K94" s="1"/>
      <c r="L94" s="1"/>
      <c r="M94" s="1"/>
      <c r="N94" s="14"/>
      <c r="X94" s="1"/>
    </row>
    <row r="95" spans="1:24" ht="12.75">
      <c r="A95" s="24" t="s">
        <v>100</v>
      </c>
      <c r="B95" s="10">
        <v>3145000</v>
      </c>
      <c r="C95" s="11"/>
      <c r="D95" s="12">
        <f t="shared" si="11"/>
        <v>3145000</v>
      </c>
      <c r="E95" s="12"/>
      <c r="F95" s="12"/>
      <c r="G95" s="12"/>
      <c r="H95" s="12"/>
      <c r="I95" s="12">
        <f t="shared" si="12"/>
        <v>0</v>
      </c>
      <c r="J95" s="13">
        <f t="shared" si="13"/>
        <v>3145000</v>
      </c>
      <c r="K95" s="1"/>
      <c r="L95" s="1"/>
      <c r="M95" s="1"/>
      <c r="N95" s="14"/>
      <c r="X95" s="1"/>
    </row>
    <row r="96" spans="1:24" ht="12.75">
      <c r="A96" s="24" t="s">
        <v>101</v>
      </c>
      <c r="B96" s="10">
        <v>300000</v>
      </c>
      <c r="C96" s="11"/>
      <c r="D96" s="12">
        <f t="shared" si="11"/>
        <v>300000</v>
      </c>
      <c r="E96" s="12"/>
      <c r="F96" s="12"/>
      <c r="G96" s="12"/>
      <c r="H96" s="12"/>
      <c r="I96" s="12">
        <f t="shared" si="12"/>
        <v>0</v>
      </c>
      <c r="J96" s="13">
        <f t="shared" si="13"/>
        <v>300000</v>
      </c>
      <c r="K96" s="1"/>
      <c r="L96" s="1"/>
      <c r="M96" s="1"/>
      <c r="N96" s="14"/>
      <c r="X96" s="1"/>
    </row>
    <row r="97" spans="1:24" ht="12.75">
      <c r="A97" s="17" t="s">
        <v>102</v>
      </c>
      <c r="B97" s="10">
        <v>25139138</v>
      </c>
      <c r="C97" s="11"/>
      <c r="D97" s="12">
        <f t="shared" si="11"/>
        <v>25139138</v>
      </c>
      <c r="E97" s="12"/>
      <c r="F97" s="12">
        <v>2820800.31</v>
      </c>
      <c r="G97" s="12">
        <v>1373216.19</v>
      </c>
      <c r="H97" s="12">
        <v>1264800</v>
      </c>
      <c r="I97" s="12">
        <f t="shared" si="12"/>
        <v>5458816.5</v>
      </c>
      <c r="J97" s="13">
        <f t="shared" si="13"/>
        <v>19680321.5</v>
      </c>
      <c r="K97" s="1"/>
      <c r="L97" s="1"/>
      <c r="M97" s="1"/>
      <c r="N97" s="14"/>
      <c r="X97" s="1"/>
    </row>
    <row r="98" spans="1:24" ht="12.75">
      <c r="A98" s="17" t="s">
        <v>103</v>
      </c>
      <c r="B98" s="10">
        <v>41100000</v>
      </c>
      <c r="C98" s="11"/>
      <c r="D98" s="12">
        <f t="shared" si="11"/>
        <v>41100000</v>
      </c>
      <c r="E98" s="12"/>
      <c r="F98" s="12">
        <v>1689431</v>
      </c>
      <c r="G98" s="12">
        <v>1540790.3</v>
      </c>
      <c r="H98" s="12">
        <v>1932150</v>
      </c>
      <c r="I98" s="12">
        <f t="shared" si="12"/>
        <v>5162371.3</v>
      </c>
      <c r="J98" s="13">
        <f t="shared" si="13"/>
        <v>35937628.7</v>
      </c>
      <c r="K98" s="1"/>
      <c r="L98" s="1"/>
      <c r="M98" s="1"/>
      <c r="N98" s="14"/>
      <c r="X98" s="1"/>
    </row>
    <row r="99" spans="1:24" ht="12.75">
      <c r="A99" s="17" t="s">
        <v>104</v>
      </c>
      <c r="B99" s="10">
        <v>600000</v>
      </c>
      <c r="C99" s="11"/>
      <c r="D99" s="12">
        <f t="shared" si="11"/>
        <v>600000</v>
      </c>
      <c r="E99" s="12"/>
      <c r="F99" s="12">
        <v>1113866.44</v>
      </c>
      <c r="G99" s="12"/>
      <c r="H99" s="12"/>
      <c r="I99" s="12">
        <f t="shared" si="12"/>
        <v>1113866.44</v>
      </c>
      <c r="J99" s="13">
        <f t="shared" si="13"/>
        <v>-513866.43999999994</v>
      </c>
      <c r="K99" s="1"/>
      <c r="L99" s="1"/>
      <c r="M99" s="1"/>
      <c r="N99" s="14"/>
      <c r="X99" s="1"/>
    </row>
    <row r="100" spans="1:24" ht="12.75">
      <c r="A100" s="17" t="s">
        <v>105</v>
      </c>
      <c r="B100" s="10">
        <v>105000</v>
      </c>
      <c r="C100" s="11">
        <v>100000</v>
      </c>
      <c r="D100" s="12">
        <f t="shared" si="11"/>
        <v>205000</v>
      </c>
      <c r="E100" s="12"/>
      <c r="F100" s="12"/>
      <c r="G100" s="12">
        <v>368250</v>
      </c>
      <c r="H100" s="12"/>
      <c r="I100" s="12">
        <f t="shared" si="12"/>
        <v>368250</v>
      </c>
      <c r="J100" s="13">
        <f t="shared" si="13"/>
        <v>-163250</v>
      </c>
      <c r="K100" s="1"/>
      <c r="L100" s="1"/>
      <c r="M100" s="1"/>
      <c r="N100" s="14"/>
      <c r="X100" s="1"/>
    </row>
    <row r="101" spans="1:24" ht="12.75">
      <c r="A101" s="17" t="s">
        <v>106</v>
      </c>
      <c r="B101" s="10">
        <v>2500000</v>
      </c>
      <c r="C101" s="11"/>
      <c r="D101" s="12">
        <f t="shared" si="11"/>
        <v>2500000</v>
      </c>
      <c r="E101" s="12"/>
      <c r="F101" s="12"/>
      <c r="G101" s="12"/>
      <c r="H101" s="12"/>
      <c r="I101" s="12">
        <f t="shared" si="12"/>
        <v>0</v>
      </c>
      <c r="J101" s="13">
        <f t="shared" si="13"/>
        <v>2500000</v>
      </c>
      <c r="K101" s="1"/>
      <c r="L101" s="1"/>
      <c r="M101" s="1"/>
      <c r="N101" s="14"/>
      <c r="X101" s="1"/>
    </row>
    <row r="102" spans="1:24" ht="12.75">
      <c r="A102" s="25" t="s">
        <v>107</v>
      </c>
      <c r="B102" s="10">
        <v>20000</v>
      </c>
      <c r="C102" s="11"/>
      <c r="D102" s="12">
        <f t="shared" si="11"/>
        <v>20000</v>
      </c>
      <c r="E102" s="12"/>
      <c r="F102" s="12"/>
      <c r="G102" s="12"/>
      <c r="H102" s="12"/>
      <c r="I102" s="12">
        <f t="shared" si="12"/>
        <v>0</v>
      </c>
      <c r="J102" s="13">
        <f t="shared" si="13"/>
        <v>20000</v>
      </c>
      <c r="K102" s="1"/>
      <c r="L102" s="1"/>
      <c r="M102" s="1"/>
      <c r="N102" s="14"/>
      <c r="X102" s="1"/>
    </row>
    <row r="103" spans="1:24" ht="12.75">
      <c r="A103" s="25" t="s">
        <v>108</v>
      </c>
      <c r="B103" s="10">
        <v>1000000</v>
      </c>
      <c r="C103" s="11"/>
      <c r="D103" s="12">
        <f t="shared" si="11"/>
        <v>1000000</v>
      </c>
      <c r="E103" s="12"/>
      <c r="F103" s="12">
        <v>110000</v>
      </c>
      <c r="G103" s="12"/>
      <c r="H103" s="12"/>
      <c r="I103" s="12">
        <f t="shared" si="12"/>
        <v>110000</v>
      </c>
      <c r="J103" s="13">
        <f t="shared" si="13"/>
        <v>890000</v>
      </c>
      <c r="K103" s="1"/>
      <c r="L103" s="1"/>
      <c r="M103" s="1"/>
      <c r="N103" s="14"/>
      <c r="X103" s="1"/>
    </row>
    <row r="104" spans="1:24" ht="12.75">
      <c r="A104" s="25" t="s">
        <v>109</v>
      </c>
      <c r="B104" s="10">
        <v>71301492</v>
      </c>
      <c r="C104" s="11"/>
      <c r="D104" s="12">
        <f t="shared" si="11"/>
        <v>71301492</v>
      </c>
      <c r="E104" s="12"/>
      <c r="F104" s="12">
        <v>88148</v>
      </c>
      <c r="G104" s="12">
        <v>3570000</v>
      </c>
      <c r="H104" s="12"/>
      <c r="I104" s="12">
        <f t="shared" si="12"/>
        <v>3658148</v>
      </c>
      <c r="J104" s="13">
        <f t="shared" si="13"/>
        <v>67643344</v>
      </c>
      <c r="K104" s="1"/>
      <c r="L104" s="1"/>
      <c r="M104" s="1"/>
      <c r="N104" s="14"/>
      <c r="X104" s="1"/>
    </row>
    <row r="105" spans="1:24" ht="12.75">
      <c r="A105" s="25" t="s">
        <v>110</v>
      </c>
      <c r="B105" s="10">
        <v>1000000</v>
      </c>
      <c r="C105" s="11"/>
      <c r="D105" s="12">
        <f t="shared" si="11"/>
        <v>1000000</v>
      </c>
      <c r="E105" s="12"/>
      <c r="F105" s="12">
        <v>76546.25</v>
      </c>
      <c r="G105" s="12">
        <v>403184.5</v>
      </c>
      <c r="H105" s="12"/>
      <c r="I105" s="12">
        <f t="shared" si="12"/>
        <v>479730.75</v>
      </c>
      <c r="J105" s="13">
        <f t="shared" si="13"/>
        <v>520269.25</v>
      </c>
      <c r="K105" s="1"/>
      <c r="L105" s="1"/>
      <c r="M105" s="1"/>
      <c r="N105" s="14"/>
      <c r="X105" s="1"/>
    </row>
    <row r="106" spans="1:24" ht="12.75">
      <c r="A106" s="25" t="s">
        <v>111</v>
      </c>
      <c r="B106" s="10">
        <v>2000000</v>
      </c>
      <c r="C106" s="11"/>
      <c r="D106" s="12">
        <f t="shared" si="11"/>
        <v>2000000</v>
      </c>
      <c r="E106" s="12"/>
      <c r="F106" s="12">
        <v>193933</v>
      </c>
      <c r="G106" s="12">
        <v>100797.53</v>
      </c>
      <c r="H106" s="12"/>
      <c r="I106" s="12">
        <f t="shared" si="12"/>
        <v>294730.53</v>
      </c>
      <c r="J106" s="13">
        <f t="shared" si="13"/>
        <v>1705269.47</v>
      </c>
      <c r="K106" s="1"/>
      <c r="L106" s="1"/>
      <c r="M106" s="1"/>
      <c r="N106" s="14"/>
      <c r="X106" s="1"/>
    </row>
    <row r="107" spans="1:24" ht="12.75">
      <c r="A107" s="25" t="s">
        <v>112</v>
      </c>
      <c r="B107" s="10">
        <v>11035064</v>
      </c>
      <c r="C107" s="11"/>
      <c r="D107" s="12">
        <f t="shared" si="11"/>
        <v>11035064</v>
      </c>
      <c r="E107" s="12"/>
      <c r="F107" s="12">
        <v>62892</v>
      </c>
      <c r="G107" s="12">
        <v>261033.17</v>
      </c>
      <c r="H107" s="12">
        <v>100000</v>
      </c>
      <c r="I107" s="12">
        <f t="shared" si="12"/>
        <v>423925.17000000004</v>
      </c>
      <c r="J107" s="13">
        <f t="shared" si="13"/>
        <v>10611138.83</v>
      </c>
      <c r="K107" s="1"/>
      <c r="L107" s="1"/>
      <c r="M107" s="1"/>
      <c r="N107" s="14"/>
      <c r="X107" s="1"/>
    </row>
    <row r="108" spans="1:24" ht="12.75">
      <c r="A108" s="25" t="s">
        <v>113</v>
      </c>
      <c r="B108" s="10">
        <v>135000</v>
      </c>
      <c r="C108" s="11"/>
      <c r="D108" s="12">
        <f t="shared" si="11"/>
        <v>135000</v>
      </c>
      <c r="E108" s="12"/>
      <c r="F108" s="12"/>
      <c r="G108" s="12">
        <v>20782.4</v>
      </c>
      <c r="H108" s="12"/>
      <c r="I108" s="12">
        <f t="shared" si="12"/>
        <v>20782.4</v>
      </c>
      <c r="J108" s="13">
        <f t="shared" si="13"/>
        <v>114217.6</v>
      </c>
      <c r="K108" s="1"/>
      <c r="L108" s="1"/>
      <c r="M108" s="1"/>
      <c r="N108" s="14"/>
      <c r="X108" s="1"/>
    </row>
    <row r="109" spans="1:24" ht="12.75">
      <c r="A109" s="25" t="s">
        <v>114</v>
      </c>
      <c r="B109" s="10">
        <v>12445695</v>
      </c>
      <c r="C109" s="11"/>
      <c r="D109" s="12">
        <f t="shared" si="11"/>
        <v>12445695</v>
      </c>
      <c r="E109" s="12"/>
      <c r="F109" s="12">
        <v>738268.54</v>
      </c>
      <c r="G109" s="12">
        <v>961061.73</v>
      </c>
      <c r="H109" s="12">
        <v>-544213.64</v>
      </c>
      <c r="I109" s="12">
        <f t="shared" si="12"/>
        <v>1155116.63</v>
      </c>
      <c r="J109" s="13">
        <f t="shared" si="13"/>
        <v>11290578.370000001</v>
      </c>
      <c r="K109" s="1"/>
      <c r="L109" s="1"/>
      <c r="M109" s="1"/>
      <c r="N109" s="14"/>
      <c r="X109" s="1"/>
    </row>
    <row r="110" spans="1:24" ht="12.75">
      <c r="A110" s="25" t="s">
        <v>115</v>
      </c>
      <c r="B110" s="10">
        <v>8700000</v>
      </c>
      <c r="C110" s="11">
        <v>-1000000</v>
      </c>
      <c r="D110" s="12">
        <f t="shared" si="11"/>
        <v>7700000</v>
      </c>
      <c r="E110" s="12"/>
      <c r="F110" s="12">
        <v>3738088.47</v>
      </c>
      <c r="G110" s="12">
        <v>674303.6</v>
      </c>
      <c r="H110" s="12">
        <v>150000</v>
      </c>
      <c r="I110" s="12">
        <f t="shared" si="12"/>
        <v>4562392.07</v>
      </c>
      <c r="J110" s="13">
        <f t="shared" si="13"/>
        <v>3137607.9299999997</v>
      </c>
      <c r="K110" s="1"/>
      <c r="L110" s="1"/>
      <c r="M110" s="1"/>
      <c r="N110" s="14"/>
      <c r="X110" s="1"/>
    </row>
    <row r="111" spans="1:24" ht="13.5" thickBot="1">
      <c r="A111" s="25" t="s">
        <v>116</v>
      </c>
      <c r="B111" s="10">
        <v>10514616</v>
      </c>
      <c r="C111" s="11">
        <v>-3000000</v>
      </c>
      <c r="D111" s="12">
        <f t="shared" si="11"/>
        <v>7514616</v>
      </c>
      <c r="E111" s="12"/>
      <c r="F111" s="12"/>
      <c r="G111" s="12"/>
      <c r="H111" s="12">
        <v>212977</v>
      </c>
      <c r="I111" s="12">
        <f t="shared" si="12"/>
        <v>212977</v>
      </c>
      <c r="J111" s="13">
        <f t="shared" si="13"/>
        <v>7301639</v>
      </c>
      <c r="K111" s="1"/>
      <c r="L111" s="1"/>
      <c r="M111" s="1"/>
      <c r="N111" s="14"/>
      <c r="X111" s="1"/>
    </row>
    <row r="112" spans="1:24" ht="14.25" thickBot="1" thickTop="1">
      <c r="A112" s="26" t="s">
        <v>117</v>
      </c>
      <c r="B112" s="3">
        <f aca="true" t="shared" si="14" ref="B112:J112">SUM(B113:B126)</f>
        <v>4115088594</v>
      </c>
      <c r="C112" s="6">
        <f t="shared" si="14"/>
        <v>13547020</v>
      </c>
      <c r="D112" s="3">
        <f t="shared" si="14"/>
        <v>4128635614</v>
      </c>
      <c r="E112" s="3">
        <f t="shared" si="14"/>
        <v>320949621.65</v>
      </c>
      <c r="F112" s="3">
        <f t="shared" si="14"/>
        <v>372561560.13</v>
      </c>
      <c r="G112" s="3">
        <f t="shared" si="14"/>
        <v>435196569.72</v>
      </c>
      <c r="H112" s="3">
        <f t="shared" si="14"/>
        <v>703339678.5500001</v>
      </c>
      <c r="I112" s="3">
        <f t="shared" si="14"/>
        <v>1832047430.05</v>
      </c>
      <c r="J112" s="7">
        <f t="shared" si="14"/>
        <v>2296588183.95</v>
      </c>
      <c r="K112" s="1"/>
      <c r="L112" s="1"/>
      <c r="M112" s="1"/>
      <c r="X112" s="1"/>
    </row>
    <row r="113" spans="1:24" ht="13.5" thickTop="1">
      <c r="A113" s="19" t="s">
        <v>118</v>
      </c>
      <c r="B113" s="12">
        <v>20187120</v>
      </c>
      <c r="C113" s="11"/>
      <c r="D113" s="12">
        <f aca="true" t="shared" si="15" ref="D113:D126">+B113+C113</f>
        <v>20187120</v>
      </c>
      <c r="E113" s="11">
        <v>1572383</v>
      </c>
      <c r="F113" s="11">
        <v>1572383</v>
      </c>
      <c r="G113" s="11">
        <v>1572383</v>
      </c>
      <c r="H113" s="11">
        <v>1572383</v>
      </c>
      <c r="I113" s="12">
        <f aca="true" t="shared" si="16" ref="I113:I126">SUM(E113:H113)</f>
        <v>6289532</v>
      </c>
      <c r="J113" s="13">
        <f aca="true" t="shared" si="17" ref="J113:J126">+D113-I113</f>
        <v>13897588</v>
      </c>
      <c r="K113" s="1"/>
      <c r="L113" s="1"/>
      <c r="M113" s="1"/>
      <c r="X113" s="1"/>
    </row>
    <row r="114" spans="1:24" ht="12.75">
      <c r="A114" s="19" t="s">
        <v>119</v>
      </c>
      <c r="B114" s="12">
        <v>62309075</v>
      </c>
      <c r="C114" s="16"/>
      <c r="D114" s="12">
        <f t="shared" si="15"/>
        <v>62309075</v>
      </c>
      <c r="E114" s="16"/>
      <c r="F114" s="16">
        <v>10384845.8</v>
      </c>
      <c r="G114" s="16">
        <v>5192422.9</v>
      </c>
      <c r="H114" s="16">
        <v>5192422.9</v>
      </c>
      <c r="I114" s="12">
        <f t="shared" si="16"/>
        <v>20769691.6</v>
      </c>
      <c r="J114" s="13">
        <f t="shared" si="17"/>
        <v>41539383.4</v>
      </c>
      <c r="K114" s="1"/>
      <c r="L114" s="1"/>
      <c r="M114" s="1"/>
      <c r="X114" s="1"/>
    </row>
    <row r="115" spans="1:24" ht="12.75">
      <c r="A115" s="27" t="s">
        <v>120</v>
      </c>
      <c r="B115" s="12">
        <v>36250000</v>
      </c>
      <c r="C115" s="16"/>
      <c r="D115" s="12">
        <f t="shared" si="15"/>
        <v>36250000</v>
      </c>
      <c r="E115" s="16">
        <v>3000000</v>
      </c>
      <c r="F115" s="16">
        <v>3000000</v>
      </c>
      <c r="G115" s="16">
        <v>3000000</v>
      </c>
      <c r="H115" s="16">
        <v>3000000</v>
      </c>
      <c r="I115" s="12">
        <f t="shared" si="16"/>
        <v>12000000</v>
      </c>
      <c r="J115" s="13">
        <f t="shared" si="17"/>
        <v>24250000</v>
      </c>
      <c r="K115" s="1"/>
      <c r="L115" s="1"/>
      <c r="M115" s="1"/>
      <c r="X115" s="1"/>
    </row>
    <row r="116" spans="1:24" ht="12.75">
      <c r="A116" s="19" t="s">
        <v>121</v>
      </c>
      <c r="B116" s="12">
        <v>1389653419</v>
      </c>
      <c r="C116" s="11"/>
      <c r="D116" s="12">
        <f t="shared" si="15"/>
        <v>1389653419</v>
      </c>
      <c r="E116" s="11">
        <v>134996985.28</v>
      </c>
      <c r="F116" s="11">
        <v>160983124.22</v>
      </c>
      <c r="G116" s="11">
        <v>164414571.15</v>
      </c>
      <c r="H116" s="11">
        <v>163241914.12</v>
      </c>
      <c r="I116" s="12">
        <f t="shared" si="16"/>
        <v>623636594.77</v>
      </c>
      <c r="J116" s="13">
        <f t="shared" si="17"/>
        <v>766016824.23</v>
      </c>
      <c r="K116" s="1"/>
      <c r="L116" s="1"/>
      <c r="M116" s="1"/>
      <c r="X116" s="1"/>
    </row>
    <row r="117" spans="1:24" ht="12.75">
      <c r="A117" s="19" t="s">
        <v>122</v>
      </c>
      <c r="B117" s="12">
        <v>677890263</v>
      </c>
      <c r="C117" s="11">
        <v>2000000</v>
      </c>
      <c r="D117" s="12">
        <f t="shared" si="15"/>
        <v>679890263</v>
      </c>
      <c r="E117" s="11">
        <v>27108628.64</v>
      </c>
      <c r="F117" s="11">
        <v>35155611.87</v>
      </c>
      <c r="G117" s="11">
        <v>47600628.5</v>
      </c>
      <c r="H117" s="11">
        <v>189118828.83</v>
      </c>
      <c r="I117" s="12">
        <f t="shared" si="16"/>
        <v>298983697.84000003</v>
      </c>
      <c r="J117" s="13">
        <f t="shared" si="17"/>
        <v>380906565.15999997</v>
      </c>
      <c r="K117" s="1"/>
      <c r="L117" s="1"/>
      <c r="M117" s="1"/>
      <c r="X117" s="1"/>
    </row>
    <row r="118" spans="1:24" ht="12.75">
      <c r="A118" s="19" t="s">
        <v>123</v>
      </c>
      <c r="B118" s="12">
        <v>51385275</v>
      </c>
      <c r="C118" s="11"/>
      <c r="D118" s="12">
        <f t="shared" si="15"/>
        <v>51385275</v>
      </c>
      <c r="E118" s="11">
        <v>5817639.73</v>
      </c>
      <c r="F118" s="11">
        <v>5406988.1</v>
      </c>
      <c r="G118" s="11">
        <v>5663691.4</v>
      </c>
      <c r="H118" s="11">
        <v>6391802.7</v>
      </c>
      <c r="I118" s="12">
        <f t="shared" si="16"/>
        <v>23280121.93</v>
      </c>
      <c r="J118" s="13">
        <f t="shared" si="17"/>
        <v>28105153.07</v>
      </c>
      <c r="K118" s="1"/>
      <c r="L118" s="1"/>
      <c r="M118" s="1"/>
      <c r="X118" s="1"/>
    </row>
    <row r="119" spans="1:24" ht="12.75">
      <c r="A119" s="19" t="s">
        <v>124</v>
      </c>
      <c r="B119" s="28">
        <v>25546724</v>
      </c>
      <c r="C119" s="11"/>
      <c r="D119" s="12">
        <f t="shared" si="15"/>
        <v>25546724</v>
      </c>
      <c r="E119" s="11"/>
      <c r="F119" s="11"/>
      <c r="G119" s="11">
        <v>24999999.61</v>
      </c>
      <c r="H119" s="11"/>
      <c r="I119" s="12">
        <f t="shared" si="16"/>
        <v>24999999.61</v>
      </c>
      <c r="J119" s="13">
        <f t="shared" si="17"/>
        <v>546724.3900000006</v>
      </c>
      <c r="K119" s="1"/>
      <c r="L119" s="1"/>
      <c r="M119" s="1"/>
      <c r="X119" s="1"/>
    </row>
    <row r="120" spans="1:24" ht="12.75">
      <c r="A120" s="19" t="s">
        <v>125</v>
      </c>
      <c r="B120" s="12">
        <v>16080316</v>
      </c>
      <c r="C120" s="11"/>
      <c r="D120" s="12">
        <f t="shared" si="15"/>
        <v>16080316</v>
      </c>
      <c r="E120" s="11">
        <v>762133</v>
      </c>
      <c r="F120" s="11">
        <v>5121524.98</v>
      </c>
      <c r="G120" s="11">
        <v>1889133</v>
      </c>
      <c r="H120" s="11">
        <v>1889133</v>
      </c>
      <c r="I120" s="12">
        <f t="shared" si="16"/>
        <v>9661923.98</v>
      </c>
      <c r="J120" s="13">
        <f t="shared" si="17"/>
        <v>6418392.02</v>
      </c>
      <c r="K120" s="1"/>
      <c r="L120" s="1"/>
      <c r="M120" s="1"/>
      <c r="X120" s="1"/>
    </row>
    <row r="121" spans="1:24" ht="12.75">
      <c r="A121" s="19" t="s">
        <v>126</v>
      </c>
      <c r="B121" s="12">
        <v>15271513</v>
      </c>
      <c r="C121" s="11"/>
      <c r="D121" s="12">
        <f t="shared" si="15"/>
        <v>15271513</v>
      </c>
      <c r="E121" s="11">
        <v>10443</v>
      </c>
      <c r="F121" s="11">
        <v>164127</v>
      </c>
      <c r="G121" s="11">
        <v>90785</v>
      </c>
      <c r="H121" s="11">
        <v>90785</v>
      </c>
      <c r="I121" s="12">
        <f t="shared" si="16"/>
        <v>356140</v>
      </c>
      <c r="J121" s="13">
        <f t="shared" si="17"/>
        <v>14915373</v>
      </c>
      <c r="K121" s="1"/>
      <c r="L121" s="1"/>
      <c r="M121" s="1"/>
      <c r="X121" s="1"/>
    </row>
    <row r="122" spans="1:24" ht="12.75">
      <c r="A122" s="19" t="s">
        <v>127</v>
      </c>
      <c r="B122" s="12">
        <v>535104965</v>
      </c>
      <c r="C122" s="11"/>
      <c r="D122" s="12">
        <f t="shared" si="15"/>
        <v>535104965</v>
      </c>
      <c r="E122" s="16">
        <v>48419639.16</v>
      </c>
      <c r="F122" s="16">
        <v>53580639.16</v>
      </c>
      <c r="G122" s="16">
        <v>53580639.16</v>
      </c>
      <c r="H122" s="16">
        <v>53580639.16</v>
      </c>
      <c r="I122" s="12">
        <f t="shared" si="16"/>
        <v>209161556.64</v>
      </c>
      <c r="J122" s="13">
        <f t="shared" si="17"/>
        <v>325943408.36</v>
      </c>
      <c r="K122" s="1"/>
      <c r="L122" s="1"/>
      <c r="M122" s="1"/>
      <c r="X122" s="1"/>
    </row>
    <row r="123" spans="1:24" ht="12.75">
      <c r="A123" s="19" t="s">
        <v>128</v>
      </c>
      <c r="B123" s="12">
        <v>543871771</v>
      </c>
      <c r="C123" s="11">
        <v>79355670</v>
      </c>
      <c r="D123" s="12">
        <f t="shared" si="15"/>
        <v>623227441</v>
      </c>
      <c r="E123" s="16">
        <v>38706963.84</v>
      </c>
      <c r="F123" s="16">
        <v>36637510</v>
      </c>
      <c r="G123" s="16">
        <v>66637510</v>
      </c>
      <c r="H123" s="16">
        <v>218706963.84</v>
      </c>
      <c r="I123" s="12">
        <f t="shared" si="16"/>
        <v>360688947.68</v>
      </c>
      <c r="J123" s="13">
        <f t="shared" si="17"/>
        <v>262538493.32</v>
      </c>
      <c r="K123" s="1"/>
      <c r="L123" s="1"/>
      <c r="M123" s="1"/>
      <c r="X123" s="1"/>
    </row>
    <row r="124" spans="1:24" ht="12.75">
      <c r="A124" s="19" t="s">
        <v>129</v>
      </c>
      <c r="B124" s="12">
        <v>183956253</v>
      </c>
      <c r="C124" s="16"/>
      <c r="D124" s="12">
        <f t="shared" si="15"/>
        <v>183956253</v>
      </c>
      <c r="E124" s="16">
        <v>14150481</v>
      </c>
      <c r="F124" s="16">
        <v>14150481</v>
      </c>
      <c r="G124" s="16">
        <v>14150481</v>
      </c>
      <c r="H124" s="16">
        <v>14150481</v>
      </c>
      <c r="I124" s="12">
        <f t="shared" si="16"/>
        <v>56601924</v>
      </c>
      <c r="J124" s="13">
        <f t="shared" si="17"/>
        <v>127354329</v>
      </c>
      <c r="K124" s="1"/>
      <c r="L124" s="1"/>
      <c r="M124" s="1"/>
      <c r="X124" s="1"/>
    </row>
    <row r="125" spans="1:24" ht="12.75">
      <c r="A125" s="29" t="s">
        <v>130</v>
      </c>
      <c r="B125" s="12">
        <v>406581900</v>
      </c>
      <c r="C125" s="11">
        <v>-67808650</v>
      </c>
      <c r="D125" s="12">
        <f t="shared" si="15"/>
        <v>338773250</v>
      </c>
      <c r="E125" s="11">
        <v>33904325</v>
      </c>
      <c r="F125" s="11">
        <v>33904325</v>
      </c>
      <c r="G125" s="11">
        <v>33904325</v>
      </c>
      <c r="H125" s="11">
        <v>33904325</v>
      </c>
      <c r="I125" s="12">
        <f t="shared" si="16"/>
        <v>135617300</v>
      </c>
      <c r="J125" s="13">
        <f t="shared" si="17"/>
        <v>203155950</v>
      </c>
      <c r="K125" s="1"/>
      <c r="L125" s="1"/>
      <c r="M125" s="1"/>
      <c r="X125" s="1"/>
    </row>
    <row r="126" spans="1:24" ht="13.5" thickBot="1">
      <c r="A126" s="29" t="s">
        <v>131</v>
      </c>
      <c r="B126" s="12">
        <v>151000000</v>
      </c>
      <c r="C126" s="21"/>
      <c r="D126" s="12">
        <f t="shared" si="15"/>
        <v>151000000</v>
      </c>
      <c r="E126" s="21">
        <v>12500000</v>
      </c>
      <c r="F126" s="21">
        <v>12500000</v>
      </c>
      <c r="G126" s="21">
        <v>12500000</v>
      </c>
      <c r="H126" s="21">
        <v>12500000</v>
      </c>
      <c r="I126" s="12">
        <f t="shared" si="16"/>
        <v>50000000</v>
      </c>
      <c r="J126" s="13">
        <f t="shared" si="17"/>
        <v>101000000</v>
      </c>
      <c r="K126" s="1"/>
      <c r="L126" s="1"/>
      <c r="M126" s="1"/>
      <c r="X126" s="1"/>
    </row>
    <row r="127" spans="1:30" ht="14.25" thickBot="1" thickTop="1">
      <c r="A127" s="30" t="s">
        <v>132</v>
      </c>
      <c r="B127" s="31">
        <f aca="true" t="shared" si="18" ref="B127:J127">+B128+B132</f>
        <v>2450580479</v>
      </c>
      <c r="C127" s="32">
        <f t="shared" si="18"/>
        <v>49461344</v>
      </c>
      <c r="D127" s="31">
        <f t="shared" si="18"/>
        <v>2500041823</v>
      </c>
      <c r="E127" s="31">
        <f t="shared" si="18"/>
        <v>19271081.8</v>
      </c>
      <c r="F127" s="31">
        <f t="shared" si="18"/>
        <v>360771141.36</v>
      </c>
      <c r="G127" s="31">
        <f t="shared" si="18"/>
        <v>460478333.36</v>
      </c>
      <c r="H127" s="31">
        <f t="shared" si="18"/>
        <v>-10053736.82</v>
      </c>
      <c r="I127" s="31">
        <f t="shared" si="18"/>
        <v>830466819.6999999</v>
      </c>
      <c r="J127" s="33">
        <f t="shared" si="18"/>
        <v>1669575003.3</v>
      </c>
      <c r="K127" s="1"/>
      <c r="L127" s="1"/>
      <c r="M127" s="1"/>
      <c r="AD127" s="1"/>
    </row>
    <row r="128" spans="1:30" ht="14.25" thickBot="1" thickTop="1">
      <c r="A128" s="34" t="s">
        <v>133</v>
      </c>
      <c r="B128" s="35">
        <f aca="true" t="shared" si="19" ref="B128:J128">SUM(B129:B131)</f>
        <v>2006734262</v>
      </c>
      <c r="C128" s="36">
        <f t="shared" si="19"/>
        <v>0</v>
      </c>
      <c r="D128" s="35">
        <f t="shared" si="19"/>
        <v>2006734262</v>
      </c>
      <c r="E128" s="35">
        <f t="shared" si="19"/>
        <v>0</v>
      </c>
      <c r="F128" s="35">
        <f t="shared" si="19"/>
        <v>166666666</v>
      </c>
      <c r="G128" s="35">
        <f t="shared" si="19"/>
        <v>333333332</v>
      </c>
      <c r="H128" s="35">
        <f t="shared" si="19"/>
        <v>0</v>
      </c>
      <c r="I128" s="35">
        <f t="shared" si="19"/>
        <v>499999998</v>
      </c>
      <c r="J128" s="37">
        <f t="shared" si="19"/>
        <v>1506734264</v>
      </c>
      <c r="K128" s="1"/>
      <c r="L128" s="1"/>
      <c r="M128" s="1"/>
      <c r="AD128" s="1"/>
    </row>
    <row r="129" spans="1:30" ht="12.75">
      <c r="A129" s="38" t="s">
        <v>134</v>
      </c>
      <c r="B129" s="12">
        <v>6734262</v>
      </c>
      <c r="C129" s="21"/>
      <c r="D129" s="12">
        <f>+B129+C129</f>
        <v>6734262</v>
      </c>
      <c r="E129" s="12"/>
      <c r="F129" s="12"/>
      <c r="G129" s="12"/>
      <c r="H129" s="12"/>
      <c r="I129" s="12">
        <f>SUM(E129:H129)</f>
        <v>0</v>
      </c>
      <c r="J129" s="13">
        <f>+D129-I129</f>
        <v>6734262</v>
      </c>
      <c r="K129" s="1"/>
      <c r="L129" s="1"/>
      <c r="M129" s="1"/>
      <c r="AD129" s="1"/>
    </row>
    <row r="130" spans="1:30" ht="12.75">
      <c r="A130" s="38" t="s">
        <v>135</v>
      </c>
      <c r="B130" s="12">
        <v>1000000000</v>
      </c>
      <c r="C130" s="21"/>
      <c r="D130" s="12">
        <f>+B130+C130</f>
        <v>1000000000</v>
      </c>
      <c r="E130" s="12"/>
      <c r="F130" s="12">
        <v>83333333</v>
      </c>
      <c r="G130" s="12">
        <v>166666666</v>
      </c>
      <c r="H130" s="12"/>
      <c r="I130" s="12">
        <f>SUM(E130:H130)</f>
        <v>249999999</v>
      </c>
      <c r="J130" s="13">
        <f>+D130-I130</f>
        <v>750000001</v>
      </c>
      <c r="K130" s="1"/>
      <c r="L130" s="1"/>
      <c r="M130" s="1"/>
      <c r="AD130" s="1"/>
    </row>
    <row r="131" spans="1:30" ht="13.5" thickBot="1">
      <c r="A131" s="38" t="s">
        <v>136</v>
      </c>
      <c r="B131" s="12">
        <v>1000000000</v>
      </c>
      <c r="C131" s="21"/>
      <c r="D131" s="12">
        <f>+B131+C131</f>
        <v>1000000000</v>
      </c>
      <c r="E131" s="39"/>
      <c r="F131" s="39">
        <v>83333333</v>
      </c>
      <c r="G131" s="12">
        <v>166666666</v>
      </c>
      <c r="H131" s="12"/>
      <c r="I131" s="12">
        <f>SUM(E131:H131)</f>
        <v>249999999</v>
      </c>
      <c r="J131" s="13">
        <f>+D131-I131</f>
        <v>750000001</v>
      </c>
      <c r="K131" s="1"/>
      <c r="L131" s="1"/>
      <c r="M131" s="1"/>
      <c r="AD131" s="1"/>
    </row>
    <row r="132" spans="1:24" ht="14.25" thickBot="1" thickTop="1">
      <c r="A132" s="40" t="s">
        <v>137</v>
      </c>
      <c r="B132" s="35">
        <f aca="true" t="shared" si="20" ref="B132:J132">SUM(B133:B153)</f>
        <v>443846217</v>
      </c>
      <c r="C132" s="35">
        <f t="shared" si="20"/>
        <v>49461344</v>
      </c>
      <c r="D132" s="35">
        <f t="shared" si="20"/>
        <v>493307561</v>
      </c>
      <c r="E132" s="35">
        <f t="shared" si="20"/>
        <v>19271081.8</v>
      </c>
      <c r="F132" s="35">
        <f t="shared" si="20"/>
        <v>194104475.36</v>
      </c>
      <c r="G132" s="35">
        <f t="shared" si="20"/>
        <v>127145001.36</v>
      </c>
      <c r="H132" s="35">
        <f t="shared" si="20"/>
        <v>-10053736.82</v>
      </c>
      <c r="I132" s="35">
        <f t="shared" si="20"/>
        <v>330466821.6999999</v>
      </c>
      <c r="J132" s="37">
        <f t="shared" si="20"/>
        <v>162840739.3</v>
      </c>
      <c r="K132" s="1"/>
      <c r="L132" s="1"/>
      <c r="M132" s="1"/>
      <c r="X132" s="1"/>
    </row>
    <row r="133" spans="1:24" ht="12.75">
      <c r="A133" s="41" t="s">
        <v>138</v>
      </c>
      <c r="B133" s="10">
        <v>2227120</v>
      </c>
      <c r="C133" s="11"/>
      <c r="D133" s="12">
        <f aca="true" t="shared" si="21" ref="D133:D153">+B133+C133</f>
        <v>2227120</v>
      </c>
      <c r="E133" s="42"/>
      <c r="F133" s="10">
        <v>396962.53</v>
      </c>
      <c r="G133" s="10">
        <v>188510.77</v>
      </c>
      <c r="H133" s="10">
        <v>10492</v>
      </c>
      <c r="I133" s="12">
        <f aca="true" t="shared" si="22" ref="I133:I153">SUM(E133:H133)</f>
        <v>595965.3</v>
      </c>
      <c r="J133" s="13">
        <f aca="true" t="shared" si="23" ref="J133:J153">+D133-I133</f>
        <v>1631154.7</v>
      </c>
      <c r="K133" s="1"/>
      <c r="L133" s="1"/>
      <c r="M133" s="1"/>
      <c r="X133" s="1"/>
    </row>
    <row r="134" spans="1:24" ht="12.75">
      <c r="A134" s="43" t="s">
        <v>139</v>
      </c>
      <c r="B134" s="10">
        <v>2000000</v>
      </c>
      <c r="C134" s="11"/>
      <c r="D134" s="12">
        <f t="shared" si="21"/>
        <v>2000000</v>
      </c>
      <c r="E134" s="42"/>
      <c r="F134" s="10">
        <v>1913484.32</v>
      </c>
      <c r="G134" s="10">
        <v>995602.27</v>
      </c>
      <c r="H134" s="10"/>
      <c r="I134" s="12">
        <f t="shared" si="22"/>
        <v>2909086.59</v>
      </c>
      <c r="J134" s="13">
        <f t="shared" si="23"/>
        <v>-909086.5899999999</v>
      </c>
      <c r="K134" s="1"/>
      <c r="L134" s="1"/>
      <c r="M134" s="1"/>
      <c r="X134" s="1"/>
    </row>
    <row r="135" spans="1:24" ht="12.75">
      <c r="A135" s="43" t="s">
        <v>140</v>
      </c>
      <c r="B135" s="10">
        <v>3000000</v>
      </c>
      <c r="C135" s="11">
        <v>-1500000</v>
      </c>
      <c r="D135" s="12">
        <f t="shared" si="21"/>
        <v>1500000</v>
      </c>
      <c r="E135" s="42"/>
      <c r="F135" s="10">
        <v>11092</v>
      </c>
      <c r="G135" s="10">
        <v>32696.1</v>
      </c>
      <c r="H135" s="10"/>
      <c r="I135" s="12">
        <f t="shared" si="22"/>
        <v>43788.1</v>
      </c>
      <c r="J135" s="13">
        <f t="shared" si="23"/>
        <v>1456211.9</v>
      </c>
      <c r="K135" s="1"/>
      <c r="L135" s="1"/>
      <c r="M135" s="1"/>
      <c r="X135" s="1"/>
    </row>
    <row r="136" spans="1:24" ht="12.75">
      <c r="A136" s="43" t="s">
        <v>141</v>
      </c>
      <c r="B136" s="10">
        <v>65000</v>
      </c>
      <c r="C136" s="11">
        <v>1000000</v>
      </c>
      <c r="D136" s="12">
        <f t="shared" si="21"/>
        <v>1065000</v>
      </c>
      <c r="E136" s="42"/>
      <c r="F136" s="10">
        <v>205540</v>
      </c>
      <c r="G136" s="10">
        <v>4979.6</v>
      </c>
      <c r="H136" s="10"/>
      <c r="I136" s="12">
        <f t="shared" si="22"/>
        <v>210519.6</v>
      </c>
      <c r="J136" s="13">
        <f t="shared" si="23"/>
        <v>854480.4</v>
      </c>
      <c r="K136" s="1"/>
      <c r="L136" s="1"/>
      <c r="M136" s="1"/>
      <c r="X136" s="1"/>
    </row>
    <row r="137" spans="1:24" ht="12.75">
      <c r="A137" s="43" t="s">
        <v>142</v>
      </c>
      <c r="B137" s="10">
        <v>920000</v>
      </c>
      <c r="C137" s="11"/>
      <c r="D137" s="12">
        <f t="shared" si="21"/>
        <v>920000</v>
      </c>
      <c r="E137" s="42"/>
      <c r="F137" s="10"/>
      <c r="G137" s="10"/>
      <c r="H137" s="10"/>
      <c r="I137" s="12">
        <f t="shared" si="22"/>
        <v>0</v>
      </c>
      <c r="J137" s="13">
        <f t="shared" si="23"/>
        <v>920000</v>
      </c>
      <c r="K137" s="1"/>
      <c r="L137" s="1"/>
      <c r="M137" s="1"/>
      <c r="X137" s="1"/>
    </row>
    <row r="138" spans="1:24" ht="12.75">
      <c r="A138" s="43" t="s">
        <v>143</v>
      </c>
      <c r="B138" s="10">
        <v>8000000</v>
      </c>
      <c r="C138" s="11"/>
      <c r="D138" s="12">
        <f t="shared" si="21"/>
        <v>8000000</v>
      </c>
      <c r="E138" s="42"/>
      <c r="F138" s="10"/>
      <c r="G138" s="10"/>
      <c r="H138" s="10"/>
      <c r="I138" s="12">
        <f t="shared" si="22"/>
        <v>0</v>
      </c>
      <c r="J138" s="13">
        <f t="shared" si="23"/>
        <v>8000000</v>
      </c>
      <c r="K138" s="1"/>
      <c r="L138" s="1"/>
      <c r="M138" s="1"/>
      <c r="X138" s="1"/>
    </row>
    <row r="139" spans="1:24" ht="12.75">
      <c r="A139" s="43" t="s">
        <v>144</v>
      </c>
      <c r="B139" s="10">
        <v>44834101</v>
      </c>
      <c r="C139" s="11">
        <v>-11000000</v>
      </c>
      <c r="D139" s="12">
        <f t="shared" si="21"/>
        <v>33834101</v>
      </c>
      <c r="E139" s="42"/>
      <c r="F139" s="10"/>
      <c r="G139" s="10"/>
      <c r="H139" s="10"/>
      <c r="I139" s="12">
        <f t="shared" si="22"/>
        <v>0</v>
      </c>
      <c r="J139" s="13">
        <f t="shared" si="23"/>
        <v>33834101</v>
      </c>
      <c r="K139" s="1"/>
      <c r="L139" s="1"/>
      <c r="M139" s="1"/>
      <c r="X139" s="1"/>
    </row>
    <row r="140" spans="1:24" ht="12.75">
      <c r="A140" s="19" t="s">
        <v>145</v>
      </c>
      <c r="B140" s="10">
        <v>5165899</v>
      </c>
      <c r="C140" s="44"/>
      <c r="D140" s="12">
        <f t="shared" si="21"/>
        <v>5165899</v>
      </c>
      <c r="E140" s="42"/>
      <c r="F140" s="10"/>
      <c r="G140" s="10"/>
      <c r="H140" s="10"/>
      <c r="I140" s="12">
        <f t="shared" si="22"/>
        <v>0</v>
      </c>
      <c r="J140" s="13">
        <f t="shared" si="23"/>
        <v>5165899</v>
      </c>
      <c r="K140" s="1"/>
      <c r="L140" s="1"/>
      <c r="M140" s="1"/>
      <c r="X140" s="1"/>
    </row>
    <row r="141" spans="1:24" ht="12.75">
      <c r="A141" s="19" t="s">
        <v>146</v>
      </c>
      <c r="B141" s="10">
        <v>56960642</v>
      </c>
      <c r="C141" s="45">
        <v>-15216176</v>
      </c>
      <c r="D141" s="12">
        <f t="shared" si="21"/>
        <v>41744466</v>
      </c>
      <c r="E141" s="42"/>
      <c r="F141" s="10">
        <v>46345.68</v>
      </c>
      <c r="G141" s="10">
        <v>7522.5</v>
      </c>
      <c r="H141" s="10"/>
      <c r="I141" s="12">
        <f t="shared" si="22"/>
        <v>53868.18</v>
      </c>
      <c r="J141" s="13">
        <f t="shared" si="23"/>
        <v>41690597.82</v>
      </c>
      <c r="K141" s="1"/>
      <c r="L141" s="1"/>
      <c r="M141" s="1"/>
      <c r="X141" s="1"/>
    </row>
    <row r="142" spans="1:24" ht="12.75">
      <c r="A142" s="19" t="s">
        <v>147</v>
      </c>
      <c r="B142" s="10">
        <v>24374000</v>
      </c>
      <c r="C142" s="45">
        <v>-10547020</v>
      </c>
      <c r="D142" s="12">
        <f t="shared" si="21"/>
        <v>13826980</v>
      </c>
      <c r="E142" s="42"/>
      <c r="F142" s="10"/>
      <c r="G142" s="10">
        <v>499574.69</v>
      </c>
      <c r="H142" s="10"/>
      <c r="I142" s="12">
        <f t="shared" si="22"/>
        <v>499574.69</v>
      </c>
      <c r="J142" s="13">
        <f t="shared" si="23"/>
        <v>13327405.31</v>
      </c>
      <c r="K142" s="1"/>
      <c r="L142" s="1"/>
      <c r="M142" s="1"/>
      <c r="X142" s="1"/>
    </row>
    <row r="143" spans="1:24" ht="12.75">
      <c r="A143" s="19" t="s">
        <v>148</v>
      </c>
      <c r="B143" s="10">
        <v>11000000</v>
      </c>
      <c r="C143" s="45">
        <v>-10500000</v>
      </c>
      <c r="D143" s="12">
        <f t="shared" si="21"/>
        <v>500000</v>
      </c>
      <c r="E143" s="42"/>
      <c r="F143" s="10"/>
      <c r="G143" s="10">
        <v>1960507.92</v>
      </c>
      <c r="H143" s="10"/>
      <c r="I143" s="12">
        <f t="shared" si="22"/>
        <v>1960507.92</v>
      </c>
      <c r="J143" s="13">
        <f t="shared" si="23"/>
        <v>-1460507.92</v>
      </c>
      <c r="K143" s="1"/>
      <c r="L143" s="1"/>
      <c r="M143" s="1"/>
      <c r="X143" s="1"/>
    </row>
    <row r="144" spans="1:24" ht="12.75">
      <c r="A144" s="19" t="s">
        <v>149</v>
      </c>
      <c r="B144" s="10">
        <v>1500000</v>
      </c>
      <c r="C144" s="45"/>
      <c r="D144" s="12">
        <f t="shared" si="21"/>
        <v>1500000</v>
      </c>
      <c r="E144" s="42"/>
      <c r="F144" s="10">
        <v>159269.2</v>
      </c>
      <c r="G144" s="10">
        <v>238655</v>
      </c>
      <c r="H144" s="10"/>
      <c r="I144" s="12">
        <f t="shared" si="22"/>
        <v>397924.2</v>
      </c>
      <c r="J144" s="13">
        <f t="shared" si="23"/>
        <v>1102075.8</v>
      </c>
      <c r="K144" s="1"/>
      <c r="L144" s="1"/>
      <c r="M144" s="1"/>
      <c r="X144" s="1"/>
    </row>
    <row r="145" spans="1:24" ht="12.75">
      <c r="A145" s="19" t="s">
        <v>150</v>
      </c>
      <c r="B145" s="10">
        <v>7169623</v>
      </c>
      <c r="C145" s="45">
        <v>1000000</v>
      </c>
      <c r="D145" s="12">
        <f t="shared" si="21"/>
        <v>8169623</v>
      </c>
      <c r="E145" s="12"/>
      <c r="F145" s="12">
        <v>655416</v>
      </c>
      <c r="G145" s="12">
        <v>727575.97</v>
      </c>
      <c r="H145" s="12">
        <v>-1074775.97</v>
      </c>
      <c r="I145" s="12">
        <f t="shared" si="22"/>
        <v>308216</v>
      </c>
      <c r="J145" s="13">
        <f t="shared" si="23"/>
        <v>7861407</v>
      </c>
      <c r="K145" s="1"/>
      <c r="L145" s="1"/>
      <c r="M145" s="1"/>
      <c r="X145" s="1"/>
    </row>
    <row r="146" spans="1:24" ht="12.75">
      <c r="A146" s="19" t="s">
        <v>151</v>
      </c>
      <c r="B146" s="10"/>
      <c r="C146" s="46">
        <v>9000000</v>
      </c>
      <c r="D146" s="12">
        <f t="shared" si="21"/>
        <v>9000000</v>
      </c>
      <c r="E146" s="12"/>
      <c r="F146" s="12"/>
      <c r="G146" s="12"/>
      <c r="H146" s="12">
        <v>8555000</v>
      </c>
      <c r="I146" s="12">
        <f t="shared" si="22"/>
        <v>8555000</v>
      </c>
      <c r="J146" s="13">
        <f t="shared" si="23"/>
        <v>445000</v>
      </c>
      <c r="K146" s="1"/>
      <c r="L146" s="1"/>
      <c r="M146" s="1"/>
      <c r="X146" s="1"/>
    </row>
    <row r="147" spans="1:24" ht="12.75">
      <c r="A147" s="19" t="s">
        <v>152</v>
      </c>
      <c r="B147" s="10">
        <v>600000</v>
      </c>
      <c r="C147" s="46">
        <v>400000</v>
      </c>
      <c r="D147" s="12">
        <f t="shared" si="21"/>
        <v>1000000</v>
      </c>
      <c r="E147" s="12"/>
      <c r="F147" s="12">
        <v>570552.63</v>
      </c>
      <c r="G147" s="12">
        <v>1054109.78</v>
      </c>
      <c r="H147" s="12">
        <v>347200.18</v>
      </c>
      <c r="I147" s="12">
        <f t="shared" si="22"/>
        <v>1971862.59</v>
      </c>
      <c r="J147" s="13">
        <f t="shared" si="23"/>
        <v>-971862.5900000001</v>
      </c>
      <c r="K147" s="1"/>
      <c r="L147" s="1"/>
      <c r="M147" s="1"/>
      <c r="X147" s="1"/>
    </row>
    <row r="148" spans="1:24" ht="12.75">
      <c r="A148" s="19" t="s">
        <v>153</v>
      </c>
      <c r="B148" s="10">
        <v>22200000</v>
      </c>
      <c r="C148" s="46">
        <v>-2000000</v>
      </c>
      <c r="D148" s="12">
        <f t="shared" si="21"/>
        <v>20200000</v>
      </c>
      <c r="E148" s="12"/>
      <c r="F148" s="12"/>
      <c r="G148" s="12"/>
      <c r="H148" s="12"/>
      <c r="I148" s="12">
        <f t="shared" si="22"/>
        <v>0</v>
      </c>
      <c r="J148" s="13">
        <f t="shared" si="23"/>
        <v>20200000</v>
      </c>
      <c r="K148" s="1"/>
      <c r="L148" s="1"/>
      <c r="M148" s="1"/>
      <c r="X148" s="1"/>
    </row>
    <row r="149" spans="1:24" ht="12.75">
      <c r="A149" s="19" t="s">
        <v>153</v>
      </c>
      <c r="B149" s="10">
        <v>215377</v>
      </c>
      <c r="C149" s="46"/>
      <c r="D149" s="12">
        <f t="shared" si="21"/>
        <v>215377</v>
      </c>
      <c r="E149" s="12"/>
      <c r="F149" s="12"/>
      <c r="G149" s="12"/>
      <c r="H149" s="12"/>
      <c r="I149" s="12">
        <f t="shared" si="22"/>
        <v>0</v>
      </c>
      <c r="J149" s="13">
        <f t="shared" si="23"/>
        <v>215377</v>
      </c>
      <c r="K149" s="1"/>
      <c r="L149" s="1"/>
      <c r="M149" s="1"/>
      <c r="X149" s="1"/>
    </row>
    <row r="150" spans="1:24" ht="12.75">
      <c r="A150" s="19" t="s">
        <v>154</v>
      </c>
      <c r="B150" s="10"/>
      <c r="C150" s="46">
        <v>5000000</v>
      </c>
      <c r="D150" s="12">
        <f t="shared" si="21"/>
        <v>5000000</v>
      </c>
      <c r="E150" s="12"/>
      <c r="F150" s="12"/>
      <c r="G150" s="12"/>
      <c r="H150" s="12">
        <v>1332464.12</v>
      </c>
      <c r="I150" s="12">
        <f t="shared" si="22"/>
        <v>1332464.12</v>
      </c>
      <c r="J150" s="13">
        <f t="shared" si="23"/>
        <v>3667535.88</v>
      </c>
      <c r="K150" s="1"/>
      <c r="L150" s="1"/>
      <c r="M150" s="1"/>
      <c r="X150" s="1"/>
    </row>
    <row r="151" spans="1:24" ht="12.75">
      <c r="A151" s="19" t="s">
        <v>155</v>
      </c>
      <c r="B151" s="10"/>
      <c r="C151" s="46">
        <v>4500000</v>
      </c>
      <c r="D151" s="12">
        <f t="shared" si="21"/>
        <v>4500000</v>
      </c>
      <c r="E151" s="12"/>
      <c r="F151" s="12"/>
      <c r="G151" s="12">
        <v>1178432.13</v>
      </c>
      <c r="H151" s="12">
        <v>1091286.22</v>
      </c>
      <c r="I151" s="12">
        <f t="shared" si="22"/>
        <v>2269718.3499999996</v>
      </c>
      <c r="J151" s="13">
        <f t="shared" si="23"/>
        <v>2230281.6500000004</v>
      </c>
      <c r="K151" s="1"/>
      <c r="L151" s="1"/>
      <c r="M151" s="1"/>
      <c r="X151" s="1"/>
    </row>
    <row r="152" spans="1:10" ht="12.75">
      <c r="A152" s="19" t="s">
        <v>156</v>
      </c>
      <c r="B152" s="10">
        <v>211825265</v>
      </c>
      <c r="C152" s="47">
        <v>92074540</v>
      </c>
      <c r="D152" s="12">
        <f t="shared" si="21"/>
        <v>303899805</v>
      </c>
      <c r="E152" s="10">
        <v>19084099</v>
      </c>
      <c r="F152" s="10">
        <v>175277813</v>
      </c>
      <c r="G152" s="10">
        <v>108992472.03</v>
      </c>
      <c r="H152" s="10">
        <v>-22038203.37</v>
      </c>
      <c r="I152" s="12">
        <f t="shared" si="22"/>
        <v>281316180.65999997</v>
      </c>
      <c r="J152" s="13">
        <f t="shared" si="23"/>
        <v>22583624.340000033</v>
      </c>
    </row>
    <row r="153" spans="1:10" ht="13.5" thickBot="1">
      <c r="A153" s="19" t="s">
        <v>157</v>
      </c>
      <c r="B153" s="10">
        <v>41789190</v>
      </c>
      <c r="C153" s="47">
        <v>-12750000</v>
      </c>
      <c r="D153" s="12">
        <f t="shared" si="21"/>
        <v>29039190</v>
      </c>
      <c r="E153" s="10">
        <v>186982.8</v>
      </c>
      <c r="F153" s="10">
        <v>14868000</v>
      </c>
      <c r="G153" s="10">
        <v>11264362.6</v>
      </c>
      <c r="H153" s="10">
        <v>1722800</v>
      </c>
      <c r="I153" s="12">
        <f t="shared" si="22"/>
        <v>28042145.4</v>
      </c>
      <c r="J153" s="13">
        <f t="shared" si="23"/>
        <v>997044.6000000015</v>
      </c>
    </row>
    <row r="154" spans="1:10" ht="13.5" thickBot="1">
      <c r="A154" s="48" t="s">
        <v>158</v>
      </c>
      <c r="B154" s="49">
        <f>SUM(B155:B156)</f>
        <v>399047514</v>
      </c>
      <c r="C154" s="6">
        <f aca="true" t="shared" si="24" ref="C154:J154">SUM(C155:C158)</f>
        <v>95593924</v>
      </c>
      <c r="D154" s="50">
        <f t="shared" si="24"/>
        <v>494641438</v>
      </c>
      <c r="E154" s="49">
        <f t="shared" si="24"/>
        <v>32144801</v>
      </c>
      <c r="F154" s="50">
        <f t="shared" si="24"/>
        <v>32144801</v>
      </c>
      <c r="G154" s="50">
        <f t="shared" si="24"/>
        <v>77700975</v>
      </c>
      <c r="H154" s="50">
        <f t="shared" si="24"/>
        <v>65378951</v>
      </c>
      <c r="I154" s="50">
        <f t="shared" si="24"/>
        <v>207369528</v>
      </c>
      <c r="J154" s="51">
        <f t="shared" si="24"/>
        <v>287271910</v>
      </c>
    </row>
    <row r="155" spans="1:10" ht="14.25">
      <c r="A155" s="52" t="s">
        <v>159</v>
      </c>
      <c r="B155" s="53">
        <v>279047514</v>
      </c>
      <c r="C155" s="21"/>
      <c r="D155" s="12">
        <f>+B155+C155</f>
        <v>279047514</v>
      </c>
      <c r="E155" s="54">
        <v>22144801</v>
      </c>
      <c r="F155" s="54">
        <v>22144801</v>
      </c>
      <c r="G155" s="54">
        <v>22144801</v>
      </c>
      <c r="H155" s="54">
        <v>22144801</v>
      </c>
      <c r="I155" s="12">
        <f>SUM(E155:H155)</f>
        <v>88579204</v>
      </c>
      <c r="J155" s="13">
        <f>+D155-I155</f>
        <v>190468310</v>
      </c>
    </row>
    <row r="156" spans="1:10" ht="14.25">
      <c r="A156" s="55" t="s">
        <v>160</v>
      </c>
      <c r="B156" s="28">
        <v>120000000</v>
      </c>
      <c r="C156" s="56"/>
      <c r="D156" s="12">
        <f>+B156+C156</f>
        <v>120000000</v>
      </c>
      <c r="E156" s="12">
        <v>10000000</v>
      </c>
      <c r="F156" s="57">
        <v>10000000</v>
      </c>
      <c r="G156" s="57">
        <v>10000000</v>
      </c>
      <c r="H156" s="57">
        <v>10000000</v>
      </c>
      <c r="I156" s="12">
        <f>SUM(E156:H156)</f>
        <v>40000000</v>
      </c>
      <c r="J156" s="13">
        <f>+D156-I156</f>
        <v>80000000</v>
      </c>
    </row>
    <row r="157" spans="1:10" ht="14.25">
      <c r="A157" s="55" t="s">
        <v>161</v>
      </c>
      <c r="B157" s="28"/>
      <c r="C157" s="56">
        <v>5854074</v>
      </c>
      <c r="D157" s="12">
        <f>+B157+C157</f>
        <v>5854074</v>
      </c>
      <c r="E157" s="12"/>
      <c r="F157" s="57"/>
      <c r="G157" s="57">
        <v>5854074</v>
      </c>
      <c r="H157" s="57"/>
      <c r="I157" s="12">
        <f>SUM(E157:H157)</f>
        <v>5854074</v>
      </c>
      <c r="J157" s="13">
        <f>+D157-I157</f>
        <v>0</v>
      </c>
    </row>
    <row r="158" spans="1:10" ht="15" thickBot="1">
      <c r="A158" s="55" t="s">
        <v>162</v>
      </c>
      <c r="B158" s="28"/>
      <c r="C158" s="56">
        <v>89739850</v>
      </c>
      <c r="D158" s="12">
        <f>+B158+C158</f>
        <v>89739850</v>
      </c>
      <c r="E158" s="12"/>
      <c r="F158" s="12"/>
      <c r="G158" s="12">
        <v>39702100</v>
      </c>
      <c r="H158" s="58">
        <v>33234150</v>
      </c>
      <c r="I158" s="58">
        <f>SUM(E158:H158)</f>
        <v>72936250</v>
      </c>
      <c r="J158" s="13">
        <f>+D158-I158</f>
        <v>16803600</v>
      </c>
    </row>
    <row r="159" spans="1:10" ht="13.5" thickBot="1">
      <c r="A159" s="2" t="s">
        <v>163</v>
      </c>
      <c r="B159" s="59">
        <f>+B160+B163+B166</f>
        <v>417388500</v>
      </c>
      <c r="C159" s="59">
        <f>+C160+C163+C166</f>
        <v>0</v>
      </c>
      <c r="D159" s="50">
        <f>SUM(D160+D163+D166)</f>
        <v>417388500</v>
      </c>
      <c r="E159" s="59">
        <f>+E160+E163+E166</f>
        <v>0</v>
      </c>
      <c r="F159" s="59">
        <f>+F160+F163+F166</f>
        <v>0</v>
      </c>
      <c r="G159" s="59">
        <f>+G160+G163+G166</f>
        <v>1818181.82</v>
      </c>
      <c r="H159" s="59">
        <f>+H160+H163+H166</f>
        <v>0</v>
      </c>
      <c r="I159" s="60">
        <f>+I160+I163+I166+I169</f>
        <v>1818181.82</v>
      </c>
      <c r="J159" s="51">
        <f>+J160+J163+J166</f>
        <v>415570318.17999995</v>
      </c>
    </row>
    <row r="160" spans="1:10" ht="13.5" thickBot="1">
      <c r="A160" s="61" t="s">
        <v>164</v>
      </c>
      <c r="B160" s="62">
        <f>B161+B162</f>
        <v>26523500</v>
      </c>
      <c r="C160" s="62">
        <f>C161+C162</f>
        <v>0</v>
      </c>
      <c r="D160" s="62">
        <f>+D161+D162</f>
        <v>26523500</v>
      </c>
      <c r="E160" s="62">
        <f>+E162</f>
        <v>0</v>
      </c>
      <c r="F160" s="62">
        <f>+F162</f>
        <v>0</v>
      </c>
      <c r="G160" s="62">
        <f>+G161+G162</f>
        <v>909090.91</v>
      </c>
      <c r="H160" s="62">
        <f>+H161+H162</f>
        <v>0</v>
      </c>
      <c r="I160" s="63">
        <f>SUM(I161:I162)</f>
        <v>909090.91</v>
      </c>
      <c r="J160" s="64">
        <f>+J161+J162</f>
        <v>25614409.09</v>
      </c>
    </row>
    <row r="161" spans="1:10" ht="13.5" thickBot="1">
      <c r="A161" s="65" t="s">
        <v>165</v>
      </c>
      <c r="B161" s="66">
        <v>10000000</v>
      </c>
      <c r="C161" s="62"/>
      <c r="D161" s="63">
        <f>+B161+C161</f>
        <v>10000000</v>
      </c>
      <c r="E161" s="62"/>
      <c r="F161" s="62"/>
      <c r="G161" s="67">
        <v>909090.91</v>
      </c>
      <c r="H161" s="67"/>
      <c r="I161" s="63">
        <f>SUM(E161:H161)</f>
        <v>909090.91</v>
      </c>
      <c r="J161" s="68">
        <f>+D161-I161</f>
        <v>9090909.09</v>
      </c>
    </row>
    <row r="162" spans="1:10" ht="13.5" thickBot="1">
      <c r="A162" s="69" t="s">
        <v>166</v>
      </c>
      <c r="B162" s="70">
        <v>16523500</v>
      </c>
      <c r="C162" s="71"/>
      <c r="D162" s="12">
        <f>+B162+C162</f>
        <v>16523500</v>
      </c>
      <c r="E162" s="71"/>
      <c r="F162" s="71"/>
      <c r="G162" s="71"/>
      <c r="H162" s="71"/>
      <c r="I162" s="12">
        <f>SUM(E162:G162)</f>
        <v>0</v>
      </c>
      <c r="J162" s="72">
        <f>+D162-I162</f>
        <v>16523500</v>
      </c>
    </row>
    <row r="163" spans="1:10" ht="13.5" thickBot="1">
      <c r="A163" s="73" t="s">
        <v>167</v>
      </c>
      <c r="B163" s="62">
        <f>B164+B165</f>
        <v>310050000</v>
      </c>
      <c r="C163" s="62">
        <f>C164+C165</f>
        <v>0</v>
      </c>
      <c r="D163" s="74">
        <f>+B163+C163</f>
        <v>310050000</v>
      </c>
      <c r="E163" s="62">
        <f>+E165</f>
        <v>0</v>
      </c>
      <c r="F163" s="62">
        <f>+F165</f>
        <v>0</v>
      </c>
      <c r="G163" s="62">
        <f>+G164+G165</f>
        <v>0</v>
      </c>
      <c r="H163" s="62">
        <f>+H164+H165</f>
        <v>0</v>
      </c>
      <c r="I163" s="63">
        <f>SUM(E163:E163)</f>
        <v>0</v>
      </c>
      <c r="J163" s="64">
        <f>+J164+J165</f>
        <v>310050000</v>
      </c>
    </row>
    <row r="164" spans="1:10" ht="13.5" thickBot="1">
      <c r="A164" s="65" t="s">
        <v>168</v>
      </c>
      <c r="B164" s="62">
        <v>74000000</v>
      </c>
      <c r="C164" s="62"/>
      <c r="D164" s="12">
        <f>+B164+C164</f>
        <v>74000000</v>
      </c>
      <c r="E164" s="62"/>
      <c r="F164" s="75"/>
      <c r="G164" s="75"/>
      <c r="H164" s="75"/>
      <c r="I164" s="63">
        <f>SUM(E164:G164)</f>
        <v>0</v>
      </c>
      <c r="J164" s="13">
        <f aca="true" t="shared" si="25" ref="J164:J173">+D164-I164</f>
        <v>74000000</v>
      </c>
    </row>
    <row r="165" spans="1:10" ht="13.5" thickBot="1">
      <c r="A165" s="69" t="s">
        <v>169</v>
      </c>
      <c r="B165" s="76">
        <v>236050000</v>
      </c>
      <c r="C165" s="62"/>
      <c r="D165" s="63">
        <f>+B165+C165</f>
        <v>236050000</v>
      </c>
      <c r="E165" s="62"/>
      <c r="F165" s="62"/>
      <c r="G165" s="62"/>
      <c r="H165" s="62"/>
      <c r="I165" s="63">
        <f>SUM(E165:G165)</f>
        <v>0</v>
      </c>
      <c r="J165" s="68">
        <f t="shared" si="25"/>
        <v>236050000</v>
      </c>
    </row>
    <row r="166" spans="1:10" ht="13.5" thickBot="1">
      <c r="A166" s="77" t="s">
        <v>170</v>
      </c>
      <c r="B166" s="62">
        <f>+B167+B168</f>
        <v>80815000</v>
      </c>
      <c r="C166" s="62">
        <f>+C167+C168</f>
        <v>0</v>
      </c>
      <c r="D166" s="74">
        <f>+D167+D168</f>
        <v>80815000</v>
      </c>
      <c r="E166" s="78">
        <f>+E168</f>
        <v>0</v>
      </c>
      <c r="F166" s="78">
        <f>+F168</f>
        <v>0</v>
      </c>
      <c r="G166" s="79">
        <f>+G167+G168</f>
        <v>909090.91</v>
      </c>
      <c r="H166" s="79">
        <f>+H167+H168</f>
        <v>0</v>
      </c>
      <c r="I166" s="80">
        <f>SUM(I167:I168)</f>
        <v>909090.91</v>
      </c>
      <c r="J166" s="81">
        <f t="shared" si="25"/>
        <v>79905909.09</v>
      </c>
    </row>
    <row r="167" spans="1:10" ht="13.5" thickBot="1">
      <c r="A167" s="82" t="s">
        <v>171</v>
      </c>
      <c r="B167" s="62">
        <v>10000000</v>
      </c>
      <c r="C167" s="62"/>
      <c r="D167" s="63">
        <f aca="true" t="shared" si="26" ref="D167:D173">+B167+C167</f>
        <v>10000000</v>
      </c>
      <c r="E167" s="83"/>
      <c r="F167" s="83"/>
      <c r="G167" s="84">
        <v>909090.91</v>
      </c>
      <c r="H167" s="84"/>
      <c r="I167" s="63">
        <f>SUM(E167:G167)</f>
        <v>909090.91</v>
      </c>
      <c r="J167" s="85">
        <f t="shared" si="25"/>
        <v>9090909.09</v>
      </c>
    </row>
    <row r="168" spans="1:10" ht="13.5" thickBot="1">
      <c r="A168" s="82" t="s">
        <v>172</v>
      </c>
      <c r="B168" s="66">
        <v>70815000</v>
      </c>
      <c r="C168" s="62"/>
      <c r="D168" s="12">
        <f t="shared" si="26"/>
        <v>70815000</v>
      </c>
      <c r="E168" s="62"/>
      <c r="F168" s="62"/>
      <c r="G168" s="86"/>
      <c r="H168" s="62"/>
      <c r="I168" s="12">
        <f>SUM(E168:F168)</f>
        <v>0</v>
      </c>
      <c r="J168" s="13">
        <f t="shared" si="25"/>
        <v>70815000</v>
      </c>
    </row>
    <row r="169" spans="1:10" ht="14.25" thickBot="1" thickTop="1">
      <c r="A169" s="73" t="s">
        <v>173</v>
      </c>
      <c r="B169" s="62">
        <f>+B170</f>
        <v>47210000</v>
      </c>
      <c r="C169" s="35">
        <f>SUM(C170+C171)</f>
        <v>44616407.57</v>
      </c>
      <c r="D169" s="74">
        <f t="shared" si="26"/>
        <v>91826407.57</v>
      </c>
      <c r="E169" s="87">
        <f>+E170</f>
        <v>0</v>
      </c>
      <c r="F169" s="88">
        <f>+F170</f>
        <v>0</v>
      </c>
      <c r="G169" s="88">
        <f>+G170</f>
        <v>0</v>
      </c>
      <c r="H169" s="88">
        <f>+H170</f>
        <v>0</v>
      </c>
      <c r="I169" s="63">
        <f>SUM(E169:E169)</f>
        <v>0</v>
      </c>
      <c r="J169" s="89">
        <f t="shared" si="25"/>
        <v>91826407.57</v>
      </c>
    </row>
    <row r="170" spans="1:10" ht="13.5" thickBot="1">
      <c r="A170" s="90" t="s">
        <v>174</v>
      </c>
      <c r="B170" s="66">
        <v>47210000</v>
      </c>
      <c r="C170" s="91"/>
      <c r="D170" s="63">
        <f t="shared" si="26"/>
        <v>47210000</v>
      </c>
      <c r="E170" s="86"/>
      <c r="F170" s="86"/>
      <c r="G170" s="62"/>
      <c r="H170" s="62"/>
      <c r="I170" s="63">
        <f>SUM(E170:F170)</f>
        <v>0</v>
      </c>
      <c r="J170" s="68">
        <f t="shared" si="25"/>
        <v>47210000</v>
      </c>
    </row>
    <row r="171" spans="1:10" ht="13.5" thickBot="1">
      <c r="A171" s="90" t="s">
        <v>175</v>
      </c>
      <c r="B171" s="66"/>
      <c r="C171" s="91">
        <v>44616407.57</v>
      </c>
      <c r="D171" s="63">
        <f t="shared" si="26"/>
        <v>44616407.57</v>
      </c>
      <c r="E171" s="86"/>
      <c r="F171" s="86"/>
      <c r="G171" s="86"/>
      <c r="H171" s="86"/>
      <c r="I171" s="63">
        <f>SUM(E171:F171)</f>
        <v>0</v>
      </c>
      <c r="J171" s="68">
        <f t="shared" si="25"/>
        <v>44616407.57</v>
      </c>
    </row>
    <row r="172" spans="1:10" ht="13.5" thickBot="1">
      <c r="A172" s="92" t="s">
        <v>176</v>
      </c>
      <c r="B172" s="62">
        <f>+B173</f>
        <v>157404475</v>
      </c>
      <c r="C172" s="91"/>
      <c r="D172" s="63">
        <f t="shared" si="26"/>
        <v>157404475</v>
      </c>
      <c r="E172" s="86">
        <f>+E172</f>
        <v>0</v>
      </c>
      <c r="F172" s="86">
        <f>+F172</f>
        <v>0</v>
      </c>
      <c r="G172" s="86">
        <f>+G172</f>
        <v>0</v>
      </c>
      <c r="H172" s="86">
        <f>+H172</f>
        <v>0</v>
      </c>
      <c r="I172" s="50">
        <f>SUM(I173:I173)</f>
        <v>0</v>
      </c>
      <c r="J172" s="89">
        <f t="shared" si="25"/>
        <v>157404475</v>
      </c>
    </row>
    <row r="173" spans="1:10" ht="13.5" thickBot="1">
      <c r="A173" s="90" t="s">
        <v>177</v>
      </c>
      <c r="B173" s="66">
        <v>157404475</v>
      </c>
      <c r="C173" s="91"/>
      <c r="D173" s="63">
        <f t="shared" si="26"/>
        <v>157404475</v>
      </c>
      <c r="E173" s="86"/>
      <c r="F173" s="86"/>
      <c r="G173" s="86"/>
      <c r="H173" s="86"/>
      <c r="I173" s="63">
        <f>SUM(E173:G173)</f>
        <v>0</v>
      </c>
      <c r="J173" s="68">
        <f t="shared" si="25"/>
        <v>157404475</v>
      </c>
    </row>
    <row r="174" ht="12.75">
      <c r="B174" s="93"/>
    </row>
    <row r="175" ht="12.75">
      <c r="B175" s="94"/>
    </row>
    <row r="176" ht="12.75">
      <c r="B176" s="93"/>
    </row>
    <row r="177" ht="12.75">
      <c r="B177" s="93"/>
    </row>
    <row r="178" ht="12.75">
      <c r="B178" s="93"/>
    </row>
    <row r="179" ht="12.75">
      <c r="B179" s="93"/>
    </row>
    <row r="180" ht="12.75">
      <c r="B180" s="93"/>
    </row>
    <row r="205" ht="12.75">
      <c r="A205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ht="12.75">
      <c r="B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ht="12.75">
      <c r="B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ht="12.75">
      <c r="B230" s="1"/>
    </row>
    <row r="231" ht="12.75">
      <c r="B231" s="1"/>
    </row>
    <row r="232" spans="2:10" ht="12.75">
      <c r="B232" s="1"/>
      <c r="J232" s="1"/>
    </row>
    <row r="233" spans="2:10" ht="12.75">
      <c r="B233" s="1"/>
      <c r="C233" s="1"/>
      <c r="D233" s="1"/>
      <c r="E233" s="1"/>
      <c r="F233" s="1"/>
      <c r="G233" s="1"/>
      <c r="H233" s="1"/>
      <c r="I233" s="1"/>
      <c r="J233" s="1"/>
    </row>
    <row r="234" spans="2:9" ht="12.75">
      <c r="B234" s="1"/>
      <c r="C234" s="1"/>
      <c r="D234" s="1"/>
      <c r="E234" s="1"/>
      <c r="F234" s="1"/>
      <c r="G234" s="1"/>
      <c r="H234" s="1"/>
      <c r="I234" s="1"/>
    </row>
    <row r="235" spans="2:10" ht="12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2.75">
      <c r="B236" s="1"/>
      <c r="J236" s="1"/>
    </row>
    <row r="238" spans="2:10" ht="12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2.75">
      <c r="B239" s="1"/>
      <c r="J239" s="1"/>
    </row>
    <row r="240" spans="2:10" ht="12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2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2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2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2.75">
      <c r="B244" s="1"/>
      <c r="J244" s="1"/>
    </row>
    <row r="245" spans="2:10" ht="12.75">
      <c r="B245" s="1"/>
      <c r="J245" s="1"/>
    </row>
    <row r="246" spans="2:10" ht="12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2.75">
      <c r="B249" s="1"/>
      <c r="J249" s="1"/>
    </row>
    <row r="250" spans="2:10" ht="12.75">
      <c r="B250" s="1"/>
      <c r="C250" s="1"/>
      <c r="D250" s="1"/>
      <c r="E250" s="1"/>
      <c r="F250" s="1"/>
      <c r="G250" s="1"/>
      <c r="H250" s="1"/>
      <c r="I250" s="1"/>
      <c r="J250" s="1"/>
    </row>
    <row r="251" ht="12.75">
      <c r="B251" s="1"/>
    </row>
    <row r="252" spans="2:10" ht="12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2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2.75">
      <c r="B254" s="1"/>
      <c r="C254" s="1"/>
      <c r="D254" s="1"/>
      <c r="E254" s="1"/>
      <c r="F254" s="1"/>
      <c r="G254" s="1"/>
      <c r="H254" s="1"/>
      <c r="I254" s="1"/>
      <c r="J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spans="2:10" ht="12.75">
      <c r="B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ht="12.75">
      <c r="B263" s="1"/>
    </row>
    <row r="264" ht="12.75">
      <c r="B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ht="12.75">
      <c r="B268" s="1"/>
    </row>
    <row r="269" ht="12.75">
      <c r="B269" s="1"/>
    </row>
    <row r="270" ht="12.75">
      <c r="B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ht="12.75">
      <c r="B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ht="12.75">
      <c r="B280" s="1"/>
    </row>
    <row r="281" spans="2:9" ht="12.75">
      <c r="B281" s="1"/>
      <c r="C281" s="1"/>
      <c r="D281" s="1"/>
      <c r="E281" s="1"/>
      <c r="F281" s="1"/>
      <c r="G281" s="1"/>
      <c r="H281" s="1"/>
      <c r="I281" s="1"/>
    </row>
    <row r="282" spans="2:9" ht="12.75">
      <c r="B282" s="1"/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ht="12.75">
      <c r="B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9" spans="2:10" ht="12.75">
      <c r="B289" s="1"/>
      <c r="J289" s="1"/>
    </row>
    <row r="290" ht="12.75">
      <c r="B290" s="1"/>
    </row>
    <row r="291" ht="12.75">
      <c r="B291" s="1"/>
    </row>
    <row r="292" ht="12.75">
      <c r="B292" s="1"/>
    </row>
    <row r="294" ht="12.75">
      <c r="B294" s="1"/>
    </row>
    <row r="295" ht="12.75">
      <c r="B295" s="1"/>
    </row>
    <row r="296" spans="2:10" ht="12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2.75">
      <c r="B298" s="1"/>
      <c r="C298" s="1"/>
      <c r="D298" s="1"/>
      <c r="E298" s="1"/>
      <c r="F298" s="1"/>
      <c r="G298" s="1"/>
      <c r="H298" s="1"/>
      <c r="I298" s="1"/>
      <c r="J298" s="1"/>
    </row>
    <row r="299" ht="12.75">
      <c r="B299" s="1"/>
    </row>
    <row r="300" ht="12.75">
      <c r="B300" s="1"/>
    </row>
    <row r="301" spans="2:10" ht="12.7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2.7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2.75">
      <c r="B303" s="1"/>
      <c r="C303" s="1"/>
      <c r="D303" s="1"/>
      <c r="E303" s="1"/>
      <c r="F303" s="1"/>
      <c r="G303" s="1"/>
      <c r="H303" s="1"/>
      <c r="I303" s="1"/>
      <c r="J303" s="1"/>
    </row>
  </sheetData>
  <sheetProtection/>
  <mergeCells count="5">
    <mergeCell ref="A1:J1"/>
    <mergeCell ref="A2:J2"/>
    <mergeCell ref="A4:J4"/>
    <mergeCell ref="A5:J5"/>
    <mergeCell ref="C6:C8"/>
  </mergeCells>
  <printOptions/>
  <pageMargins left="0.5905511811023623" right="0.11811023622047245" top="0.3937007874015748" bottom="0.31496062992125984" header="0.15748031496062992" footer="0.3937007874015748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Alcantara</dc:creator>
  <cp:keywords/>
  <dc:description/>
  <cp:lastModifiedBy>Wadia Chantal</cp:lastModifiedBy>
  <cp:lastPrinted>2016-05-24T13:46:59Z</cp:lastPrinted>
  <dcterms:created xsi:type="dcterms:W3CDTF">2016-05-23T20:37:40Z</dcterms:created>
  <dcterms:modified xsi:type="dcterms:W3CDTF">2016-05-24T14:06:59Z</dcterms:modified>
  <cp:category/>
  <cp:version/>
  <cp:contentType/>
  <cp:contentStatus/>
</cp:coreProperties>
</file>