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11760" activeTab="0"/>
  </bookViews>
  <sheets>
    <sheet name="PROG CONSOLIDADO  (ABRIL)" sheetId="1" r:id="rId1"/>
  </sheets>
  <definedNames>
    <definedName name="_xlnm.Print_Area" localSheetId="0">'PROG CONSOLIDADO  (ABRIL)'!$A$1:$J$153</definedName>
    <definedName name="_xlnm.Print_Titles" localSheetId="0">'PROG CONSOLIDADO  (ABRIL)'!$1:$6</definedName>
  </definedNames>
  <calcPr fullCalcOnLoad="1"/>
</workbook>
</file>

<file path=xl/sharedStrings.xml><?xml version="1.0" encoding="utf-8"?>
<sst xmlns="http://schemas.openxmlformats.org/spreadsheetml/2006/main" count="170" uniqueCount="159">
  <si>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</si>
  <si>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</si>
  <si>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</si>
  <si>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</si>
  <si>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</si>
  <si>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</si>
  <si>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</si>
  <si>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</si>
  <si>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</si>
  <si>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</si>
  <si>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</si>
  <si>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</si>
  <si>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</si>
  <si>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</si>
  <si>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</si>
  <si>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</si>
  <si>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</si>
  <si>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</si>
  <si>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</si>
  <si>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</si>
  <si>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</si>
  <si>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</si>
  <si>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</si>
  <si>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</si>
  <si>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</si>
  <si>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</si>
  <si>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</si>
  <si>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</si>
  <si>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</si>
  <si>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</si>
  <si>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</si>
  <si>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</si>
  <si>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</si>
  <si>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</si>
  <si>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</si>
  <si>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</si>
  <si>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2.2.1.2.01Serv. De telefónico larg. Distancia</t>
  </si>
  <si>
    <t>2.2.1.3.01-Teléfono local</t>
  </si>
  <si>
    <t>2.2.1.5.01-Servicios de internet y televisión por cable.</t>
  </si>
  <si>
    <t>2.2.1.6.01 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</si>
  <si>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</si>
  <si>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</si>
  <si>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</si>
  <si>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</si>
  <si>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</si>
  <si>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</si>
  <si>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</si>
  <si>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</si>
  <si>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</si>
  <si>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</si>
  <si>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</si>
  <si>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</si>
  <si>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</si>
  <si>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</si>
  <si>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</si>
  <si>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</si>
  <si>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</si>
  <si>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</si>
  <si>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</si>
  <si>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</si>
  <si>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</si>
  <si>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</si>
  <si>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</si>
  <si>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</si>
  <si>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</si>
  <si>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</si>
  <si>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</si>
  <si>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2.3.1.3.01-Productos pecuarios</t>
  </si>
  <si>
    <t>2.3.1.3.02-Productos agrícolas</t>
  </si>
  <si>
    <t>2.3.1.3.03- Productos forestales</t>
  </si>
  <si>
    <t>2.3.1.4.01-Madera, corcho y sus manufacturas</t>
  </si>
  <si>
    <t>2.3.2.3.01-Prenda de vestir</t>
  </si>
  <si>
    <t>2.3.3.1.01-Papel de escritorio</t>
  </si>
  <si>
    <t>2.3.3.2.01-Productos de papel cartón</t>
  </si>
  <si>
    <t>2.3.3.3.01-Productos de artes gráficas</t>
  </si>
  <si>
    <t>2.3.5.3.01-Llantas y neumáaticos</t>
  </si>
  <si>
    <t>2.3.5.5.01-Articulos de plasticos</t>
  </si>
  <si>
    <t>2.3.6.3.01-Productos ferrosos</t>
  </si>
  <si>
    <t>2.3.6.3.03-Estructuras metalicas acabadas</t>
  </si>
  <si>
    <t>2.3.6.4.01-Minerales metaliferos</t>
  </si>
  <si>
    <t>2.3.6.4.07-Otros minerales</t>
  </si>
  <si>
    <t>2.3.7.1.01-Gasolina</t>
  </si>
  <si>
    <t>2.3.7.1.05-Aceites y grasas</t>
  </si>
  <si>
    <t>2.3.7.2.02-Gasoil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</si>
  <si>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</si>
  <si>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</si>
  <si>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</si>
  <si>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</si>
  <si>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</si>
  <si>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</si>
  <si>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</si>
  <si>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</si>
  <si>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</si>
  <si>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</si>
  <si>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</si>
  <si>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</si>
  <si>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</si>
  <si>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</si>
  <si>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2.4.2.2.02-Transferencias corrientes a Instituc. Públicas desc.o Autónomas</t>
  </si>
  <si>
    <t xml:space="preserve">2.4.7.2.01-Transferencias Corrientes a Organismos </t>
  </si>
  <si>
    <t>2.4.9.1.01-Transferencias corrientes a empresas públicas no financieras</t>
  </si>
  <si>
    <t>2.4.5..2.01-Transferencias corrientes a instituc. públicas financieras</t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</si>
  <si>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</si>
  <si>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</si>
  <si>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</si>
  <si>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</si>
  <si>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</si>
  <si>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 Tranf. De Capital a Inst. Públicas Desc. O Autónomas (IDIAF)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</si>
  <si>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</si>
  <si>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</si>
  <si>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</si>
  <si>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</si>
  <si>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</si>
  <si>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</si>
  <si>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</si>
  <si>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</si>
  <si>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2.6.1.4.03-Otros objetos de valor</t>
  </si>
  <si>
    <t>2.6.1.5.01-Electrodomésticos</t>
  </si>
  <si>
    <t>2.6.1.9.01-Otros mobiliarios y equipos no identificados precedentemente</t>
  </si>
  <si>
    <t>2.6.4.1.01-Automóviles y camiones</t>
  </si>
  <si>
    <t>2.6.4.2.01-Carrocerias y remolques</t>
  </si>
  <si>
    <t>2.6.4.6.01-Equipo de tracción</t>
  </si>
  <si>
    <t>2.6.4.8.01-Otros equipos de transporte</t>
  </si>
  <si>
    <t>2.6.5.1.01-Maquinarias y equipo agropecuario</t>
  </si>
  <si>
    <t>2.6.5.3.01-Maquinaria y equipos de construcción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</si>
  <si>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</si>
  <si>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</si>
  <si>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</si>
  <si>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2.6.7.4.01-Edificios no residenciales</t>
  </si>
  <si>
    <t>2.6.8.3.01-Programa de informática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</si>
  <si>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</si>
  <si>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</si>
  <si>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</si>
  <si>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</si>
  <si>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</si>
  <si>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</si>
  <si>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</si>
  <si>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</si>
  <si>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</si>
  <si>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</si>
  <si>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</si>
  <si>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</si>
  <si>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</si>
  <si>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</si>
  <si>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</si>
  <si>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</si>
  <si>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</si>
  <si>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</si>
  <si>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</si>
  <si>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</si>
  <si>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</si>
  <si>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</si>
  <si>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</si>
  <si>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</si>
  <si>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</si>
  <si>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</si>
  <si>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 xml:space="preserve">  </t>
  </si>
  <si>
    <t>EJECUCIÓN PRESUPUESTARIA CORRESPONDIENTE AL MES DE ABRIL  2014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</si>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</sst>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0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4" xfId="0" applyFont="1" applyFill="1" applyBorder="1" applyAlignment="1">
      <alignment/>
    </xf>
    <xf numFmtId="4" fontId="20" fillId="0" borderId="15" xfId="46" applyNumberFormat="1" applyFont="1" applyBorder="1" applyAlignment="1">
      <alignment/>
    </xf>
    <xf numFmtId="39" fontId="20" fillId="0" borderId="15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4" fontId="20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" fontId="20" fillId="0" borderId="14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>
      <alignment horizontal="left"/>
    </xf>
    <xf numFmtId="0" fontId="19" fillId="0" borderId="18" xfId="0" applyFont="1" applyBorder="1" applyAlignment="1">
      <alignment/>
    </xf>
    <xf numFmtId="3" fontId="20" fillId="0" borderId="14" xfId="0" applyNumberFormat="1" applyFont="1" applyBorder="1" applyAlignment="1" applyProtection="1">
      <alignment horizontal="left"/>
      <protection/>
    </xf>
    <xf numFmtId="0" fontId="19" fillId="0" borderId="19" xfId="0" applyFont="1" applyBorder="1" applyAlignment="1">
      <alignment/>
    </xf>
    <xf numFmtId="4" fontId="19" fillId="0" borderId="20" xfId="46" applyNumberFormat="1" applyFont="1" applyBorder="1" applyAlignment="1">
      <alignment/>
    </xf>
    <xf numFmtId="39" fontId="19" fillId="0" borderId="20" xfId="46" applyNumberFormat="1" applyFont="1" applyBorder="1" applyAlignment="1" applyProtection="1">
      <alignment/>
      <protection/>
    </xf>
    <xf numFmtId="4" fontId="19" fillId="0" borderId="21" xfId="46" applyNumberFormat="1" applyFont="1" applyBorder="1" applyAlignment="1">
      <alignment/>
    </xf>
    <xf numFmtId="3" fontId="19" fillId="0" borderId="22" xfId="0" applyNumberFormat="1" applyFont="1" applyBorder="1" applyAlignment="1" applyProtection="1">
      <alignment horizontal="left"/>
      <protection/>
    </xf>
    <xf numFmtId="4" fontId="19" fillId="0" borderId="23" xfId="46" applyNumberFormat="1" applyFont="1" applyBorder="1" applyAlignment="1" applyProtection="1">
      <alignment/>
      <protection/>
    </xf>
    <xf numFmtId="39" fontId="19" fillId="0" borderId="23" xfId="46" applyNumberFormat="1" applyFont="1" applyBorder="1" applyAlignment="1" applyProtection="1">
      <alignment/>
      <protection/>
    </xf>
    <xf numFmtId="4" fontId="19" fillId="0" borderId="24" xfId="46" applyNumberFormat="1" applyFont="1" applyBorder="1" applyAlignment="1" applyProtection="1">
      <alignment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4" fontId="19" fillId="0" borderId="15" xfId="46" applyNumberFormat="1" applyFont="1" applyBorder="1" applyAlignment="1">
      <alignment/>
    </xf>
    <xf numFmtId="39" fontId="20" fillId="0" borderId="15" xfId="46" applyNumberFormat="1" applyFont="1" applyBorder="1" applyAlignment="1">
      <alignment/>
    </xf>
    <xf numFmtId="39" fontId="20" fillId="0" borderId="0" xfId="46" applyNumberFormat="1" applyFont="1" applyBorder="1" applyAlignment="1" applyProtection="1">
      <alignment/>
      <protection/>
    </xf>
    <xf numFmtId="4" fontId="20" fillId="0" borderId="0" xfId="0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4" fontId="19" fillId="0" borderId="26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20" fillId="0" borderId="26" xfId="46" applyNumberFormat="1" applyFont="1" applyFill="1" applyBorder="1" applyAlignment="1">
      <alignment/>
    </xf>
    <xf numFmtId="4" fontId="20" fillId="0" borderId="26" xfId="46" applyNumberFormat="1" applyFont="1" applyBorder="1" applyAlignment="1" applyProtection="1">
      <alignment/>
      <protection/>
    </xf>
    <xf numFmtId="4" fontId="20" fillId="0" borderId="15" xfId="0" applyNumberFormat="1" applyFont="1" applyBorder="1" applyAlignment="1">
      <alignment/>
    </xf>
    <xf numFmtId="43" fontId="19" fillId="0" borderId="11" xfId="46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43" fontId="21" fillId="0" borderId="11" xfId="46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left"/>
      <protection/>
    </xf>
    <xf numFmtId="39" fontId="20" fillId="0" borderId="15" xfId="0" applyNumberFormat="1" applyFont="1" applyBorder="1" applyAlignment="1">
      <alignment/>
    </xf>
    <xf numFmtId="43" fontId="20" fillId="0" borderId="15" xfId="46" applyFont="1" applyBorder="1" applyAlignment="1" applyProtection="1">
      <alignment/>
      <protection/>
    </xf>
    <xf numFmtId="0" fontId="21" fillId="0" borderId="10" xfId="0" applyFont="1" applyBorder="1" applyAlignment="1">
      <alignment/>
    </xf>
    <xf numFmtId="43" fontId="21" fillId="0" borderId="13" xfId="46" applyFont="1" applyBorder="1" applyAlignment="1" applyProtection="1">
      <alignment/>
      <protection/>
    </xf>
    <xf numFmtId="43" fontId="22" fillId="0" borderId="15" xfId="46" applyFont="1" applyBorder="1" applyAlignment="1" applyProtection="1">
      <alignment/>
      <protection/>
    </xf>
    <xf numFmtId="43" fontId="21" fillId="0" borderId="15" xfId="46" applyFont="1" applyBorder="1" applyAlignment="1" applyProtection="1">
      <alignment/>
      <protection/>
    </xf>
    <xf numFmtId="39" fontId="20" fillId="0" borderId="15" xfId="0" applyNumberFormat="1" applyFont="1" applyBorder="1" applyAlignment="1" applyProtection="1">
      <alignment/>
      <protection/>
    </xf>
    <xf numFmtId="0" fontId="20" fillId="0" borderId="27" xfId="0" applyFont="1" applyBorder="1" applyAlignment="1" applyProtection="1">
      <alignment horizontal="left"/>
      <protection/>
    </xf>
    <xf numFmtId="43" fontId="20" fillId="0" borderId="28" xfId="46" applyFont="1" applyBorder="1" applyAlignment="1" applyProtection="1">
      <alignment/>
      <protection/>
    </xf>
    <xf numFmtId="4" fontId="20" fillId="0" borderId="28" xfId="46" applyNumberFormat="1" applyFont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left"/>
      <protection/>
    </xf>
    <xf numFmtId="43" fontId="20" fillId="0" borderId="15" xfId="46" applyFont="1" applyBorder="1" applyAlignment="1">
      <alignment/>
    </xf>
    <xf numFmtId="0" fontId="20" fillId="0" borderId="27" xfId="0" applyFont="1" applyFill="1" applyBorder="1" applyAlignment="1" applyProtection="1">
      <alignment horizontal="left"/>
      <protection/>
    </xf>
    <xf numFmtId="0" fontId="22" fillId="0" borderId="29" xfId="0" applyFont="1" applyFill="1" applyBorder="1" applyAlignment="1" applyProtection="1">
      <alignment horizontal="left"/>
      <protection/>
    </xf>
    <xf numFmtId="4" fontId="22" fillId="0" borderId="26" xfId="0" applyNumberFormat="1" applyFont="1" applyBorder="1" applyAlignment="1">
      <alignment/>
    </xf>
    <xf numFmtId="43" fontId="22" fillId="0" borderId="26" xfId="46" applyFont="1" applyBorder="1" applyAlignment="1">
      <alignment/>
    </xf>
    <xf numFmtId="4" fontId="22" fillId="0" borderId="30" xfId="46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20" fillId="0" borderId="28" xfId="0" applyNumberFormat="1" applyFont="1" applyBorder="1" applyAlignment="1">
      <alignment/>
    </xf>
    <xf numFmtId="43" fontId="20" fillId="0" borderId="28" xfId="46" applyFont="1" applyBorder="1" applyAlignment="1">
      <alignment/>
    </xf>
    <xf numFmtId="4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0" fillId="0" borderId="31" xfId="0" applyFont="1" applyFill="1" applyBorder="1" applyAlignment="1" applyProtection="1">
      <alignment horizontal="left"/>
      <protection/>
    </xf>
    <xf numFmtId="4" fontId="20" fillId="0" borderId="11" xfId="0" applyNumberFormat="1" applyFont="1" applyBorder="1" applyAlignment="1">
      <alignment/>
    </xf>
    <xf numFmtId="43" fontId="20" fillId="0" borderId="31" xfId="46" applyFont="1" applyBorder="1" applyAlignment="1">
      <alignment/>
    </xf>
    <xf numFmtId="0" fontId="20" fillId="0" borderId="10" xfId="0" applyFont="1" applyFill="1" applyBorder="1" applyAlignment="1" applyProtection="1">
      <alignment horizontal="left"/>
      <protection/>
    </xf>
    <xf numFmtId="43" fontId="20" fillId="0" borderId="11" xfId="46" applyFont="1" applyBorder="1" applyAlignment="1">
      <alignment/>
    </xf>
    <xf numFmtId="4" fontId="20" fillId="0" borderId="32" xfId="46" applyNumberFormat="1" applyFont="1" applyBorder="1" applyAlignment="1" applyProtection="1">
      <alignment/>
      <protection/>
    </xf>
    <xf numFmtId="0" fontId="20" fillId="0" borderId="33" xfId="0" applyFont="1" applyBorder="1" applyAlignment="1">
      <alignment/>
    </xf>
    <xf numFmtId="43" fontId="22" fillId="0" borderId="11" xfId="46" applyFont="1" applyBorder="1" applyAlignment="1" applyProtection="1">
      <alignment/>
      <protection/>
    </xf>
    <xf numFmtId="43" fontId="21" fillId="0" borderId="28" xfId="46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4" fontId="23" fillId="0" borderId="0" xfId="0" applyNumberFormat="1" applyFont="1" applyBorder="1" applyAlignment="1">
      <alignment/>
    </xf>
    <xf numFmtId="0" fontId="23" fillId="24" borderId="29" xfId="0" applyFont="1" applyFill="1" applyBorder="1" applyAlignment="1" applyProtection="1">
      <alignment horizontal="left"/>
      <protection/>
    </xf>
    <xf numFmtId="37" fontId="23" fillId="24" borderId="26" xfId="0" applyNumberFormat="1" applyFont="1" applyFill="1" applyBorder="1" applyAlignment="1" applyProtection="1">
      <alignment horizontal="center"/>
      <protection/>
    </xf>
    <xf numFmtId="37" fontId="23" fillId="24" borderId="34" xfId="0" applyNumberFormat="1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left"/>
      <protection/>
    </xf>
    <xf numFmtId="37" fontId="23" fillId="24" borderId="15" xfId="0" applyNumberFormat="1" applyFont="1" applyFill="1" applyBorder="1" applyAlignment="1" applyProtection="1">
      <alignment horizontal="center"/>
      <protection/>
    </xf>
    <xf numFmtId="37" fontId="23" fillId="24" borderId="16" xfId="0" applyNumberFormat="1" applyFont="1" applyFill="1" applyBorder="1" applyAlignment="1" applyProtection="1">
      <alignment horizontal="center"/>
      <protection/>
    </xf>
    <xf numFmtId="0" fontId="23" fillId="24" borderId="35" xfId="0" applyFont="1" applyFill="1" applyBorder="1" applyAlignment="1" applyProtection="1">
      <alignment horizontal="left"/>
      <protection/>
    </xf>
    <xf numFmtId="37" fontId="23" fillId="24" borderId="36" xfId="0" applyNumberFormat="1" applyFont="1" applyFill="1" applyBorder="1" applyAlignment="1" applyProtection="1">
      <alignment horizontal="center"/>
      <protection/>
    </xf>
    <xf numFmtId="37" fontId="23" fillId="24" borderId="28" xfId="0" applyNumberFormat="1" applyFont="1" applyFill="1" applyBorder="1" applyAlignment="1" applyProtection="1">
      <alignment horizontal="center"/>
      <protection/>
    </xf>
    <xf numFmtId="37" fontId="23" fillId="24" borderId="12" xfId="0" applyNumberFormat="1" applyFont="1" applyFill="1" applyBorder="1" applyAlignment="1" applyProtection="1">
      <alignment horizontal="center"/>
      <protection/>
    </xf>
    <xf numFmtId="49" fontId="20" fillId="0" borderId="17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 horizontal="left"/>
    </xf>
    <xf numFmtId="3" fontId="20" fillId="0" borderId="3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37" xfId="0" applyFont="1" applyBorder="1" applyAlignment="1">
      <alignment/>
    </xf>
    <xf numFmtId="49" fontId="20" fillId="0" borderId="30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1" fillId="0" borderId="27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24" fillId="0" borderId="38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5"/>
  <sheetViews>
    <sheetView tabSelected="1" zoomScalePageLayoutView="0" workbookViewId="0" topLeftCell="A1">
      <selection activeCell="A4" sqref="A4:J153"/>
    </sheetView>
  </sheetViews>
  <sheetFormatPr defaultColWidth="9.140625" defaultRowHeight="12.75"/>
  <cols>
    <col min="1" max="1" width="77.140625" style="0" customWidth="1"/>
    <col min="2" max="2" width="17.140625" style="0" customWidth="1"/>
    <col min="3" max="3" width="17.8515625" style="0" customWidth="1"/>
    <col min="4" max="4" width="17.140625" style="0" bestFit="1" customWidth="1"/>
    <col min="5" max="8" width="15.7109375" style="0" customWidth="1"/>
    <col min="9" max="9" width="17.8515625" style="0" customWidth="1"/>
    <col min="10" max="10" width="16.421875" style="0" customWidth="1"/>
    <col min="11" max="11" width="14.421875" style="0" customWidth="1"/>
    <col min="12" max="12" width="15.57421875" style="0" customWidth="1"/>
    <col min="13" max="13" width="14.421875" style="0" customWidth="1"/>
    <col min="14" max="14" width="15.57421875" style="0" customWidth="1"/>
    <col min="15" max="15" width="1.8515625" style="0" customWidth="1"/>
    <col min="16" max="16" width="15.57421875" style="0" customWidth="1"/>
    <col min="17" max="17" width="1.8515625" style="0" customWidth="1"/>
    <col min="18" max="18" width="19.00390625" style="0" customWidth="1"/>
    <col min="19" max="19" width="1.8515625" style="0" customWidth="1"/>
    <col min="20" max="26" width="15.57421875" style="0" customWidth="1"/>
  </cols>
  <sheetData>
    <row r="1" spans="1:10" ht="16.5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6.5">
      <c r="A2" s="105" t="s">
        <v>157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6" ht="17.25" thickBo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P3" s="1"/>
    </row>
    <row r="4" spans="1:32" ht="12.75">
      <c r="A4" s="78" t="s">
        <v>0</v>
      </c>
      <c r="B4" s="79" t="s">
        <v>3</v>
      </c>
      <c r="C4" s="79" t="s">
        <v>3</v>
      </c>
      <c r="D4" s="79"/>
      <c r="E4" s="79"/>
      <c r="F4" s="79"/>
      <c r="G4" s="79"/>
      <c r="H4" s="79"/>
      <c r="I4" s="79"/>
      <c r="J4" s="80" t="s">
        <v>4</v>
      </c>
      <c r="K4" s="1"/>
      <c r="L4" s="1"/>
      <c r="M4" s="1"/>
      <c r="R4" s="1"/>
      <c r="T4" s="1"/>
      <c r="V4" s="1"/>
      <c r="X4" s="1"/>
      <c r="Z4" s="1"/>
      <c r="AB4" s="1"/>
      <c r="AD4" s="1"/>
      <c r="AF4" s="1"/>
    </row>
    <row r="5" spans="1:20" ht="12.75">
      <c r="A5" s="81" t="s">
        <v>5</v>
      </c>
      <c r="B5" s="82" t="s">
        <v>6</v>
      </c>
      <c r="C5" s="82" t="s">
        <v>7</v>
      </c>
      <c r="D5" s="82" t="s">
        <v>4</v>
      </c>
      <c r="E5" s="82" t="s">
        <v>8</v>
      </c>
      <c r="F5" s="82" t="s">
        <v>9</v>
      </c>
      <c r="G5" s="82" t="s">
        <v>10</v>
      </c>
      <c r="H5" s="82" t="s">
        <v>11</v>
      </c>
      <c r="I5" s="82" t="s">
        <v>12</v>
      </c>
      <c r="J5" s="83" t="s">
        <v>13</v>
      </c>
      <c r="K5" s="1"/>
      <c r="L5" s="1"/>
      <c r="M5" s="1"/>
      <c r="R5" s="1"/>
      <c r="T5" s="1"/>
    </row>
    <row r="6" spans="1:20" ht="13.5" thickBot="1">
      <c r="A6" s="84"/>
      <c r="B6" s="85" t="s">
        <v>14</v>
      </c>
      <c r="C6" s="86" t="s">
        <v>3</v>
      </c>
      <c r="D6" s="85" t="s">
        <v>6</v>
      </c>
      <c r="E6" s="85"/>
      <c r="F6" s="85"/>
      <c r="G6" s="85"/>
      <c r="H6" s="85"/>
      <c r="I6" s="85" t="s">
        <v>15</v>
      </c>
      <c r="J6" s="87" t="s">
        <v>16</v>
      </c>
      <c r="K6" s="1"/>
      <c r="L6" s="1"/>
      <c r="M6" s="1"/>
      <c r="R6" s="1"/>
      <c r="T6" s="1"/>
    </row>
    <row r="7" spans="1:24" ht="13.5" thickBot="1">
      <c r="A7" s="2" t="s">
        <v>17</v>
      </c>
      <c r="B7" s="3">
        <f aca="true" t="shared" si="0" ref="B7:J7">+B8+B96+B125+B128+B151</f>
        <v>9814054223</v>
      </c>
      <c r="C7" s="3">
        <f t="shared" si="0"/>
        <v>-14455381.889999986</v>
      </c>
      <c r="D7" s="3">
        <f t="shared" si="0"/>
        <v>9799598841.11</v>
      </c>
      <c r="E7" s="3">
        <f t="shared" si="0"/>
        <v>536055230.23</v>
      </c>
      <c r="F7" s="3">
        <f t="shared" si="0"/>
        <v>607964986.92</v>
      </c>
      <c r="G7" s="3">
        <f t="shared" si="0"/>
        <v>1299946053.3</v>
      </c>
      <c r="H7" s="3">
        <f t="shared" si="0"/>
        <v>540165468.3499999</v>
      </c>
      <c r="I7" s="3">
        <f t="shared" si="0"/>
        <v>2984131738.7999997</v>
      </c>
      <c r="J7" s="4">
        <f t="shared" si="0"/>
        <v>6815467102.309999</v>
      </c>
      <c r="K7" s="1"/>
      <c r="L7" s="1"/>
      <c r="M7" s="1"/>
      <c r="X7" s="1"/>
    </row>
    <row r="8" spans="1:14" ht="13.5" thickBot="1">
      <c r="A8" s="2" t="s">
        <v>18</v>
      </c>
      <c r="B8" s="3">
        <f aca="true" t="shared" si="1" ref="B8:J8">+B9+B25+B55+B85</f>
        <v>6681584296</v>
      </c>
      <c r="C8" s="5">
        <f t="shared" si="1"/>
        <v>-92352171.88999999</v>
      </c>
      <c r="D8" s="5">
        <f t="shared" si="1"/>
        <v>6589232124.11</v>
      </c>
      <c r="E8" s="3">
        <f t="shared" si="1"/>
        <v>457895969.01</v>
      </c>
      <c r="F8" s="3">
        <f t="shared" si="1"/>
        <v>567779953.76</v>
      </c>
      <c r="G8" s="3">
        <f t="shared" si="1"/>
        <v>645999225.4</v>
      </c>
      <c r="H8" s="3">
        <f t="shared" si="1"/>
        <v>420265700.03999996</v>
      </c>
      <c r="I8" s="3">
        <f t="shared" si="1"/>
        <v>2091940848.2099998</v>
      </c>
      <c r="J8" s="6">
        <f t="shared" si="1"/>
        <v>4497291275.9</v>
      </c>
      <c r="N8" s="1"/>
    </row>
    <row r="9" spans="1:10" ht="13.5" thickBot="1">
      <c r="A9" s="2" t="s">
        <v>19</v>
      </c>
      <c r="B9" s="3">
        <f>SUM(B10:B23)</f>
        <v>2029998485</v>
      </c>
      <c r="C9" s="5">
        <f aca="true" t="shared" si="2" ref="C9:J9">SUM(C10:C24)</f>
        <v>-64555381.889999986</v>
      </c>
      <c r="D9" s="3">
        <f t="shared" si="2"/>
        <v>1965443103.11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158557131.32</v>
      </c>
      <c r="H9" s="3">
        <f t="shared" si="2"/>
        <v>149123673.68</v>
      </c>
      <c r="I9" s="3">
        <f t="shared" si="2"/>
        <v>603266948.3199999</v>
      </c>
      <c r="J9" s="6">
        <f t="shared" si="2"/>
        <v>1362176154.7899997</v>
      </c>
    </row>
    <row r="10" spans="1:24" ht="12.75">
      <c r="A10" s="7" t="s">
        <v>20</v>
      </c>
      <c r="B10" s="8">
        <v>1442645503</v>
      </c>
      <c r="C10" s="9">
        <v>-101463407.71</v>
      </c>
      <c r="D10" s="10">
        <f aca="true" t="shared" si="3" ref="D10:D24">+B10+C10</f>
        <v>1341182095.29</v>
      </c>
      <c r="E10" s="10">
        <v>97961677</v>
      </c>
      <c r="F10" s="10">
        <v>118844955.2</v>
      </c>
      <c r="G10" s="10">
        <v>109762381.18</v>
      </c>
      <c r="H10" s="10">
        <v>109322272.99</v>
      </c>
      <c r="I10" s="10">
        <f aca="true" t="shared" si="4" ref="I10:I24">SUM(E10:H10)</f>
        <v>435891286.37</v>
      </c>
      <c r="J10" s="11">
        <f aca="true" t="shared" si="5" ref="J10:J24">+D10-I10</f>
        <v>905290808.92</v>
      </c>
      <c r="K10" s="1"/>
      <c r="L10" s="1"/>
      <c r="M10" s="1"/>
      <c r="X10" s="1"/>
    </row>
    <row r="11" spans="1:24" ht="12.75">
      <c r="A11" s="7" t="s">
        <v>21</v>
      </c>
      <c r="B11" s="8">
        <v>6360000</v>
      </c>
      <c r="C11" s="9"/>
      <c r="D11" s="10">
        <f t="shared" si="3"/>
        <v>6360000</v>
      </c>
      <c r="E11" s="10">
        <v>249000</v>
      </c>
      <c r="F11" s="10">
        <v>574000</v>
      </c>
      <c r="G11" s="10">
        <v>717000</v>
      </c>
      <c r="H11" s="10">
        <v>566000</v>
      </c>
      <c r="I11" s="10">
        <f t="shared" si="4"/>
        <v>2106000</v>
      </c>
      <c r="J11" s="11">
        <f t="shared" si="5"/>
        <v>4254000</v>
      </c>
      <c r="K11" s="1"/>
      <c r="L11" s="1"/>
      <c r="M11" s="1"/>
      <c r="X11" s="1"/>
    </row>
    <row r="12" spans="1:24" ht="12.75">
      <c r="A12" s="7" t="s">
        <v>22</v>
      </c>
      <c r="B12" s="8"/>
      <c r="C12" s="9">
        <v>129090238</v>
      </c>
      <c r="D12" s="10">
        <f t="shared" si="3"/>
        <v>129090238</v>
      </c>
      <c r="E12" s="10">
        <v>11786607.49</v>
      </c>
      <c r="F12" s="10">
        <v>13731382.64</v>
      </c>
      <c r="G12" s="10">
        <v>12765999.39</v>
      </c>
      <c r="H12" s="10">
        <v>12786000</v>
      </c>
      <c r="I12" s="10">
        <f t="shared" si="4"/>
        <v>51069989.52</v>
      </c>
      <c r="J12" s="11">
        <f t="shared" si="5"/>
        <v>78020248.47999999</v>
      </c>
      <c r="K12" s="1"/>
      <c r="L12" s="1"/>
      <c r="M12" s="1"/>
      <c r="X12" s="1"/>
    </row>
    <row r="13" spans="1:24" ht="12.75">
      <c r="A13" s="7" t="s">
        <v>23</v>
      </c>
      <c r="B13" s="8">
        <v>96982523</v>
      </c>
      <c r="C13" s="9">
        <v>3941492.57</v>
      </c>
      <c r="D13" s="10">
        <f t="shared" si="3"/>
        <v>100924015.57</v>
      </c>
      <c r="E13" s="10">
        <v>6989643.13</v>
      </c>
      <c r="F13" s="10">
        <v>7746778.42</v>
      </c>
      <c r="G13" s="10">
        <v>7444058</v>
      </c>
      <c r="H13" s="10">
        <v>7448923.7</v>
      </c>
      <c r="I13" s="10">
        <f t="shared" si="4"/>
        <v>29629403.25</v>
      </c>
      <c r="J13" s="11">
        <f t="shared" si="5"/>
        <v>71294612.32</v>
      </c>
      <c r="K13" s="1"/>
      <c r="L13" s="1"/>
      <c r="M13" s="1"/>
      <c r="X13" s="1"/>
    </row>
    <row r="14" spans="1:24" ht="12.75">
      <c r="A14" s="7" t="s">
        <v>24</v>
      </c>
      <c r="B14" s="8">
        <v>110884018</v>
      </c>
      <c r="C14" s="9">
        <v>11629227.22</v>
      </c>
      <c r="D14" s="10">
        <f t="shared" si="3"/>
        <v>122513245.22</v>
      </c>
      <c r="E14" s="10"/>
      <c r="F14" s="10"/>
      <c r="G14" s="10"/>
      <c r="H14" s="10"/>
      <c r="I14" s="10">
        <f t="shared" si="4"/>
        <v>0</v>
      </c>
      <c r="J14" s="11">
        <f t="shared" si="5"/>
        <v>122513245.22</v>
      </c>
      <c r="K14" s="1"/>
      <c r="L14" s="1"/>
      <c r="M14" s="1"/>
      <c r="X14" s="1"/>
    </row>
    <row r="15" spans="1:24" ht="12.75">
      <c r="A15" s="7" t="s">
        <v>25</v>
      </c>
      <c r="B15" s="8">
        <v>3500000</v>
      </c>
      <c r="C15" s="9"/>
      <c r="D15" s="10">
        <f t="shared" si="3"/>
        <v>3500000</v>
      </c>
      <c r="E15" s="10"/>
      <c r="F15" s="10"/>
      <c r="G15" s="10"/>
      <c r="H15" s="10"/>
      <c r="I15" s="10">
        <f t="shared" si="4"/>
        <v>0</v>
      </c>
      <c r="J15" s="11">
        <f t="shared" si="5"/>
        <v>3500000</v>
      </c>
      <c r="K15" s="1"/>
      <c r="L15" s="1"/>
      <c r="M15" s="1"/>
      <c r="X15" s="1"/>
    </row>
    <row r="16" spans="1:24" ht="12.75">
      <c r="A16" s="7" t="s">
        <v>26</v>
      </c>
      <c r="B16" s="8">
        <v>4102224</v>
      </c>
      <c r="C16" s="9"/>
      <c r="D16" s="10">
        <f t="shared" si="3"/>
        <v>4102224</v>
      </c>
      <c r="E16" s="10">
        <v>341501.11</v>
      </c>
      <c r="F16" s="10">
        <v>341524.17</v>
      </c>
      <c r="G16" s="10">
        <v>341526.74</v>
      </c>
      <c r="H16" s="10">
        <v>341519.11</v>
      </c>
      <c r="I16" s="10">
        <f t="shared" si="4"/>
        <v>1366071.13</v>
      </c>
      <c r="J16" s="11">
        <f t="shared" si="5"/>
        <v>2736152.87</v>
      </c>
      <c r="K16" s="1"/>
      <c r="L16" s="1"/>
      <c r="M16" s="1"/>
      <c r="X16" s="1"/>
    </row>
    <row r="17" spans="1:24" ht="12.75">
      <c r="A17" s="7" t="s">
        <v>27</v>
      </c>
      <c r="B17" s="8">
        <v>11722332</v>
      </c>
      <c r="C17" s="9"/>
      <c r="D17" s="10">
        <f t="shared" si="3"/>
        <v>11722332</v>
      </c>
      <c r="E17" s="10">
        <v>976861.04</v>
      </c>
      <c r="F17" s="10">
        <v>976861.04</v>
      </c>
      <c r="G17" s="10">
        <v>976861.04</v>
      </c>
      <c r="H17" s="10">
        <v>976861.04</v>
      </c>
      <c r="I17" s="10">
        <f t="shared" si="4"/>
        <v>3907444.16</v>
      </c>
      <c r="J17" s="11">
        <f t="shared" si="5"/>
        <v>7814887.84</v>
      </c>
      <c r="K17" s="1"/>
      <c r="L17" s="1"/>
      <c r="M17" s="1"/>
      <c r="X17" s="1"/>
    </row>
    <row r="18" spans="1:24" ht="12.75">
      <c r="A18" s="7" t="s">
        <v>28</v>
      </c>
      <c r="B18" s="8"/>
      <c r="C18" s="9">
        <v>28500000</v>
      </c>
      <c r="D18" s="10">
        <f t="shared" si="3"/>
        <v>28500000</v>
      </c>
      <c r="E18" s="10"/>
      <c r="F18" s="10"/>
      <c r="G18" s="10">
        <v>8801015.15</v>
      </c>
      <c r="H18" s="10"/>
      <c r="I18" s="10">
        <f t="shared" si="4"/>
        <v>8801015.15</v>
      </c>
      <c r="J18" s="11">
        <f t="shared" si="5"/>
        <v>19698984.85</v>
      </c>
      <c r="K18" s="1"/>
      <c r="L18" s="1"/>
      <c r="M18" s="1"/>
      <c r="X18" s="1"/>
    </row>
    <row r="19" spans="1:24" ht="12.75">
      <c r="A19" s="7" t="s">
        <v>29</v>
      </c>
      <c r="B19" s="8">
        <v>129090238</v>
      </c>
      <c r="C19" s="9">
        <v>-129090238</v>
      </c>
      <c r="D19" s="10">
        <f t="shared" si="3"/>
        <v>0</v>
      </c>
      <c r="E19" s="10"/>
      <c r="F19" s="10"/>
      <c r="G19" s="10"/>
      <c r="H19" s="10"/>
      <c r="I19" s="10">
        <f t="shared" si="4"/>
        <v>0</v>
      </c>
      <c r="J19" s="11">
        <f t="shared" si="5"/>
        <v>0</v>
      </c>
      <c r="K19" s="1"/>
      <c r="L19" s="1"/>
      <c r="M19" s="1"/>
      <c r="N19" s="12"/>
      <c r="X19" s="1"/>
    </row>
    <row r="20" spans="1:24" ht="12.75">
      <c r="A20" s="7" t="s">
        <v>30</v>
      </c>
      <c r="B20" s="8">
        <v>28500000</v>
      </c>
      <c r="C20" s="9">
        <v>-28500000</v>
      </c>
      <c r="D20" s="10">
        <f t="shared" si="3"/>
        <v>0</v>
      </c>
      <c r="E20" s="10"/>
      <c r="F20" s="10"/>
      <c r="G20" s="10"/>
      <c r="H20" s="10"/>
      <c r="I20" s="10">
        <f t="shared" si="4"/>
        <v>0</v>
      </c>
      <c r="J20" s="11">
        <f t="shared" si="5"/>
        <v>0</v>
      </c>
      <c r="K20" s="1"/>
      <c r="L20" s="1"/>
      <c r="M20" s="1"/>
      <c r="N20" s="12"/>
      <c r="X20" s="1"/>
    </row>
    <row r="21" spans="1:24" ht="12.75">
      <c r="A21" s="7" t="s">
        <v>31</v>
      </c>
      <c r="B21" s="8">
        <v>91454794</v>
      </c>
      <c r="C21" s="9">
        <v>9894146.48</v>
      </c>
      <c r="D21" s="10">
        <f t="shared" si="3"/>
        <v>101348940.48</v>
      </c>
      <c r="E21" s="10">
        <v>7351498.52</v>
      </c>
      <c r="F21" s="10">
        <v>8885807.71</v>
      </c>
      <c r="G21" s="10">
        <v>8219427.72</v>
      </c>
      <c r="H21" s="10">
        <v>8188569.04</v>
      </c>
      <c r="I21" s="10">
        <f t="shared" si="4"/>
        <v>32645302.99</v>
      </c>
      <c r="J21" s="11">
        <f t="shared" si="5"/>
        <v>68703637.49000001</v>
      </c>
      <c r="K21" s="1"/>
      <c r="L21" s="1"/>
      <c r="M21" s="1"/>
      <c r="N21" s="12"/>
      <c r="X21" s="1"/>
    </row>
    <row r="22" spans="1:24" ht="12.75">
      <c r="A22" s="7" t="s">
        <v>32</v>
      </c>
      <c r="B22" s="8">
        <v>91791752</v>
      </c>
      <c r="C22" s="9">
        <v>3189504.11</v>
      </c>
      <c r="D22" s="10">
        <f t="shared" si="3"/>
        <v>94981256.11</v>
      </c>
      <c r="E22" s="10">
        <v>7449612.73</v>
      </c>
      <c r="F22" s="10">
        <v>8986081.56</v>
      </c>
      <c r="G22" s="10">
        <v>8319725.81</v>
      </c>
      <c r="H22" s="10">
        <v>8288823.68</v>
      </c>
      <c r="I22" s="10">
        <f t="shared" si="4"/>
        <v>33044243.78</v>
      </c>
      <c r="J22" s="11">
        <f t="shared" si="5"/>
        <v>61937012.33</v>
      </c>
      <c r="K22" s="1"/>
      <c r="L22" s="1"/>
      <c r="M22" s="1"/>
      <c r="N22" s="12"/>
      <c r="X22" s="1"/>
    </row>
    <row r="23" spans="1:24" ht="12.75">
      <c r="A23" s="7" t="s">
        <v>33</v>
      </c>
      <c r="B23" s="8">
        <v>12965101</v>
      </c>
      <c r="C23" s="9">
        <v>1535057.99</v>
      </c>
      <c r="D23" s="10">
        <f t="shared" si="3"/>
        <v>14500158.99</v>
      </c>
      <c r="E23" s="10">
        <v>1076945.91</v>
      </c>
      <c r="F23" s="10">
        <v>1315405.65</v>
      </c>
      <c r="G23" s="10">
        <v>1209136.29</v>
      </c>
      <c r="H23" s="10">
        <v>1204704.12</v>
      </c>
      <c r="I23" s="10">
        <f t="shared" si="4"/>
        <v>4806191.97</v>
      </c>
      <c r="J23" s="11">
        <f t="shared" si="5"/>
        <v>9693967.02</v>
      </c>
      <c r="K23" s="1"/>
      <c r="L23" s="1"/>
      <c r="M23" s="1"/>
      <c r="N23" s="12"/>
      <c r="X23" s="1"/>
    </row>
    <row r="24" spans="1:24" ht="13.5" thickBot="1">
      <c r="A24" s="7" t="s">
        <v>34</v>
      </c>
      <c r="B24" s="8"/>
      <c r="C24" s="9">
        <v>6718597.45</v>
      </c>
      <c r="D24" s="10">
        <f t="shared" si="3"/>
        <v>6718597.45</v>
      </c>
      <c r="E24" s="10"/>
      <c r="F24" s="10"/>
      <c r="G24" s="10"/>
      <c r="H24" s="10"/>
      <c r="I24" s="10">
        <f t="shared" si="4"/>
        <v>0</v>
      </c>
      <c r="J24" s="11">
        <f t="shared" si="5"/>
        <v>6718597.45</v>
      </c>
      <c r="K24" s="1"/>
      <c r="L24" s="1"/>
      <c r="M24" s="1"/>
      <c r="N24" s="12"/>
      <c r="X24" s="1"/>
    </row>
    <row r="25" spans="1:24" ht="13.5" thickBot="1">
      <c r="A25" s="28" t="s">
        <v>35</v>
      </c>
      <c r="B25" s="3">
        <f aca="true" t="shared" si="6" ref="B25:J25">SUM(B26:B54)</f>
        <v>376895249</v>
      </c>
      <c r="C25" s="5">
        <f t="shared" si="6"/>
        <v>-6213706</v>
      </c>
      <c r="D25" s="3">
        <f t="shared" si="6"/>
        <v>370681543</v>
      </c>
      <c r="E25" s="3">
        <f t="shared" si="6"/>
        <v>42460638.25</v>
      </c>
      <c r="F25" s="3">
        <f t="shared" si="6"/>
        <v>41118930.29</v>
      </c>
      <c r="G25" s="3">
        <f t="shared" si="6"/>
        <v>34527062.31</v>
      </c>
      <c r="H25" s="3">
        <f t="shared" si="6"/>
        <v>22988794.98</v>
      </c>
      <c r="I25" s="3">
        <f t="shared" si="6"/>
        <v>141095425.82999998</v>
      </c>
      <c r="J25" s="6">
        <f t="shared" si="6"/>
        <v>229586117.17000002</v>
      </c>
      <c r="K25" s="1"/>
      <c r="L25" s="1"/>
      <c r="M25" s="1"/>
      <c r="N25" s="12"/>
      <c r="X25" s="1"/>
    </row>
    <row r="26" spans="1:24" ht="12.75">
      <c r="A26" s="7" t="s">
        <v>36</v>
      </c>
      <c r="B26" s="8">
        <v>8000000</v>
      </c>
      <c r="C26" s="10"/>
      <c r="D26" s="10">
        <f aca="true" t="shared" si="7" ref="D26:D54">+B26+C26</f>
        <v>8000000</v>
      </c>
      <c r="E26" s="10">
        <v>142583.82</v>
      </c>
      <c r="F26" s="10">
        <v>1234524.66</v>
      </c>
      <c r="G26" s="10">
        <v>136665.13</v>
      </c>
      <c r="H26" s="10">
        <v>140596.27</v>
      </c>
      <c r="I26" s="10">
        <f aca="true" t="shared" si="8" ref="I26:I54">SUM(E26:H26)</f>
        <v>1654369.88</v>
      </c>
      <c r="J26" s="11">
        <f aca="true" t="shared" si="9" ref="J26:J54">+D26-I26</f>
        <v>6345630.12</v>
      </c>
      <c r="K26" s="1"/>
      <c r="L26" s="1"/>
      <c r="M26" s="1"/>
      <c r="N26" s="12"/>
      <c r="X26" s="1"/>
    </row>
    <row r="27" spans="1:24" ht="12.75">
      <c r="A27" s="7" t="s">
        <v>37</v>
      </c>
      <c r="B27" s="8">
        <v>14000000</v>
      </c>
      <c r="C27" s="10"/>
      <c r="D27" s="10">
        <f t="shared" si="7"/>
        <v>14000000</v>
      </c>
      <c r="E27" s="10">
        <v>1957416.18</v>
      </c>
      <c r="F27" s="10">
        <v>865475.34</v>
      </c>
      <c r="G27" s="10">
        <v>2186025.25</v>
      </c>
      <c r="H27" s="10">
        <v>1772302.35</v>
      </c>
      <c r="I27" s="10">
        <f t="shared" si="8"/>
        <v>6781219.119999999</v>
      </c>
      <c r="J27" s="11">
        <f t="shared" si="9"/>
        <v>7218780.880000001</v>
      </c>
      <c r="K27" s="1"/>
      <c r="L27" s="1"/>
      <c r="M27" s="1"/>
      <c r="N27" s="12"/>
      <c r="X27" s="1"/>
    </row>
    <row r="28" spans="1:24" ht="12.75">
      <c r="A28" s="7" t="s">
        <v>38</v>
      </c>
      <c r="B28" s="8">
        <v>3200000</v>
      </c>
      <c r="C28" s="10"/>
      <c r="D28" s="10">
        <f t="shared" si="7"/>
        <v>3200000</v>
      </c>
      <c r="E28" s="10"/>
      <c r="F28" s="10"/>
      <c r="G28" s="10">
        <v>58127.02</v>
      </c>
      <c r="H28" s="10">
        <v>14235</v>
      </c>
      <c r="I28" s="10">
        <f t="shared" si="8"/>
        <v>72362.01999999999</v>
      </c>
      <c r="J28" s="11">
        <f t="shared" si="9"/>
        <v>3127637.98</v>
      </c>
      <c r="K28" s="1"/>
      <c r="L28" s="1"/>
      <c r="M28" s="1"/>
      <c r="N28" s="12"/>
      <c r="X28" s="1"/>
    </row>
    <row r="29" spans="1:24" ht="12.75">
      <c r="A29" s="7" t="s">
        <v>39</v>
      </c>
      <c r="B29" s="8">
        <v>60590622</v>
      </c>
      <c r="C29" s="10"/>
      <c r="D29" s="10">
        <f t="shared" si="7"/>
        <v>60590622</v>
      </c>
      <c r="E29" s="10">
        <v>5029533</v>
      </c>
      <c r="F29" s="10">
        <v>5807964.34</v>
      </c>
      <c r="G29" s="10">
        <v>4187534.56</v>
      </c>
      <c r="H29" s="10">
        <v>4727135.03</v>
      </c>
      <c r="I29" s="10">
        <f t="shared" si="8"/>
        <v>19752166.93</v>
      </c>
      <c r="J29" s="11">
        <f t="shared" si="9"/>
        <v>40838455.07</v>
      </c>
      <c r="K29" s="1"/>
      <c r="L29" s="1"/>
      <c r="M29" s="1"/>
      <c r="N29" s="12"/>
      <c r="X29" s="1"/>
    </row>
    <row r="30" spans="1:24" ht="12.75">
      <c r="A30" s="7" t="s">
        <v>40</v>
      </c>
      <c r="B30" s="8">
        <v>13705322</v>
      </c>
      <c r="C30" s="10"/>
      <c r="D30" s="10">
        <f t="shared" si="7"/>
        <v>13705322</v>
      </c>
      <c r="E30" s="10">
        <v>1523430.26</v>
      </c>
      <c r="F30" s="10">
        <v>1491314.31</v>
      </c>
      <c r="G30" s="10">
        <v>1726992</v>
      </c>
      <c r="H30" s="10">
        <v>2258336.33</v>
      </c>
      <c r="I30" s="10">
        <f t="shared" si="8"/>
        <v>7000072.9</v>
      </c>
      <c r="J30" s="11">
        <f t="shared" si="9"/>
        <v>6705249.1</v>
      </c>
      <c r="K30" s="1"/>
      <c r="L30" s="1"/>
      <c r="M30" s="1"/>
      <c r="N30" s="12"/>
      <c r="X30" s="1"/>
    </row>
    <row r="31" spans="1:24" ht="12.75">
      <c r="A31" s="7" t="s">
        <v>41</v>
      </c>
      <c r="B31" s="8">
        <v>452724</v>
      </c>
      <c r="C31" s="10"/>
      <c r="D31" s="10">
        <f t="shared" si="7"/>
        <v>452724</v>
      </c>
      <c r="E31" s="10"/>
      <c r="F31" s="10">
        <v>75279</v>
      </c>
      <c r="G31" s="10">
        <v>94062.75</v>
      </c>
      <c r="H31" s="10"/>
      <c r="I31" s="10">
        <f t="shared" si="8"/>
        <v>169341.75</v>
      </c>
      <c r="J31" s="11">
        <f t="shared" si="9"/>
        <v>283382.25</v>
      </c>
      <c r="K31" s="1"/>
      <c r="L31" s="1"/>
      <c r="M31" s="1"/>
      <c r="N31" s="12"/>
      <c r="X31" s="1"/>
    </row>
    <row r="32" spans="1:24" ht="12.75">
      <c r="A32" s="7" t="s">
        <v>42</v>
      </c>
      <c r="B32" s="8">
        <v>500000</v>
      </c>
      <c r="C32" s="9"/>
      <c r="D32" s="10">
        <f t="shared" si="7"/>
        <v>500000</v>
      </c>
      <c r="E32" s="10"/>
      <c r="F32" s="10"/>
      <c r="G32" s="10"/>
      <c r="H32" s="10"/>
      <c r="I32" s="10">
        <f t="shared" si="8"/>
        <v>0</v>
      </c>
      <c r="J32" s="11">
        <f t="shared" si="9"/>
        <v>500000</v>
      </c>
      <c r="K32" s="1"/>
      <c r="L32" s="1"/>
      <c r="M32" s="1"/>
      <c r="N32" s="12"/>
      <c r="X32" s="1"/>
    </row>
    <row r="33" spans="1:24" ht="12.75">
      <c r="A33" s="7" t="s">
        <v>43</v>
      </c>
      <c r="B33" s="8">
        <v>32200763</v>
      </c>
      <c r="C33" s="9">
        <v>-4000000</v>
      </c>
      <c r="D33" s="10">
        <f t="shared" si="7"/>
        <v>28200763</v>
      </c>
      <c r="E33" s="10"/>
      <c r="F33" s="10">
        <v>60000</v>
      </c>
      <c r="G33" s="10">
        <v>3346589.9</v>
      </c>
      <c r="H33" s="10">
        <v>60900</v>
      </c>
      <c r="I33" s="10">
        <f t="shared" si="8"/>
        <v>3467489.9</v>
      </c>
      <c r="J33" s="11">
        <f t="shared" si="9"/>
        <v>24733273.1</v>
      </c>
      <c r="K33" s="1"/>
      <c r="L33" s="1"/>
      <c r="M33" s="1"/>
      <c r="N33" s="12"/>
      <c r="X33" s="1"/>
    </row>
    <row r="34" spans="1:24" ht="12.75">
      <c r="A34" s="7" t="s">
        <v>44</v>
      </c>
      <c r="B34" s="8">
        <v>6200000</v>
      </c>
      <c r="C34" s="9">
        <v>-2000000</v>
      </c>
      <c r="D34" s="10">
        <f t="shared" si="7"/>
        <v>4200000</v>
      </c>
      <c r="E34" s="10"/>
      <c r="F34" s="10"/>
      <c r="G34" s="10">
        <v>208044.1</v>
      </c>
      <c r="H34" s="10"/>
      <c r="I34" s="10">
        <f t="shared" si="8"/>
        <v>208044.1</v>
      </c>
      <c r="J34" s="11">
        <f t="shared" si="9"/>
        <v>3991955.9</v>
      </c>
      <c r="K34" s="1"/>
      <c r="L34" s="1"/>
      <c r="M34" s="1"/>
      <c r="N34" s="12"/>
      <c r="X34" s="1"/>
    </row>
    <row r="35" spans="1:24" ht="12.75">
      <c r="A35" s="7" t="s">
        <v>45</v>
      </c>
      <c r="B35" s="8">
        <v>31116481</v>
      </c>
      <c r="C35" s="9">
        <v>-2000000</v>
      </c>
      <c r="D35" s="10">
        <f t="shared" si="7"/>
        <v>29116481</v>
      </c>
      <c r="E35" s="10"/>
      <c r="F35" s="10"/>
      <c r="G35" s="10"/>
      <c r="H35" s="10"/>
      <c r="I35" s="10">
        <f t="shared" si="8"/>
        <v>0</v>
      </c>
      <c r="J35" s="11">
        <f t="shared" si="9"/>
        <v>29116481</v>
      </c>
      <c r="K35" s="1"/>
      <c r="L35" s="1"/>
      <c r="M35" s="1"/>
      <c r="N35" s="12"/>
      <c r="X35" s="1"/>
    </row>
    <row r="36" spans="1:24" ht="12.75">
      <c r="A36" s="7" t="s">
        <v>46</v>
      </c>
      <c r="B36" s="8"/>
      <c r="C36" s="9">
        <v>55000</v>
      </c>
      <c r="D36" s="10">
        <f t="shared" si="7"/>
        <v>55000</v>
      </c>
      <c r="E36" s="10"/>
      <c r="F36" s="10"/>
      <c r="G36" s="10"/>
      <c r="H36" s="10"/>
      <c r="I36" s="10">
        <f t="shared" si="8"/>
        <v>0</v>
      </c>
      <c r="J36" s="11">
        <f t="shared" si="9"/>
        <v>55000</v>
      </c>
      <c r="K36" s="1"/>
      <c r="L36" s="1"/>
      <c r="M36" s="1"/>
      <c r="N36" s="12"/>
      <c r="X36" s="1"/>
    </row>
    <row r="37" spans="1:24" ht="12.75">
      <c r="A37" s="7" t="s">
        <v>47</v>
      </c>
      <c r="B37" s="8">
        <v>1785000</v>
      </c>
      <c r="C37" s="9">
        <v>-1785000</v>
      </c>
      <c r="D37" s="10">
        <f t="shared" si="7"/>
        <v>0</v>
      </c>
      <c r="E37" s="10"/>
      <c r="F37" s="10"/>
      <c r="G37" s="10"/>
      <c r="H37" s="10"/>
      <c r="I37" s="10">
        <f t="shared" si="8"/>
        <v>0</v>
      </c>
      <c r="J37" s="11">
        <f t="shared" si="9"/>
        <v>0</v>
      </c>
      <c r="K37" s="1"/>
      <c r="L37" s="1"/>
      <c r="M37" s="1"/>
      <c r="N37" s="12"/>
      <c r="X37" s="1"/>
    </row>
    <row r="38" spans="1:24" ht="12.75">
      <c r="A38" s="7" t="s">
        <v>48</v>
      </c>
      <c r="B38" s="8">
        <v>900000</v>
      </c>
      <c r="C38" s="9">
        <v>1977594</v>
      </c>
      <c r="D38" s="10">
        <f t="shared" si="7"/>
        <v>2877594</v>
      </c>
      <c r="E38" s="10"/>
      <c r="F38" s="10"/>
      <c r="G38" s="10">
        <v>2854480</v>
      </c>
      <c r="H38" s="10"/>
      <c r="I38" s="10">
        <f t="shared" si="8"/>
        <v>2854480</v>
      </c>
      <c r="J38" s="11">
        <f t="shared" si="9"/>
        <v>23114</v>
      </c>
      <c r="K38" s="1"/>
      <c r="L38" s="1"/>
      <c r="M38" s="1"/>
      <c r="N38" s="12"/>
      <c r="X38" s="1"/>
    </row>
    <row r="39" spans="1:24" ht="12.75">
      <c r="A39" s="13" t="s">
        <v>49</v>
      </c>
      <c r="B39" s="8">
        <v>10560</v>
      </c>
      <c r="C39" s="9"/>
      <c r="D39" s="10">
        <f t="shared" si="7"/>
        <v>10560</v>
      </c>
      <c r="E39" s="10">
        <v>704658.34</v>
      </c>
      <c r="F39" s="10">
        <v>686400</v>
      </c>
      <c r="G39" s="10">
        <v>139115.64</v>
      </c>
      <c r="H39" s="10">
        <v>250000</v>
      </c>
      <c r="I39" s="10">
        <f t="shared" si="8"/>
        <v>1780173.98</v>
      </c>
      <c r="J39" s="11">
        <f t="shared" si="9"/>
        <v>-1769613.98</v>
      </c>
      <c r="K39" s="1"/>
      <c r="L39" s="1"/>
      <c r="M39" s="1"/>
      <c r="N39" s="12"/>
      <c r="X39" s="1"/>
    </row>
    <row r="40" spans="1:24" ht="12.75">
      <c r="A40" s="7" t="s">
        <v>50</v>
      </c>
      <c r="B40" s="8">
        <v>43488477</v>
      </c>
      <c r="C40" s="9">
        <v>-29200000</v>
      </c>
      <c r="D40" s="10">
        <f t="shared" si="7"/>
        <v>14288477</v>
      </c>
      <c r="E40" s="10"/>
      <c r="F40" s="10">
        <v>9450118</v>
      </c>
      <c r="G40" s="10">
        <v>2421755</v>
      </c>
      <c r="H40" s="10">
        <v>1253160</v>
      </c>
      <c r="I40" s="10">
        <f t="shared" si="8"/>
        <v>13125033</v>
      </c>
      <c r="J40" s="11">
        <f t="shared" si="9"/>
        <v>1163444</v>
      </c>
      <c r="K40" s="1"/>
      <c r="L40" s="1"/>
      <c r="M40" s="1"/>
      <c r="N40" s="12"/>
      <c r="X40" s="1"/>
    </row>
    <row r="41" spans="1:24" ht="12.75">
      <c r="A41" s="7" t="s">
        <v>51</v>
      </c>
      <c r="B41" s="8">
        <v>31843665</v>
      </c>
      <c r="C41" s="9">
        <v>30000000</v>
      </c>
      <c r="D41" s="10">
        <f t="shared" si="7"/>
        <v>61843665</v>
      </c>
      <c r="E41" s="10">
        <v>32818016.65</v>
      </c>
      <c r="F41" s="10">
        <v>3914533.11</v>
      </c>
      <c r="G41" s="10">
        <v>5067168.55</v>
      </c>
      <c r="H41" s="10">
        <v>3718318</v>
      </c>
      <c r="I41" s="10">
        <f t="shared" si="8"/>
        <v>45518036.309999995</v>
      </c>
      <c r="J41" s="11">
        <f t="shared" si="9"/>
        <v>16325628.690000005</v>
      </c>
      <c r="K41" s="1"/>
      <c r="L41" s="1"/>
      <c r="M41" s="1"/>
      <c r="N41" s="12"/>
      <c r="X41" s="1"/>
    </row>
    <row r="42" spans="1:24" ht="12.75">
      <c r="A42" s="14" t="s">
        <v>52</v>
      </c>
      <c r="B42" s="8"/>
      <c r="C42" s="9">
        <v>6000000</v>
      </c>
      <c r="D42" s="10">
        <f t="shared" si="7"/>
        <v>6000000</v>
      </c>
      <c r="E42" s="10"/>
      <c r="F42" s="10"/>
      <c r="G42" s="10"/>
      <c r="H42" s="10">
        <v>2506320</v>
      </c>
      <c r="I42" s="10">
        <f t="shared" si="8"/>
        <v>2506320</v>
      </c>
      <c r="J42" s="11">
        <f t="shared" si="9"/>
        <v>3493680</v>
      </c>
      <c r="K42" s="1"/>
      <c r="L42" s="1"/>
      <c r="M42" s="1"/>
      <c r="N42" s="12"/>
      <c r="X42" s="1"/>
    </row>
    <row r="43" spans="1:24" ht="12.75">
      <c r="A43" s="14" t="s">
        <v>53</v>
      </c>
      <c r="B43" s="8"/>
      <c r="C43" s="9">
        <v>306800</v>
      </c>
      <c r="D43" s="10">
        <f t="shared" si="7"/>
        <v>306800</v>
      </c>
      <c r="E43" s="10"/>
      <c r="F43" s="10"/>
      <c r="G43" s="10">
        <v>303850</v>
      </c>
      <c r="H43" s="10"/>
      <c r="I43" s="10">
        <f t="shared" si="8"/>
        <v>303850</v>
      </c>
      <c r="J43" s="11">
        <f t="shared" si="9"/>
        <v>2950</v>
      </c>
      <c r="K43" s="1"/>
      <c r="L43" s="1"/>
      <c r="M43" s="1"/>
      <c r="N43" s="12"/>
      <c r="X43" s="1"/>
    </row>
    <row r="44" spans="1:24" ht="12.75">
      <c r="A44" s="14" t="s">
        <v>54</v>
      </c>
      <c r="B44" s="8">
        <v>11792907</v>
      </c>
      <c r="C44" s="9"/>
      <c r="D44" s="10">
        <f t="shared" si="7"/>
        <v>11792907</v>
      </c>
      <c r="E44" s="10"/>
      <c r="F44" s="10"/>
      <c r="G44" s="10"/>
      <c r="H44" s="10"/>
      <c r="I44" s="10">
        <f t="shared" si="8"/>
        <v>0</v>
      </c>
      <c r="J44" s="11">
        <f t="shared" si="9"/>
        <v>11792907</v>
      </c>
      <c r="K44" s="1"/>
      <c r="L44" s="1"/>
      <c r="M44" s="1"/>
      <c r="N44" s="12"/>
      <c r="X44" s="1"/>
    </row>
    <row r="45" spans="1:24" ht="12.75">
      <c r="A45" s="14" t="s">
        <v>55</v>
      </c>
      <c r="B45" s="8">
        <v>3295777</v>
      </c>
      <c r="C45" s="9"/>
      <c r="D45" s="10">
        <f t="shared" si="7"/>
        <v>3295777</v>
      </c>
      <c r="E45" s="10"/>
      <c r="F45" s="10"/>
      <c r="G45" s="10"/>
      <c r="H45" s="10"/>
      <c r="I45" s="10">
        <f t="shared" si="8"/>
        <v>0</v>
      </c>
      <c r="J45" s="11">
        <f t="shared" si="9"/>
        <v>3295777</v>
      </c>
      <c r="K45" s="1"/>
      <c r="L45" s="1"/>
      <c r="M45" s="1"/>
      <c r="N45" s="12"/>
      <c r="X45" s="1"/>
    </row>
    <row r="46" spans="1:24" ht="12.75">
      <c r="A46" s="15" t="s">
        <v>56</v>
      </c>
      <c r="B46" s="8">
        <v>3420000</v>
      </c>
      <c r="C46" s="9"/>
      <c r="D46" s="10">
        <f t="shared" si="7"/>
        <v>3420000</v>
      </c>
      <c r="E46" s="10">
        <v>285000</v>
      </c>
      <c r="F46" s="10">
        <v>285000</v>
      </c>
      <c r="G46" s="10">
        <v>285000</v>
      </c>
      <c r="H46" s="10">
        <v>2565000</v>
      </c>
      <c r="I46" s="10">
        <f t="shared" si="8"/>
        <v>3420000</v>
      </c>
      <c r="J46" s="11">
        <f t="shared" si="9"/>
        <v>0</v>
      </c>
      <c r="K46" s="1"/>
      <c r="L46" s="1"/>
      <c r="M46" s="1"/>
      <c r="N46" s="12"/>
      <c r="X46" s="1"/>
    </row>
    <row r="47" spans="1:24" ht="12.75">
      <c r="A47" s="14" t="s">
        <v>57</v>
      </c>
      <c r="B47" s="8">
        <v>84000000</v>
      </c>
      <c r="C47" s="9"/>
      <c r="D47" s="10">
        <f t="shared" si="7"/>
        <v>84000000</v>
      </c>
      <c r="E47" s="10"/>
      <c r="F47" s="10">
        <v>14000000</v>
      </c>
      <c r="G47" s="10">
        <v>7000000</v>
      </c>
      <c r="H47" s="10"/>
      <c r="I47" s="10">
        <f t="shared" si="8"/>
        <v>21000000</v>
      </c>
      <c r="J47" s="11">
        <f t="shared" si="9"/>
        <v>63000000</v>
      </c>
      <c r="K47" s="1"/>
      <c r="L47" s="1"/>
      <c r="M47" s="1"/>
      <c r="N47" s="12"/>
      <c r="X47" s="1"/>
    </row>
    <row r="48" spans="1:24" ht="12.75">
      <c r="A48" s="16" t="s">
        <v>58</v>
      </c>
      <c r="B48" s="8">
        <v>5300002</v>
      </c>
      <c r="C48" s="9">
        <v>-1600000</v>
      </c>
      <c r="D48" s="10">
        <f t="shared" si="7"/>
        <v>3700002</v>
      </c>
      <c r="E48" s="10"/>
      <c r="F48" s="10"/>
      <c r="G48" s="10">
        <v>2991356.73</v>
      </c>
      <c r="H48" s="10"/>
      <c r="I48" s="10">
        <f t="shared" si="8"/>
        <v>2991356.73</v>
      </c>
      <c r="J48" s="11">
        <f t="shared" si="9"/>
        <v>708645.27</v>
      </c>
      <c r="K48" s="1"/>
      <c r="L48" s="1"/>
      <c r="M48" s="1"/>
      <c r="N48" s="12"/>
      <c r="X48" s="1"/>
    </row>
    <row r="49" spans="1:24" ht="12.75">
      <c r="A49" s="16" t="s">
        <v>59</v>
      </c>
      <c r="B49" s="8">
        <v>9027177</v>
      </c>
      <c r="C49" s="10">
        <v>-3250000</v>
      </c>
      <c r="D49" s="10">
        <f t="shared" si="7"/>
        <v>5777177</v>
      </c>
      <c r="E49" s="10"/>
      <c r="F49" s="10">
        <v>528704.9</v>
      </c>
      <c r="G49" s="10">
        <v>-339196.9</v>
      </c>
      <c r="H49" s="10">
        <v>-189508</v>
      </c>
      <c r="I49" s="10">
        <f t="shared" si="8"/>
        <v>0</v>
      </c>
      <c r="J49" s="11">
        <f t="shared" si="9"/>
        <v>5777177</v>
      </c>
      <c r="K49" s="1"/>
      <c r="L49" s="1"/>
      <c r="M49" s="1"/>
      <c r="N49" s="12"/>
      <c r="X49" s="1"/>
    </row>
    <row r="50" spans="1:24" ht="12.75">
      <c r="A50" s="16" t="s">
        <v>60</v>
      </c>
      <c r="B50" s="8"/>
      <c r="C50" s="10">
        <v>300000</v>
      </c>
      <c r="D50" s="10">
        <f t="shared" si="7"/>
        <v>300000</v>
      </c>
      <c r="E50" s="10"/>
      <c r="F50" s="10"/>
      <c r="G50" s="10">
        <v>279559.75</v>
      </c>
      <c r="H50" s="10"/>
      <c r="I50" s="10">
        <f t="shared" si="8"/>
        <v>279559.75</v>
      </c>
      <c r="J50" s="11">
        <f t="shared" si="9"/>
        <v>20440.25</v>
      </c>
      <c r="K50" s="1"/>
      <c r="L50" s="1"/>
      <c r="M50" s="1"/>
      <c r="N50" s="12"/>
      <c r="X50" s="1"/>
    </row>
    <row r="51" spans="1:24" ht="12.75">
      <c r="A51" s="16" t="s">
        <v>61</v>
      </c>
      <c r="B51" s="8"/>
      <c r="C51" s="10">
        <v>5250000</v>
      </c>
      <c r="D51" s="10">
        <f t="shared" si="7"/>
        <v>5250000</v>
      </c>
      <c r="E51" s="10"/>
      <c r="F51" s="10">
        <v>2719616.63</v>
      </c>
      <c r="G51" s="10">
        <v>1429932.83</v>
      </c>
      <c r="H51" s="10"/>
      <c r="I51" s="10">
        <f t="shared" si="8"/>
        <v>4149549.46</v>
      </c>
      <c r="J51" s="11">
        <f t="shared" si="9"/>
        <v>1100450.54</v>
      </c>
      <c r="K51" s="1"/>
      <c r="L51" s="1"/>
      <c r="M51" s="1"/>
      <c r="N51" s="12"/>
      <c r="X51" s="1"/>
    </row>
    <row r="52" spans="1:24" ht="12.75">
      <c r="A52" s="16" t="s">
        <v>62</v>
      </c>
      <c r="B52" s="8"/>
      <c r="C52" s="10">
        <v>970000</v>
      </c>
      <c r="D52" s="10">
        <f t="shared" si="7"/>
        <v>970000</v>
      </c>
      <c r="E52" s="10"/>
      <c r="F52" s="10"/>
      <c r="G52" s="10"/>
      <c r="H52" s="10"/>
      <c r="I52" s="10">
        <f t="shared" si="8"/>
        <v>0</v>
      </c>
      <c r="J52" s="11">
        <f t="shared" si="9"/>
        <v>970000</v>
      </c>
      <c r="K52" s="1"/>
      <c r="L52" s="1"/>
      <c r="M52" s="1"/>
      <c r="N52" s="12"/>
      <c r="X52" s="1"/>
    </row>
    <row r="53" spans="1:24" ht="12.75">
      <c r="A53" s="14" t="s">
        <v>63</v>
      </c>
      <c r="B53" s="8">
        <v>915672</v>
      </c>
      <c r="C53" s="9">
        <v>3912000</v>
      </c>
      <c r="D53" s="10">
        <f t="shared" si="7"/>
        <v>4827672</v>
      </c>
      <c r="E53" s="10"/>
      <c r="F53" s="10"/>
      <c r="G53" s="10">
        <v>150000</v>
      </c>
      <c r="H53" s="10">
        <v>3912000</v>
      </c>
      <c r="I53" s="10">
        <f t="shared" si="8"/>
        <v>4062000</v>
      </c>
      <c r="J53" s="11">
        <f t="shared" si="9"/>
        <v>765672</v>
      </c>
      <c r="K53" s="1"/>
      <c r="L53" s="1"/>
      <c r="M53" s="1"/>
      <c r="N53" s="12"/>
      <c r="X53" s="1"/>
    </row>
    <row r="54" spans="1:24" ht="13.5" thickBot="1">
      <c r="A54" s="88" t="s">
        <v>64</v>
      </c>
      <c r="B54" s="8">
        <v>11150100</v>
      </c>
      <c r="C54" s="9">
        <v>-11150100</v>
      </c>
      <c r="D54" s="10">
        <f t="shared" si="7"/>
        <v>0</v>
      </c>
      <c r="E54" s="10"/>
      <c r="F54" s="10"/>
      <c r="G54" s="10"/>
      <c r="H54" s="10"/>
      <c r="I54" s="10">
        <f t="shared" si="8"/>
        <v>0</v>
      </c>
      <c r="J54" s="11">
        <f t="shared" si="9"/>
        <v>0</v>
      </c>
      <c r="K54" s="1"/>
      <c r="L54" s="1"/>
      <c r="M54" s="1"/>
      <c r="N54" s="12"/>
      <c r="X54" s="1"/>
    </row>
    <row r="55" spans="1:24" ht="13.5" thickBot="1">
      <c r="A55" s="28" t="s">
        <v>65</v>
      </c>
      <c r="B55" s="3">
        <f>SUM(B56:B83)</f>
        <v>386114850</v>
      </c>
      <c r="C55" s="5">
        <f>SUM(C56:C84)</f>
        <v>-71583084</v>
      </c>
      <c r="D55" s="3">
        <f>SUM(D56:D84)</f>
        <v>314531766</v>
      </c>
      <c r="E55" s="3">
        <f>SUM(E56:E83)</f>
        <v>2196129.73</v>
      </c>
      <c r="F55" s="3">
        <f>SUM(F56:F83)</f>
        <v>36853520.379999995</v>
      </c>
      <c r="G55" s="3">
        <f>SUM(G56:G84)</f>
        <v>115979271.95999998</v>
      </c>
      <c r="H55" s="3">
        <f>SUM(H56:H84)</f>
        <v>1730414.3899999997</v>
      </c>
      <c r="I55" s="3">
        <f>SUM(I56:I84)</f>
        <v>156759336.45999998</v>
      </c>
      <c r="J55" s="3">
        <f>SUM(J56:J84)</f>
        <v>157772429.54000002</v>
      </c>
      <c r="K55" s="1"/>
      <c r="L55" s="1"/>
      <c r="M55" s="1"/>
      <c r="N55" s="12"/>
      <c r="X55" s="1"/>
    </row>
    <row r="56" spans="1:24" ht="12.75">
      <c r="A56" s="89" t="s">
        <v>66</v>
      </c>
      <c r="B56" s="8">
        <v>27420330</v>
      </c>
      <c r="C56" s="9">
        <v>-8192594</v>
      </c>
      <c r="D56" s="10">
        <f aca="true" t="shared" si="10" ref="D56:D84">+B56+C56</f>
        <v>19227736</v>
      </c>
      <c r="E56" s="10">
        <v>508039.56</v>
      </c>
      <c r="F56" s="10">
        <v>901595.52</v>
      </c>
      <c r="G56" s="10">
        <v>2272605.66</v>
      </c>
      <c r="H56" s="10">
        <v>720139.8</v>
      </c>
      <c r="I56" s="10">
        <f aca="true" t="shared" si="11" ref="I56:I84">SUM(E56:H56)</f>
        <v>4402380.54</v>
      </c>
      <c r="J56" s="11">
        <f aca="true" t="shared" si="12" ref="J56:J84">+D56-I56</f>
        <v>14825355.46</v>
      </c>
      <c r="K56" s="1"/>
      <c r="L56" s="1"/>
      <c r="M56" s="1"/>
      <c r="N56" s="12"/>
      <c r="X56" s="1"/>
    </row>
    <row r="57" spans="1:24" ht="12.75">
      <c r="A57" s="89" t="s">
        <v>67</v>
      </c>
      <c r="B57" s="8">
        <v>22359999</v>
      </c>
      <c r="C57" s="9">
        <v>-10000000</v>
      </c>
      <c r="D57" s="10">
        <f t="shared" si="10"/>
        <v>12359999</v>
      </c>
      <c r="E57" s="10"/>
      <c r="F57" s="10"/>
      <c r="G57" s="10"/>
      <c r="H57" s="10"/>
      <c r="I57" s="10">
        <f t="shared" si="11"/>
        <v>0</v>
      </c>
      <c r="J57" s="11">
        <f t="shared" si="12"/>
        <v>12359999</v>
      </c>
      <c r="K57" s="1"/>
      <c r="L57" s="1"/>
      <c r="M57" s="1"/>
      <c r="N57" s="12"/>
      <c r="X57" s="1"/>
    </row>
    <row r="58" spans="1:24" ht="12.75">
      <c r="A58" s="89" t="s">
        <v>68</v>
      </c>
      <c r="B58" s="8"/>
      <c r="C58" s="9">
        <v>74195804.88</v>
      </c>
      <c r="D58" s="10">
        <f t="shared" si="10"/>
        <v>74195804.88</v>
      </c>
      <c r="E58" s="10"/>
      <c r="F58" s="10"/>
      <c r="G58" s="10">
        <v>51618783.96</v>
      </c>
      <c r="H58" s="10"/>
      <c r="I58" s="10">
        <f t="shared" si="11"/>
        <v>51618783.96</v>
      </c>
      <c r="J58" s="11">
        <f t="shared" si="12"/>
        <v>22577020.919999994</v>
      </c>
      <c r="K58" s="1"/>
      <c r="L58" s="1"/>
      <c r="M58" s="1"/>
      <c r="N58" s="12"/>
      <c r="X58" s="1"/>
    </row>
    <row r="59" spans="1:24" ht="12.75">
      <c r="A59" s="89" t="s">
        <v>69</v>
      </c>
      <c r="B59" s="8">
        <v>94249736</v>
      </c>
      <c r="C59" s="9">
        <v>-74195804.88</v>
      </c>
      <c r="D59" s="10">
        <f t="shared" si="10"/>
        <v>20053931.120000005</v>
      </c>
      <c r="E59" s="10"/>
      <c r="F59" s="10">
        <v>19602431.12</v>
      </c>
      <c r="G59" s="10">
        <v>18854465.1</v>
      </c>
      <c r="H59" s="10"/>
      <c r="I59" s="10">
        <f t="shared" si="11"/>
        <v>38456896.22</v>
      </c>
      <c r="J59" s="11">
        <f t="shared" si="12"/>
        <v>-18402965.099999994</v>
      </c>
      <c r="K59" s="1"/>
      <c r="L59" s="1"/>
      <c r="M59" s="1"/>
      <c r="N59" s="12"/>
      <c r="X59" s="1"/>
    </row>
    <row r="60" spans="1:24" ht="12.75">
      <c r="A60" s="89" t="s">
        <v>70</v>
      </c>
      <c r="B60" s="8"/>
      <c r="C60" s="9">
        <v>1200000</v>
      </c>
      <c r="D60" s="10">
        <f t="shared" si="10"/>
        <v>1200000</v>
      </c>
      <c r="E60" s="10"/>
      <c r="F60" s="10"/>
      <c r="G60" s="10"/>
      <c r="H60" s="10"/>
      <c r="I60" s="10">
        <f t="shared" si="11"/>
        <v>0</v>
      </c>
      <c r="J60" s="11">
        <f t="shared" si="12"/>
        <v>1200000</v>
      </c>
      <c r="K60" s="1"/>
      <c r="L60" s="1"/>
      <c r="M60" s="1"/>
      <c r="N60" s="12"/>
      <c r="X60" s="1"/>
    </row>
    <row r="61" spans="1:24" ht="12.75">
      <c r="A61" s="90" t="s">
        <v>71</v>
      </c>
      <c r="B61" s="8">
        <v>1950000</v>
      </c>
      <c r="C61" s="10"/>
      <c r="D61" s="10">
        <f t="shared" si="10"/>
        <v>1950000</v>
      </c>
      <c r="E61" s="10"/>
      <c r="F61" s="10"/>
      <c r="G61" s="10"/>
      <c r="H61" s="10"/>
      <c r="I61" s="10">
        <f t="shared" si="11"/>
        <v>0</v>
      </c>
      <c r="J61" s="11">
        <f t="shared" si="12"/>
        <v>1950000</v>
      </c>
      <c r="K61" s="1"/>
      <c r="L61" s="1"/>
      <c r="M61" s="1"/>
      <c r="N61" s="12"/>
      <c r="X61" s="1"/>
    </row>
    <row r="62" spans="1:24" ht="12.75">
      <c r="A62" s="90" t="s">
        <v>72</v>
      </c>
      <c r="B62" s="8">
        <v>3760203</v>
      </c>
      <c r="C62" s="10"/>
      <c r="D62" s="10">
        <f t="shared" si="10"/>
        <v>3760203</v>
      </c>
      <c r="E62" s="10"/>
      <c r="F62" s="10"/>
      <c r="G62" s="10"/>
      <c r="H62" s="10"/>
      <c r="I62" s="10">
        <f t="shared" si="11"/>
        <v>0</v>
      </c>
      <c r="J62" s="11">
        <f t="shared" si="12"/>
        <v>3760203</v>
      </c>
      <c r="K62" s="1"/>
      <c r="L62" s="1"/>
      <c r="M62" s="1"/>
      <c r="N62" s="12"/>
      <c r="X62" s="1"/>
    </row>
    <row r="63" spans="1:24" ht="12.75">
      <c r="A63" s="91" t="s">
        <v>73</v>
      </c>
      <c r="B63" s="8">
        <v>4100000</v>
      </c>
      <c r="C63" s="9">
        <v>-4100000</v>
      </c>
      <c r="D63" s="10">
        <f t="shared" si="10"/>
        <v>0</v>
      </c>
      <c r="E63" s="10"/>
      <c r="F63" s="10"/>
      <c r="G63" s="10"/>
      <c r="H63" s="10"/>
      <c r="I63" s="10">
        <f t="shared" si="11"/>
        <v>0</v>
      </c>
      <c r="J63" s="11">
        <f t="shared" si="12"/>
        <v>0</v>
      </c>
      <c r="K63" s="1"/>
      <c r="L63" s="1"/>
      <c r="M63" s="1"/>
      <c r="N63" s="12"/>
      <c r="X63" s="1"/>
    </row>
    <row r="64" spans="1:24" ht="12.75">
      <c r="A64" s="91" t="s">
        <v>74</v>
      </c>
      <c r="B64" s="8">
        <v>425212</v>
      </c>
      <c r="C64" s="10"/>
      <c r="D64" s="10">
        <f t="shared" si="10"/>
        <v>425212</v>
      </c>
      <c r="E64" s="10"/>
      <c r="F64" s="10"/>
      <c r="G64" s="10"/>
      <c r="H64" s="10"/>
      <c r="I64" s="10">
        <f t="shared" si="11"/>
        <v>0</v>
      </c>
      <c r="J64" s="11">
        <f t="shared" si="12"/>
        <v>425212</v>
      </c>
      <c r="K64" s="1"/>
      <c r="L64" s="1"/>
      <c r="M64" s="1"/>
      <c r="N64" s="12"/>
      <c r="X64" s="1"/>
    </row>
    <row r="65" spans="1:24" ht="12.75">
      <c r="A65" s="91" t="s">
        <v>75</v>
      </c>
      <c r="B65" s="8">
        <v>12500000</v>
      </c>
      <c r="C65" s="9">
        <v>-6363590</v>
      </c>
      <c r="D65" s="10">
        <f t="shared" si="10"/>
        <v>6136410</v>
      </c>
      <c r="E65" s="10"/>
      <c r="F65" s="10"/>
      <c r="G65" s="10"/>
      <c r="H65" s="10"/>
      <c r="I65" s="10">
        <f t="shared" si="11"/>
        <v>0</v>
      </c>
      <c r="J65" s="11">
        <f t="shared" si="12"/>
        <v>6136410</v>
      </c>
      <c r="K65" s="1"/>
      <c r="L65" s="1"/>
      <c r="M65" s="1"/>
      <c r="N65" s="12"/>
      <c r="X65" s="1"/>
    </row>
    <row r="66" spans="1:24" ht="12.75">
      <c r="A66" s="89" t="s">
        <v>76</v>
      </c>
      <c r="B66" s="8">
        <v>4034190</v>
      </c>
      <c r="C66" s="9">
        <v>-800000</v>
      </c>
      <c r="D66" s="10">
        <f t="shared" si="10"/>
        <v>3234190</v>
      </c>
      <c r="E66" s="10"/>
      <c r="F66" s="10"/>
      <c r="G66" s="10">
        <v>338955</v>
      </c>
      <c r="H66" s="10"/>
      <c r="I66" s="10">
        <f t="shared" si="11"/>
        <v>338955</v>
      </c>
      <c r="J66" s="11">
        <f t="shared" si="12"/>
        <v>2895235</v>
      </c>
      <c r="K66" s="1"/>
      <c r="L66" s="1"/>
      <c r="M66" s="1"/>
      <c r="N66" s="12"/>
      <c r="X66" s="1"/>
    </row>
    <row r="67" spans="1:24" ht="12.75">
      <c r="A67" s="91" t="s">
        <v>77</v>
      </c>
      <c r="B67" s="8">
        <v>3061000</v>
      </c>
      <c r="C67" s="9">
        <v>-3061000</v>
      </c>
      <c r="D67" s="10">
        <f t="shared" si="10"/>
        <v>0</v>
      </c>
      <c r="E67" s="10"/>
      <c r="F67" s="10"/>
      <c r="G67" s="10">
        <v>41050.5</v>
      </c>
      <c r="H67" s="10"/>
      <c r="I67" s="10">
        <f t="shared" si="11"/>
        <v>41050.5</v>
      </c>
      <c r="J67" s="11">
        <f t="shared" si="12"/>
        <v>-41050.5</v>
      </c>
      <c r="K67" s="1"/>
      <c r="L67" s="1"/>
      <c r="M67" s="1"/>
      <c r="N67" s="12"/>
      <c r="X67" s="1"/>
    </row>
    <row r="68" spans="1:24" ht="12.75">
      <c r="A68" s="91" t="s">
        <v>78</v>
      </c>
      <c r="B68" s="8"/>
      <c r="C68" s="10">
        <v>3061000</v>
      </c>
      <c r="D68" s="10">
        <f t="shared" si="10"/>
        <v>3061000</v>
      </c>
      <c r="E68" s="10"/>
      <c r="F68" s="10"/>
      <c r="G68" s="10">
        <v>1643271.99</v>
      </c>
      <c r="H68" s="10"/>
      <c r="I68" s="10">
        <f t="shared" si="11"/>
        <v>1643271.99</v>
      </c>
      <c r="J68" s="11">
        <f t="shared" si="12"/>
        <v>1417728.01</v>
      </c>
      <c r="K68" s="1"/>
      <c r="L68" s="1"/>
      <c r="M68" s="1"/>
      <c r="N68" s="12"/>
      <c r="X68" s="1"/>
    </row>
    <row r="69" spans="1:24" ht="12.75">
      <c r="A69" s="91" t="s">
        <v>79</v>
      </c>
      <c r="B69" s="8">
        <v>1000000</v>
      </c>
      <c r="C69" s="9">
        <v>-1000000</v>
      </c>
      <c r="D69" s="10">
        <f t="shared" si="10"/>
        <v>0</v>
      </c>
      <c r="E69" s="10"/>
      <c r="F69" s="10"/>
      <c r="G69" s="10"/>
      <c r="H69" s="10"/>
      <c r="I69" s="10">
        <f t="shared" si="11"/>
        <v>0</v>
      </c>
      <c r="J69" s="11">
        <f t="shared" si="12"/>
        <v>0</v>
      </c>
      <c r="K69" s="1"/>
      <c r="L69" s="1"/>
      <c r="M69" s="1"/>
      <c r="N69" s="12"/>
      <c r="X69" s="1"/>
    </row>
    <row r="70" spans="1:24" ht="12.75">
      <c r="A70" s="91" t="s">
        <v>80</v>
      </c>
      <c r="B70" s="8"/>
      <c r="C70" s="10">
        <v>2760000</v>
      </c>
      <c r="D70" s="10">
        <f t="shared" si="10"/>
        <v>2760000</v>
      </c>
      <c r="E70" s="10"/>
      <c r="F70" s="10"/>
      <c r="G70" s="10">
        <v>2378750</v>
      </c>
      <c r="H70" s="10"/>
      <c r="I70" s="10">
        <f t="shared" si="11"/>
        <v>2378750</v>
      </c>
      <c r="J70" s="11">
        <f t="shared" si="12"/>
        <v>381250</v>
      </c>
      <c r="K70" s="1"/>
      <c r="L70" s="1"/>
      <c r="M70" s="1"/>
      <c r="N70" s="12"/>
      <c r="X70" s="1"/>
    </row>
    <row r="71" spans="1:24" ht="12.75">
      <c r="A71" s="89" t="s">
        <v>81</v>
      </c>
      <c r="B71" s="8">
        <v>58985931</v>
      </c>
      <c r="C71" s="9">
        <v>-22000000</v>
      </c>
      <c r="D71" s="10">
        <f t="shared" si="10"/>
        <v>36985931</v>
      </c>
      <c r="E71" s="10">
        <v>138899.92</v>
      </c>
      <c r="F71" s="10">
        <v>3897949.9</v>
      </c>
      <c r="G71" s="10">
        <v>6270365.3</v>
      </c>
      <c r="H71" s="10">
        <v>395978.99</v>
      </c>
      <c r="I71" s="10">
        <f t="shared" si="11"/>
        <v>10703194.11</v>
      </c>
      <c r="J71" s="11">
        <f t="shared" si="12"/>
        <v>26282736.89</v>
      </c>
      <c r="K71" s="1"/>
      <c r="L71" s="1"/>
      <c r="M71" s="1"/>
      <c r="N71" s="12"/>
      <c r="X71" s="1"/>
    </row>
    <row r="72" spans="1:24" ht="12.75">
      <c r="A72" s="89" t="s">
        <v>82</v>
      </c>
      <c r="B72" s="8"/>
      <c r="C72" s="10">
        <v>1300000</v>
      </c>
      <c r="D72" s="10">
        <f t="shared" si="10"/>
        <v>1300000</v>
      </c>
      <c r="E72" s="10"/>
      <c r="F72" s="10"/>
      <c r="G72" s="10">
        <v>915590.11</v>
      </c>
      <c r="H72" s="10"/>
      <c r="I72" s="10">
        <f t="shared" si="11"/>
        <v>915590.11</v>
      </c>
      <c r="J72" s="11">
        <f t="shared" si="12"/>
        <v>384409.89</v>
      </c>
      <c r="K72" s="1"/>
      <c r="L72" s="1"/>
      <c r="M72" s="1"/>
      <c r="N72" s="12"/>
      <c r="X72" s="1"/>
    </row>
    <row r="73" spans="1:24" ht="12.75">
      <c r="A73" s="89" t="s">
        <v>83</v>
      </c>
      <c r="B73" s="8">
        <v>10000000</v>
      </c>
      <c r="C73" s="9">
        <v>31000000</v>
      </c>
      <c r="D73" s="10">
        <f t="shared" si="10"/>
        <v>41000000</v>
      </c>
      <c r="E73" s="10">
        <v>1549190.25</v>
      </c>
      <c r="F73" s="10">
        <v>6904141.84</v>
      </c>
      <c r="G73" s="10">
        <v>9279140.7</v>
      </c>
      <c r="H73" s="10">
        <v>1304021.01</v>
      </c>
      <c r="I73" s="10">
        <f t="shared" si="11"/>
        <v>19036493.8</v>
      </c>
      <c r="J73" s="11">
        <f t="shared" si="12"/>
        <v>21963506.2</v>
      </c>
      <c r="K73" s="1"/>
      <c r="L73" s="1"/>
      <c r="M73" s="1"/>
      <c r="N73" s="12"/>
      <c r="X73" s="1"/>
    </row>
    <row r="74" spans="1:24" ht="12.75">
      <c r="A74" s="89" t="s">
        <v>82</v>
      </c>
      <c r="B74" s="8"/>
      <c r="C74" s="9">
        <v>1300000</v>
      </c>
      <c r="D74" s="10">
        <f t="shared" si="10"/>
        <v>1300000</v>
      </c>
      <c r="E74" s="10"/>
      <c r="F74" s="10"/>
      <c r="G74" s="10"/>
      <c r="H74" s="10"/>
      <c r="I74" s="10">
        <f t="shared" si="11"/>
        <v>0</v>
      </c>
      <c r="J74" s="11">
        <f t="shared" si="12"/>
        <v>1300000</v>
      </c>
      <c r="K74" s="1"/>
      <c r="L74" s="1"/>
      <c r="M74" s="1"/>
      <c r="N74" s="12"/>
      <c r="X74" s="1"/>
    </row>
    <row r="75" spans="1:24" ht="12.75">
      <c r="A75" s="89" t="s">
        <v>84</v>
      </c>
      <c r="B75" s="8">
        <v>37670000</v>
      </c>
      <c r="C75" s="9">
        <v>-26574900</v>
      </c>
      <c r="D75" s="10">
        <f t="shared" si="10"/>
        <v>11095100</v>
      </c>
      <c r="E75" s="10"/>
      <c r="F75" s="10"/>
      <c r="G75" s="10"/>
      <c r="H75" s="10"/>
      <c r="I75" s="10">
        <f t="shared" si="11"/>
        <v>0</v>
      </c>
      <c r="J75" s="11">
        <f t="shared" si="12"/>
        <v>11095100</v>
      </c>
      <c r="K75" s="1"/>
      <c r="L75" s="1"/>
      <c r="M75" s="1"/>
      <c r="N75" s="12"/>
      <c r="X75" s="1"/>
    </row>
    <row r="76" spans="1:24" ht="12.75">
      <c r="A76" s="91" t="s">
        <v>85</v>
      </c>
      <c r="B76" s="8">
        <v>92567171</v>
      </c>
      <c r="C76" s="9">
        <v>-92567171</v>
      </c>
      <c r="D76" s="10">
        <f t="shared" si="10"/>
        <v>0</v>
      </c>
      <c r="E76" s="10"/>
      <c r="F76" s="10"/>
      <c r="G76" s="10">
        <v>134697</v>
      </c>
      <c r="H76" s="10"/>
      <c r="I76" s="10">
        <f t="shared" si="11"/>
        <v>134697</v>
      </c>
      <c r="J76" s="11">
        <f t="shared" si="12"/>
        <v>-134697</v>
      </c>
      <c r="K76" s="1"/>
      <c r="L76" s="1"/>
      <c r="M76" s="1"/>
      <c r="N76" s="12"/>
      <c r="X76" s="1"/>
    </row>
    <row r="77" spans="1:24" ht="12.75">
      <c r="A77" s="92" t="s">
        <v>86</v>
      </c>
      <c r="B77" s="8"/>
      <c r="C77" s="10">
        <v>5800000</v>
      </c>
      <c r="D77" s="10">
        <f t="shared" si="10"/>
        <v>5800000</v>
      </c>
      <c r="E77" s="10"/>
      <c r="F77" s="10"/>
      <c r="G77" s="10">
        <v>518911.7</v>
      </c>
      <c r="H77" s="10">
        <v>-36387.66</v>
      </c>
      <c r="I77" s="10">
        <f t="shared" si="11"/>
        <v>482524.04000000004</v>
      </c>
      <c r="J77" s="11">
        <f t="shared" si="12"/>
        <v>5317475.96</v>
      </c>
      <c r="K77" s="1"/>
      <c r="L77" s="1"/>
      <c r="M77" s="1"/>
      <c r="N77" s="12"/>
      <c r="X77" s="1"/>
    </row>
    <row r="78" spans="1:24" ht="12.75">
      <c r="A78" s="92" t="s">
        <v>87</v>
      </c>
      <c r="B78" s="8"/>
      <c r="C78" s="10">
        <v>12567171</v>
      </c>
      <c r="D78" s="10">
        <f t="shared" si="10"/>
        <v>12567171</v>
      </c>
      <c r="E78" s="10"/>
      <c r="F78" s="10">
        <v>5431172</v>
      </c>
      <c r="G78" s="10">
        <v>1033889.75</v>
      </c>
      <c r="H78" s="10">
        <v>-653337.75</v>
      </c>
      <c r="I78" s="10">
        <f t="shared" si="11"/>
        <v>5811724</v>
      </c>
      <c r="J78" s="11">
        <f t="shared" si="12"/>
        <v>6755447</v>
      </c>
      <c r="K78" s="1"/>
      <c r="L78" s="1"/>
      <c r="M78" s="1"/>
      <c r="N78" s="12"/>
      <c r="X78" s="1"/>
    </row>
    <row r="79" spans="1:24" ht="12.75">
      <c r="A79" s="92" t="s">
        <v>88</v>
      </c>
      <c r="B79" s="8"/>
      <c r="C79" s="10">
        <v>47088000</v>
      </c>
      <c r="D79" s="10">
        <f t="shared" si="10"/>
        <v>47088000</v>
      </c>
      <c r="E79" s="10"/>
      <c r="F79" s="10">
        <v>116230</v>
      </c>
      <c r="G79" s="10">
        <v>16881527.8</v>
      </c>
      <c r="H79" s="10"/>
      <c r="I79" s="10">
        <f t="shared" si="11"/>
        <v>16997757.8</v>
      </c>
      <c r="J79" s="11">
        <f t="shared" si="12"/>
        <v>30090242.2</v>
      </c>
      <c r="K79" s="1"/>
      <c r="L79" s="1"/>
      <c r="M79" s="1"/>
      <c r="N79" s="12"/>
      <c r="X79" s="1"/>
    </row>
    <row r="80" spans="1:24" ht="12.75">
      <c r="A80" s="92" t="s">
        <v>89</v>
      </c>
      <c r="B80" s="8">
        <v>2000000</v>
      </c>
      <c r="C80" s="10"/>
      <c r="D80" s="10">
        <f t="shared" si="10"/>
        <v>2000000</v>
      </c>
      <c r="E80" s="10"/>
      <c r="F80" s="10"/>
      <c r="G80" s="10">
        <v>406581.52</v>
      </c>
      <c r="H80" s="10"/>
      <c r="I80" s="10">
        <f t="shared" si="11"/>
        <v>406581.52</v>
      </c>
      <c r="J80" s="11">
        <f t="shared" si="12"/>
        <v>1593418.48</v>
      </c>
      <c r="K80" s="1"/>
      <c r="L80" s="1"/>
      <c r="M80" s="1"/>
      <c r="N80" s="12"/>
      <c r="X80" s="1"/>
    </row>
    <row r="81" spans="1:24" ht="12.75">
      <c r="A81" s="92" t="s">
        <v>90</v>
      </c>
      <c r="B81" s="8">
        <v>5600000</v>
      </c>
      <c r="C81" s="9">
        <v>-3000000</v>
      </c>
      <c r="D81" s="10">
        <f t="shared" si="10"/>
        <v>2600000</v>
      </c>
      <c r="E81" s="10"/>
      <c r="F81" s="10"/>
      <c r="G81" s="10">
        <v>1470190.73</v>
      </c>
      <c r="H81" s="10"/>
      <c r="I81" s="10">
        <f t="shared" si="11"/>
        <v>1470190.73</v>
      </c>
      <c r="J81" s="11">
        <f t="shared" si="12"/>
        <v>1129809.27</v>
      </c>
      <c r="K81" s="1"/>
      <c r="L81" s="1"/>
      <c r="M81" s="1"/>
      <c r="N81" s="12"/>
      <c r="X81" s="1"/>
    </row>
    <row r="82" spans="1:24" ht="12.75">
      <c r="A82" s="92" t="s">
        <v>91</v>
      </c>
      <c r="B82" s="8">
        <v>2000000</v>
      </c>
      <c r="C82" s="10"/>
      <c r="D82" s="10">
        <f t="shared" si="10"/>
        <v>2000000</v>
      </c>
      <c r="E82" s="10"/>
      <c r="F82" s="10"/>
      <c r="G82" s="10"/>
      <c r="H82" s="10"/>
      <c r="I82" s="10">
        <f t="shared" si="11"/>
        <v>0</v>
      </c>
      <c r="J82" s="11">
        <f t="shared" si="12"/>
        <v>2000000</v>
      </c>
      <c r="K82" s="1"/>
      <c r="L82" s="1"/>
      <c r="M82" s="1"/>
      <c r="N82" s="12"/>
      <c r="X82" s="1"/>
    </row>
    <row r="83" spans="1:24" ht="12.75">
      <c r="A83" s="93" t="s">
        <v>92</v>
      </c>
      <c r="B83" s="8">
        <v>2431078</v>
      </c>
      <c r="C83" s="9">
        <v>-500000</v>
      </c>
      <c r="D83" s="10">
        <f t="shared" si="10"/>
        <v>1931078</v>
      </c>
      <c r="E83" s="10"/>
      <c r="F83" s="10"/>
      <c r="G83" s="10">
        <v>1185252.32</v>
      </c>
      <c r="H83" s="10"/>
      <c r="I83" s="10">
        <f t="shared" si="11"/>
        <v>1185252.32</v>
      </c>
      <c r="J83" s="11">
        <f t="shared" si="12"/>
        <v>745825.6799999999</v>
      </c>
      <c r="K83" s="1"/>
      <c r="L83" s="1"/>
      <c r="M83" s="1"/>
      <c r="N83" s="12"/>
      <c r="X83" s="1"/>
    </row>
    <row r="84" spans="1:24" ht="13.5" thickBot="1">
      <c r="A84" s="93" t="s">
        <v>93</v>
      </c>
      <c r="B84" s="8"/>
      <c r="C84" s="10">
        <v>500000</v>
      </c>
      <c r="D84" s="10">
        <f t="shared" si="10"/>
        <v>500000</v>
      </c>
      <c r="E84" s="10"/>
      <c r="F84" s="10"/>
      <c r="G84" s="10">
        <v>735242.82</v>
      </c>
      <c r="H84" s="10"/>
      <c r="I84" s="10">
        <f t="shared" si="11"/>
        <v>735242.82</v>
      </c>
      <c r="J84" s="11">
        <f t="shared" si="12"/>
        <v>-235242.81999999995</v>
      </c>
      <c r="K84" s="1"/>
      <c r="L84" s="1"/>
      <c r="M84" s="1"/>
      <c r="N84" s="12"/>
      <c r="X84" s="1"/>
    </row>
    <row r="85" spans="1:24" ht="14.25" thickBot="1" thickTop="1">
      <c r="A85" s="17" t="s">
        <v>94</v>
      </c>
      <c r="B85" s="3">
        <f aca="true" t="shared" si="13" ref="B85:J85">SUM(B86:B95)</f>
        <v>3888575712</v>
      </c>
      <c r="C85" s="5">
        <f t="shared" si="13"/>
        <v>50000000</v>
      </c>
      <c r="D85" s="3">
        <f t="shared" si="13"/>
        <v>3938575712</v>
      </c>
      <c r="E85" s="3">
        <f t="shared" si="13"/>
        <v>279055854.1</v>
      </c>
      <c r="F85" s="3">
        <f t="shared" si="13"/>
        <v>328404706.7</v>
      </c>
      <c r="G85" s="3">
        <f t="shared" si="13"/>
        <v>336935759.81</v>
      </c>
      <c r="H85" s="3">
        <f t="shared" si="13"/>
        <v>246422816.99</v>
      </c>
      <c r="I85" s="3">
        <f t="shared" si="13"/>
        <v>1190819137.6</v>
      </c>
      <c r="J85" s="6">
        <f t="shared" si="13"/>
        <v>2747756574.3999996</v>
      </c>
      <c r="K85" s="1"/>
      <c r="L85" s="1"/>
      <c r="M85" s="1"/>
      <c r="X85" s="1"/>
    </row>
    <row r="86" spans="1:24" ht="13.5" thickTop="1">
      <c r="A86" s="15" t="s">
        <v>95</v>
      </c>
      <c r="B86" s="10">
        <v>20187120</v>
      </c>
      <c r="C86" s="10"/>
      <c r="D86" s="10">
        <f aca="true" t="shared" si="14" ref="D86:D95">+B86+C86</f>
        <v>20187120</v>
      </c>
      <c r="E86" s="10">
        <v>100000</v>
      </c>
      <c r="F86" s="10">
        <v>3244766</v>
      </c>
      <c r="G86" s="10">
        <v>1672383</v>
      </c>
      <c r="H86" s="10">
        <v>1672383</v>
      </c>
      <c r="I86" s="10">
        <f aca="true" t="shared" si="15" ref="I86:I95">SUM(E86:H86)</f>
        <v>6689532</v>
      </c>
      <c r="J86" s="11">
        <f aca="true" t="shared" si="16" ref="J86:J95">+D86-I86</f>
        <v>13497588</v>
      </c>
      <c r="K86" s="1"/>
      <c r="L86" s="1"/>
      <c r="M86" s="1"/>
      <c r="X86" s="1"/>
    </row>
    <row r="87" spans="1:24" ht="12.75">
      <c r="A87" s="15" t="s">
        <v>96</v>
      </c>
      <c r="B87" s="10">
        <v>61859075</v>
      </c>
      <c r="C87" s="10"/>
      <c r="D87" s="10">
        <f t="shared" si="14"/>
        <v>61859075</v>
      </c>
      <c r="E87" s="10">
        <v>5119922.91</v>
      </c>
      <c r="F87" s="10">
        <v>5139922.91</v>
      </c>
      <c r="G87" s="10">
        <v>5129922.91</v>
      </c>
      <c r="H87" s="10">
        <v>5129922.9</v>
      </c>
      <c r="I87" s="10">
        <f t="shared" si="15"/>
        <v>20519691.630000003</v>
      </c>
      <c r="J87" s="11">
        <f t="shared" si="16"/>
        <v>41339383.37</v>
      </c>
      <c r="K87" s="1"/>
      <c r="L87" s="1"/>
      <c r="M87" s="1"/>
      <c r="X87" s="1"/>
    </row>
    <row r="88" spans="1:24" ht="12.75">
      <c r="A88" s="18" t="s">
        <v>97</v>
      </c>
      <c r="B88" s="10">
        <v>36000000</v>
      </c>
      <c r="C88" s="10"/>
      <c r="D88" s="10">
        <f t="shared" si="14"/>
        <v>36000000</v>
      </c>
      <c r="E88" s="10">
        <v>3000000</v>
      </c>
      <c r="F88" s="10">
        <v>3000000</v>
      </c>
      <c r="G88" s="10">
        <v>3000000</v>
      </c>
      <c r="H88" s="10">
        <v>3000000</v>
      </c>
      <c r="I88" s="10">
        <f t="shared" si="15"/>
        <v>12000000</v>
      </c>
      <c r="J88" s="11">
        <f t="shared" si="16"/>
        <v>24000000</v>
      </c>
      <c r="K88" s="1"/>
      <c r="L88" s="1"/>
      <c r="M88" s="1"/>
      <c r="X88" s="1"/>
    </row>
    <row r="89" spans="1:24" ht="12.75">
      <c r="A89" s="15" t="s">
        <v>98</v>
      </c>
      <c r="B89" s="10">
        <v>1831814574</v>
      </c>
      <c r="C89" s="9">
        <v>50000000</v>
      </c>
      <c r="D89" s="10">
        <f t="shared" si="14"/>
        <v>1881814574</v>
      </c>
      <c r="E89" s="10">
        <v>117047517.78</v>
      </c>
      <c r="F89" s="10">
        <v>163231604.38</v>
      </c>
      <c r="G89" s="10">
        <v>173345040.49</v>
      </c>
      <c r="H89" s="10">
        <v>82832097.68</v>
      </c>
      <c r="I89" s="10">
        <f t="shared" si="15"/>
        <v>536456260.33</v>
      </c>
      <c r="J89" s="11">
        <f t="shared" si="16"/>
        <v>1345358313.67</v>
      </c>
      <c r="K89" s="1"/>
      <c r="L89" s="1"/>
      <c r="M89" s="1"/>
      <c r="X89" s="1"/>
    </row>
    <row r="90" spans="1:24" ht="12.75">
      <c r="A90" s="15" t="s">
        <v>99</v>
      </c>
      <c r="B90" s="10">
        <v>25546724</v>
      </c>
      <c r="C90" s="9"/>
      <c r="D90" s="10">
        <f t="shared" si="14"/>
        <v>25546724</v>
      </c>
      <c r="E90" s="10"/>
      <c r="F90" s="10"/>
      <c r="G90" s="10"/>
      <c r="H90" s="10"/>
      <c r="I90" s="10">
        <f t="shared" si="15"/>
        <v>0</v>
      </c>
      <c r="J90" s="11">
        <f t="shared" si="16"/>
        <v>25546724</v>
      </c>
      <c r="K90" s="1"/>
      <c r="L90" s="1"/>
      <c r="M90" s="1"/>
      <c r="X90" s="1"/>
    </row>
    <row r="91" spans="1:24" ht="12.75">
      <c r="A91" s="15" t="s">
        <v>100</v>
      </c>
      <c r="B91" s="10">
        <v>112383321</v>
      </c>
      <c r="C91" s="9"/>
      <c r="D91" s="10">
        <f t="shared" si="14"/>
        <v>112383321</v>
      </c>
      <c r="E91" s="10">
        <v>8355851.41</v>
      </c>
      <c r="F91" s="10">
        <v>8355851.41</v>
      </c>
      <c r="G91" s="10">
        <v>8355851.41</v>
      </c>
      <c r="H91" s="10">
        <v>8355851.41</v>
      </c>
      <c r="I91" s="10">
        <f t="shared" si="15"/>
        <v>33423405.64</v>
      </c>
      <c r="J91" s="11">
        <f t="shared" si="16"/>
        <v>78959915.36</v>
      </c>
      <c r="K91" s="1"/>
      <c r="L91" s="1"/>
      <c r="M91" s="1"/>
      <c r="X91" s="1"/>
    </row>
    <row r="92" spans="1:24" ht="12.75">
      <c r="A92" s="15" t="s">
        <v>100</v>
      </c>
      <c r="B92" s="10">
        <v>586976728</v>
      </c>
      <c r="C92" s="10">
        <v>472000008</v>
      </c>
      <c r="D92" s="10">
        <f t="shared" si="14"/>
        <v>1058976736</v>
      </c>
      <c r="E92" s="10">
        <v>84877756</v>
      </c>
      <c r="F92" s="10">
        <v>84877756</v>
      </c>
      <c r="G92" s="10">
        <v>84877756</v>
      </c>
      <c r="H92" s="10">
        <v>84877756</v>
      </c>
      <c r="I92" s="10">
        <f t="shared" si="15"/>
        <v>339511024</v>
      </c>
      <c r="J92" s="11">
        <f t="shared" si="16"/>
        <v>719465712</v>
      </c>
      <c r="K92" s="1"/>
      <c r="L92" s="1"/>
      <c r="M92" s="1"/>
      <c r="X92" s="1"/>
    </row>
    <row r="93" spans="1:24" ht="12.75">
      <c r="A93" s="15" t="s">
        <v>101</v>
      </c>
      <c r="B93" s="10">
        <v>183956253</v>
      </c>
      <c r="C93" s="10"/>
      <c r="D93" s="10">
        <f t="shared" si="14"/>
        <v>183956253</v>
      </c>
      <c r="E93" s="10">
        <v>14150481</v>
      </c>
      <c r="F93" s="10">
        <v>14150481</v>
      </c>
      <c r="G93" s="10">
        <v>14150481</v>
      </c>
      <c r="H93" s="10">
        <v>14150481</v>
      </c>
      <c r="I93" s="10">
        <f t="shared" si="15"/>
        <v>56601924</v>
      </c>
      <c r="J93" s="11">
        <f t="shared" si="16"/>
        <v>127354329</v>
      </c>
      <c r="K93" s="1"/>
      <c r="L93" s="1"/>
      <c r="M93" s="1"/>
      <c r="X93" s="1"/>
    </row>
    <row r="94" spans="1:24" ht="12.75">
      <c r="A94" s="94" t="s">
        <v>158</v>
      </c>
      <c r="B94" s="10">
        <v>878851917</v>
      </c>
      <c r="C94" s="9">
        <v>-472000008</v>
      </c>
      <c r="D94" s="10">
        <f t="shared" si="14"/>
        <v>406851909</v>
      </c>
      <c r="E94" s="10">
        <v>33904325</v>
      </c>
      <c r="F94" s="10">
        <v>33904325</v>
      </c>
      <c r="G94" s="10">
        <v>33904325</v>
      </c>
      <c r="H94" s="10">
        <v>33904325</v>
      </c>
      <c r="I94" s="10">
        <f t="shared" si="15"/>
        <v>135617300</v>
      </c>
      <c r="J94" s="11">
        <f t="shared" si="16"/>
        <v>271234609</v>
      </c>
      <c r="K94" s="1"/>
      <c r="L94" s="1"/>
      <c r="M94" s="1"/>
      <c r="X94" s="1"/>
    </row>
    <row r="95" spans="1:24" ht="13.5" thickBot="1">
      <c r="A95" s="94" t="s">
        <v>102</v>
      </c>
      <c r="B95" s="10">
        <v>151000000</v>
      </c>
      <c r="C95" s="9"/>
      <c r="D95" s="10">
        <f t="shared" si="14"/>
        <v>151000000</v>
      </c>
      <c r="E95" s="10">
        <v>12500000</v>
      </c>
      <c r="F95" s="10">
        <v>12500000</v>
      </c>
      <c r="G95" s="10">
        <v>12500000</v>
      </c>
      <c r="H95" s="10">
        <v>12500000</v>
      </c>
      <c r="I95" s="10">
        <f t="shared" si="15"/>
        <v>50000000</v>
      </c>
      <c r="J95" s="11">
        <f t="shared" si="16"/>
        <v>101000000</v>
      </c>
      <c r="K95" s="1"/>
      <c r="L95" s="1"/>
      <c r="M95" s="1"/>
      <c r="X95" s="1"/>
    </row>
    <row r="96" spans="1:30" ht="14.25" thickBot="1" thickTop="1">
      <c r="A96" s="19" t="s">
        <v>103</v>
      </c>
      <c r="B96" s="20">
        <f aca="true" t="shared" si="17" ref="B96:J96">+B97+B106</f>
        <v>2445665213</v>
      </c>
      <c r="C96" s="21">
        <f t="shared" si="17"/>
        <v>77896790</v>
      </c>
      <c r="D96" s="20">
        <f t="shared" si="17"/>
        <v>2523562003</v>
      </c>
      <c r="E96" s="20">
        <f t="shared" si="17"/>
        <v>46188143.22</v>
      </c>
      <c r="F96" s="20">
        <f t="shared" si="17"/>
        <v>7720669.16</v>
      </c>
      <c r="G96" s="20">
        <f t="shared" si="17"/>
        <v>621729086.9</v>
      </c>
      <c r="H96" s="20">
        <f t="shared" si="17"/>
        <v>87682027.31</v>
      </c>
      <c r="I96" s="20">
        <f t="shared" si="17"/>
        <v>763319926.5899999</v>
      </c>
      <c r="J96" s="22">
        <f t="shared" si="17"/>
        <v>1760242076.4099998</v>
      </c>
      <c r="K96" s="1"/>
      <c r="L96" s="1"/>
      <c r="M96" s="1"/>
      <c r="AD96" s="1"/>
    </row>
    <row r="97" spans="1:30" ht="14.25" thickBot="1" thickTop="1">
      <c r="A97" s="23" t="s">
        <v>104</v>
      </c>
      <c r="B97" s="24">
        <f aca="true" t="shared" si="18" ref="B97:J97">SUM(B98:B105)</f>
        <v>2175408170</v>
      </c>
      <c r="C97" s="25">
        <f t="shared" si="18"/>
        <v>0</v>
      </c>
      <c r="D97" s="24">
        <f t="shared" si="18"/>
        <v>2175408170</v>
      </c>
      <c r="E97" s="24">
        <f t="shared" si="18"/>
        <v>0</v>
      </c>
      <c r="F97" s="24">
        <f t="shared" si="18"/>
        <v>4615752.22</v>
      </c>
      <c r="G97" s="24">
        <f t="shared" si="18"/>
        <v>518724635.01</v>
      </c>
      <c r="H97" s="24">
        <f t="shared" si="18"/>
        <v>85722814.67</v>
      </c>
      <c r="I97" s="24">
        <f t="shared" si="18"/>
        <v>609063201.9</v>
      </c>
      <c r="J97" s="26">
        <f t="shared" si="18"/>
        <v>1566344968.1</v>
      </c>
      <c r="K97" s="1"/>
      <c r="L97" s="1"/>
      <c r="M97" s="1"/>
      <c r="AD97" s="1"/>
    </row>
    <row r="98" spans="1:30" ht="12.75">
      <c r="A98" s="18" t="s">
        <v>105</v>
      </c>
      <c r="B98" s="10">
        <v>5000000</v>
      </c>
      <c r="C98" s="9"/>
      <c r="D98" s="10">
        <f aca="true" t="shared" si="19" ref="D98:D105">+B98+C98</f>
        <v>5000000</v>
      </c>
      <c r="E98" s="10"/>
      <c r="F98" s="10">
        <v>416666.67</v>
      </c>
      <c r="G98" s="10">
        <v>833333.01</v>
      </c>
      <c r="H98" s="10">
        <v>416666.67</v>
      </c>
      <c r="I98" s="10">
        <f aca="true" t="shared" si="20" ref="I98:I105">SUM(E98:H98)</f>
        <v>1666666.3499999999</v>
      </c>
      <c r="J98" s="11">
        <f aca="true" t="shared" si="21" ref="J98:J105">+D98-I98</f>
        <v>3333333.6500000004</v>
      </c>
      <c r="K98" s="1"/>
      <c r="L98" s="1"/>
      <c r="M98" s="1"/>
      <c r="AD98" s="1"/>
    </row>
    <row r="99" spans="1:30" ht="12.75">
      <c r="A99" s="43" t="s">
        <v>106</v>
      </c>
      <c r="B99" s="10">
        <v>140000000</v>
      </c>
      <c r="C99" s="9"/>
      <c r="D99" s="10">
        <f t="shared" si="19"/>
        <v>140000000</v>
      </c>
      <c r="E99" s="10"/>
      <c r="F99" s="10">
        <v>4199085.55</v>
      </c>
      <c r="G99" s="10">
        <v>10000000</v>
      </c>
      <c r="H99" s="10"/>
      <c r="I99" s="10">
        <f t="shared" si="20"/>
        <v>14199085.55</v>
      </c>
      <c r="J99" s="11">
        <f t="shared" si="21"/>
        <v>125800914.45</v>
      </c>
      <c r="K99" s="1"/>
      <c r="L99" s="1"/>
      <c r="M99" s="1"/>
      <c r="AD99" s="1"/>
    </row>
    <row r="100" spans="1:30" ht="12.75">
      <c r="A100" s="43" t="s">
        <v>107</v>
      </c>
      <c r="B100" s="10">
        <v>6734262</v>
      </c>
      <c r="C100" s="9"/>
      <c r="D100" s="10">
        <f t="shared" si="19"/>
        <v>6734262</v>
      </c>
      <c r="E100" s="10"/>
      <c r="F100" s="10"/>
      <c r="G100" s="10"/>
      <c r="H100" s="10"/>
      <c r="I100" s="10">
        <f t="shared" si="20"/>
        <v>0</v>
      </c>
      <c r="J100" s="11">
        <f t="shared" si="21"/>
        <v>6734262</v>
      </c>
      <c r="K100" s="1"/>
      <c r="L100" s="1"/>
      <c r="M100" s="1"/>
      <c r="AD100" s="1"/>
    </row>
    <row r="101" spans="1:30" ht="12.75">
      <c r="A101" s="43" t="s">
        <v>108</v>
      </c>
      <c r="B101" s="10">
        <v>23673908</v>
      </c>
      <c r="C101" s="9"/>
      <c r="D101" s="10">
        <f t="shared" si="19"/>
        <v>23673908</v>
      </c>
      <c r="E101" s="10"/>
      <c r="F101" s="10"/>
      <c r="G101" s="10">
        <v>7891303</v>
      </c>
      <c r="H101" s="10">
        <v>1972815</v>
      </c>
      <c r="I101" s="10">
        <f t="shared" si="20"/>
        <v>9864118</v>
      </c>
      <c r="J101" s="11">
        <f t="shared" si="21"/>
        <v>13809790</v>
      </c>
      <c r="K101" s="1"/>
      <c r="L101" s="1"/>
      <c r="M101" s="1"/>
      <c r="AD101" s="1"/>
    </row>
    <row r="102" spans="1:30" ht="12.75">
      <c r="A102" s="43" t="s">
        <v>109</v>
      </c>
      <c r="B102" s="10"/>
      <c r="C102" s="9">
        <v>1000000000</v>
      </c>
      <c r="D102" s="10">
        <f t="shared" si="19"/>
        <v>1000000000</v>
      </c>
      <c r="E102" s="10"/>
      <c r="F102" s="10"/>
      <c r="G102" s="10">
        <v>249999999</v>
      </c>
      <c r="H102" s="10">
        <v>83333333</v>
      </c>
      <c r="I102" s="10">
        <f t="shared" si="20"/>
        <v>333333332</v>
      </c>
      <c r="J102" s="11">
        <f t="shared" si="21"/>
        <v>666666668</v>
      </c>
      <c r="K102" s="1"/>
      <c r="L102" s="1"/>
      <c r="M102" s="1"/>
      <c r="AD102" s="1"/>
    </row>
    <row r="103" spans="1:30" ht="12.75">
      <c r="A103" s="43" t="s">
        <v>110</v>
      </c>
      <c r="B103" s="10"/>
      <c r="C103" s="9">
        <v>1000000000</v>
      </c>
      <c r="D103" s="10">
        <f t="shared" si="19"/>
        <v>1000000000</v>
      </c>
      <c r="E103" s="10"/>
      <c r="F103" s="10"/>
      <c r="G103" s="10">
        <v>250000000</v>
      </c>
      <c r="H103" s="10"/>
      <c r="I103" s="10">
        <f t="shared" si="20"/>
        <v>250000000</v>
      </c>
      <c r="J103" s="11">
        <f t="shared" si="21"/>
        <v>750000000</v>
      </c>
      <c r="K103" s="1"/>
      <c r="L103" s="1"/>
      <c r="M103" s="1"/>
      <c r="AD103" s="1"/>
    </row>
    <row r="104" spans="1:30" ht="12.75">
      <c r="A104" s="43" t="s">
        <v>111</v>
      </c>
      <c r="B104" s="10">
        <v>1000000000</v>
      </c>
      <c r="C104" s="9">
        <v>-1000000000</v>
      </c>
      <c r="D104" s="10">
        <f t="shared" si="19"/>
        <v>0</v>
      </c>
      <c r="E104" s="10"/>
      <c r="F104" s="10"/>
      <c r="G104" s="10"/>
      <c r="H104" s="10"/>
      <c r="I104" s="10">
        <f t="shared" si="20"/>
        <v>0</v>
      </c>
      <c r="J104" s="11">
        <f t="shared" si="21"/>
        <v>0</v>
      </c>
      <c r="K104" s="1"/>
      <c r="L104" s="1"/>
      <c r="M104" s="1"/>
      <c r="AD104" s="1"/>
    </row>
    <row r="105" spans="1:30" ht="13.5" thickBot="1">
      <c r="A105" s="43" t="s">
        <v>112</v>
      </c>
      <c r="B105" s="10">
        <v>1000000000</v>
      </c>
      <c r="C105" s="9">
        <v>-1000000000</v>
      </c>
      <c r="D105" s="10">
        <f t="shared" si="19"/>
        <v>0</v>
      </c>
      <c r="E105" s="27"/>
      <c r="F105" s="10"/>
      <c r="G105" s="10"/>
      <c r="H105" s="10"/>
      <c r="I105" s="10">
        <f t="shared" si="20"/>
        <v>0</v>
      </c>
      <c r="J105" s="11">
        <f t="shared" si="21"/>
        <v>0</v>
      </c>
      <c r="K105" s="1"/>
      <c r="L105" s="1"/>
      <c r="M105" s="1"/>
      <c r="AD105" s="1"/>
    </row>
    <row r="106" spans="1:24" ht="14.25" thickBot="1" thickTop="1">
      <c r="A106" s="28" t="s">
        <v>113</v>
      </c>
      <c r="B106" s="24">
        <f aca="true" t="shared" si="22" ref="B106:J106">SUM(B107:B124)</f>
        <v>270257043</v>
      </c>
      <c r="C106" s="24">
        <f t="shared" si="22"/>
        <v>77896790</v>
      </c>
      <c r="D106" s="24">
        <f t="shared" si="22"/>
        <v>348153833</v>
      </c>
      <c r="E106" s="24">
        <f t="shared" si="22"/>
        <v>46188143.22</v>
      </c>
      <c r="F106" s="24">
        <f t="shared" si="22"/>
        <v>3104916.94</v>
      </c>
      <c r="G106" s="24">
        <f t="shared" si="22"/>
        <v>103004451.89</v>
      </c>
      <c r="H106" s="24">
        <f t="shared" si="22"/>
        <v>1959212.64</v>
      </c>
      <c r="I106" s="24">
        <f t="shared" si="22"/>
        <v>154256724.69</v>
      </c>
      <c r="J106" s="26">
        <f t="shared" si="22"/>
        <v>193897108.31</v>
      </c>
      <c r="K106" s="1"/>
      <c r="L106" s="1"/>
      <c r="M106" s="1"/>
      <c r="X106" s="1"/>
    </row>
    <row r="107" spans="1:24" ht="12.75">
      <c r="A107" s="95" t="s">
        <v>114</v>
      </c>
      <c r="B107" s="8">
        <v>17027120</v>
      </c>
      <c r="C107" s="9">
        <v>-100000</v>
      </c>
      <c r="D107" s="10">
        <f aca="true" t="shared" si="23" ref="D107:D124">+B107+C107</f>
        <v>16927120</v>
      </c>
      <c r="E107" s="29"/>
      <c r="F107" s="29"/>
      <c r="G107" s="8">
        <v>8408180.26</v>
      </c>
      <c r="H107" s="8"/>
      <c r="I107" s="10">
        <f aca="true" t="shared" si="24" ref="I107:I124">SUM(E107:H107)</f>
        <v>8408180.26</v>
      </c>
      <c r="J107" s="11">
        <f aca="true" t="shared" si="25" ref="J107:J124">+D107-I107</f>
        <v>8518939.74</v>
      </c>
      <c r="K107" s="1"/>
      <c r="L107" s="1"/>
      <c r="M107" s="1"/>
      <c r="X107" s="1"/>
    </row>
    <row r="108" spans="1:24" ht="12.75">
      <c r="A108" s="96" t="s">
        <v>115</v>
      </c>
      <c r="B108" s="8">
        <v>10000000</v>
      </c>
      <c r="C108" s="9"/>
      <c r="D108" s="10">
        <f t="shared" si="23"/>
        <v>10000000</v>
      </c>
      <c r="E108" s="29"/>
      <c r="F108" s="29"/>
      <c r="G108" s="29"/>
      <c r="H108" s="29"/>
      <c r="I108" s="10">
        <f t="shared" si="24"/>
        <v>0</v>
      </c>
      <c r="J108" s="11">
        <f t="shared" si="25"/>
        <v>10000000</v>
      </c>
      <c r="K108" s="1"/>
      <c r="L108" s="1"/>
      <c r="M108" s="1"/>
      <c r="X108" s="1"/>
    </row>
    <row r="109" spans="1:24" ht="12.75">
      <c r="A109" s="97" t="s">
        <v>116</v>
      </c>
      <c r="B109" s="8">
        <v>215377</v>
      </c>
      <c r="C109" s="30"/>
      <c r="D109" s="10">
        <f t="shared" si="23"/>
        <v>215377</v>
      </c>
      <c r="E109" s="29"/>
      <c r="F109" s="29"/>
      <c r="G109" s="8">
        <v>3074283.59</v>
      </c>
      <c r="H109" s="8"/>
      <c r="I109" s="10">
        <f t="shared" si="24"/>
        <v>3074283.59</v>
      </c>
      <c r="J109" s="11">
        <f t="shared" si="25"/>
        <v>-2858906.59</v>
      </c>
      <c r="K109" s="1"/>
      <c r="L109" s="1"/>
      <c r="M109" s="1"/>
      <c r="X109" s="1"/>
    </row>
    <row r="110" spans="1:24" ht="12.75">
      <c r="A110" s="97" t="s">
        <v>117</v>
      </c>
      <c r="B110" s="8"/>
      <c r="C110" s="30">
        <v>700000</v>
      </c>
      <c r="D110" s="10">
        <f t="shared" si="23"/>
        <v>700000</v>
      </c>
      <c r="E110" s="29"/>
      <c r="F110" s="29"/>
      <c r="G110" s="8">
        <v>691188.34</v>
      </c>
      <c r="H110" s="8"/>
      <c r="I110" s="10">
        <f t="shared" si="24"/>
        <v>691188.34</v>
      </c>
      <c r="J110" s="11">
        <f t="shared" si="25"/>
        <v>8811.660000000033</v>
      </c>
      <c r="K110" s="1"/>
      <c r="L110" s="1"/>
      <c r="M110" s="1"/>
      <c r="X110" s="1"/>
    </row>
    <row r="111" spans="1:24" ht="12.75">
      <c r="A111" s="97" t="s">
        <v>118</v>
      </c>
      <c r="B111" s="8"/>
      <c r="C111" s="30">
        <v>400000</v>
      </c>
      <c r="D111" s="10">
        <f t="shared" si="23"/>
        <v>400000</v>
      </c>
      <c r="E111" s="29"/>
      <c r="F111" s="29"/>
      <c r="G111" s="8">
        <v>394308.81</v>
      </c>
      <c r="H111" s="8"/>
      <c r="I111" s="10">
        <f t="shared" si="24"/>
        <v>394308.81</v>
      </c>
      <c r="J111" s="11">
        <f t="shared" si="25"/>
        <v>5691.190000000002</v>
      </c>
      <c r="K111" s="1"/>
      <c r="L111" s="1"/>
      <c r="M111" s="1"/>
      <c r="X111" s="1"/>
    </row>
    <row r="112" spans="1:24" ht="12.75">
      <c r="A112" s="97" t="s">
        <v>119</v>
      </c>
      <c r="B112" s="8"/>
      <c r="C112" s="30">
        <v>8586390</v>
      </c>
      <c r="D112" s="10">
        <f t="shared" si="23"/>
        <v>8586390</v>
      </c>
      <c r="E112" s="29"/>
      <c r="F112" s="29"/>
      <c r="G112" s="8">
        <v>7602404.75</v>
      </c>
      <c r="H112" s="8"/>
      <c r="I112" s="10">
        <f t="shared" si="24"/>
        <v>7602404.75</v>
      </c>
      <c r="J112" s="11">
        <f t="shared" si="25"/>
        <v>983985.25</v>
      </c>
      <c r="K112" s="1"/>
      <c r="L112" s="1"/>
      <c r="M112" s="1"/>
      <c r="X112" s="1"/>
    </row>
    <row r="113" spans="1:24" ht="12.75">
      <c r="A113" s="97" t="s">
        <v>120</v>
      </c>
      <c r="B113" s="8"/>
      <c r="C113" s="30">
        <v>100000</v>
      </c>
      <c r="D113" s="10">
        <f t="shared" si="23"/>
        <v>100000</v>
      </c>
      <c r="E113" s="29"/>
      <c r="F113" s="29"/>
      <c r="G113" s="8"/>
      <c r="H113" s="8"/>
      <c r="I113" s="10">
        <f t="shared" si="24"/>
        <v>0</v>
      </c>
      <c r="J113" s="11">
        <f t="shared" si="25"/>
        <v>100000</v>
      </c>
      <c r="K113" s="1"/>
      <c r="L113" s="1"/>
      <c r="M113" s="1"/>
      <c r="X113" s="1"/>
    </row>
    <row r="114" spans="1:24" ht="12.75">
      <c r="A114" s="97" t="s">
        <v>121</v>
      </c>
      <c r="B114" s="8"/>
      <c r="C114" s="30">
        <v>271400</v>
      </c>
      <c r="D114" s="10">
        <f t="shared" si="23"/>
        <v>271400</v>
      </c>
      <c r="E114" s="29"/>
      <c r="F114" s="29"/>
      <c r="G114" s="8">
        <v>271400</v>
      </c>
      <c r="H114" s="8"/>
      <c r="I114" s="10">
        <f t="shared" si="24"/>
        <v>271400</v>
      </c>
      <c r="J114" s="11">
        <f t="shared" si="25"/>
        <v>0</v>
      </c>
      <c r="K114" s="1"/>
      <c r="L114" s="1"/>
      <c r="M114" s="1"/>
      <c r="X114" s="1"/>
    </row>
    <row r="115" spans="1:24" ht="12.75">
      <c r="A115" s="97" t="s">
        <v>122</v>
      </c>
      <c r="B115" s="8">
        <v>22665899</v>
      </c>
      <c r="C115" s="30">
        <v>-19861000</v>
      </c>
      <c r="D115" s="10">
        <f t="shared" si="23"/>
        <v>2804899</v>
      </c>
      <c r="E115" s="29"/>
      <c r="F115" s="29"/>
      <c r="G115" s="29"/>
      <c r="H115" s="29"/>
      <c r="I115" s="10">
        <f t="shared" si="24"/>
        <v>0</v>
      </c>
      <c r="J115" s="11">
        <f t="shared" si="25"/>
        <v>2804899</v>
      </c>
      <c r="K115" s="1"/>
      <c r="L115" s="1"/>
      <c r="M115" s="1"/>
      <c r="X115" s="1"/>
    </row>
    <row r="116" spans="1:24" ht="12.75">
      <c r="A116" s="97" t="s">
        <v>123</v>
      </c>
      <c r="B116" s="8">
        <v>25592343</v>
      </c>
      <c r="C116" s="30">
        <v>-1800000</v>
      </c>
      <c r="D116" s="10">
        <f t="shared" si="23"/>
        <v>23792343</v>
      </c>
      <c r="E116" s="29"/>
      <c r="F116" s="8">
        <v>2400000</v>
      </c>
      <c r="G116" s="8">
        <v>10118065.53</v>
      </c>
      <c r="H116" s="8"/>
      <c r="I116" s="10">
        <f t="shared" si="24"/>
        <v>12518065.53</v>
      </c>
      <c r="J116" s="11">
        <f t="shared" si="25"/>
        <v>11274277.47</v>
      </c>
      <c r="K116" s="1"/>
      <c r="L116" s="1"/>
      <c r="M116" s="1"/>
      <c r="X116" s="1"/>
    </row>
    <row r="117" spans="1:24" ht="12.75">
      <c r="A117" s="97" t="s">
        <v>124</v>
      </c>
      <c r="B117" s="8"/>
      <c r="C117" s="30">
        <v>5000000</v>
      </c>
      <c r="D117" s="10">
        <f t="shared" si="23"/>
        <v>5000000</v>
      </c>
      <c r="E117" s="29"/>
      <c r="F117" s="8"/>
      <c r="G117" s="8">
        <v>4871832.12</v>
      </c>
      <c r="H117" s="8"/>
      <c r="I117" s="10">
        <f t="shared" si="24"/>
        <v>4871832.12</v>
      </c>
      <c r="J117" s="11">
        <f t="shared" si="25"/>
        <v>128167.87999999989</v>
      </c>
      <c r="K117" s="1"/>
      <c r="L117" s="1"/>
      <c r="M117" s="1"/>
      <c r="X117" s="1"/>
    </row>
    <row r="118" spans="1:24" ht="12.75">
      <c r="A118" s="97" t="s">
        <v>125</v>
      </c>
      <c r="B118" s="8">
        <v>115430930</v>
      </c>
      <c r="C118" s="30">
        <v>-107061307</v>
      </c>
      <c r="D118" s="10">
        <f t="shared" si="23"/>
        <v>8369623</v>
      </c>
      <c r="E118" s="10"/>
      <c r="F118" s="10"/>
      <c r="G118" s="10"/>
      <c r="H118" s="10"/>
      <c r="I118" s="10">
        <f t="shared" si="24"/>
        <v>0</v>
      </c>
      <c r="J118" s="11">
        <f t="shared" si="25"/>
        <v>8369623</v>
      </c>
      <c r="K118" s="1"/>
      <c r="L118" s="1"/>
      <c r="M118" s="1"/>
      <c r="X118" s="1"/>
    </row>
    <row r="119" spans="1:24" ht="12.75">
      <c r="A119" s="97" t="s">
        <v>126</v>
      </c>
      <c r="B119" s="8">
        <v>15000000</v>
      </c>
      <c r="C119" s="30">
        <v>-4000000</v>
      </c>
      <c r="D119" s="10">
        <f t="shared" si="23"/>
        <v>11000000</v>
      </c>
      <c r="E119" s="10"/>
      <c r="F119" s="10"/>
      <c r="G119" s="10"/>
      <c r="H119" s="10"/>
      <c r="I119" s="10">
        <f t="shared" si="24"/>
        <v>0</v>
      </c>
      <c r="J119" s="11">
        <f t="shared" si="25"/>
        <v>11000000</v>
      </c>
      <c r="K119" s="1"/>
      <c r="L119" s="1"/>
      <c r="M119" s="1"/>
      <c r="X119" s="1"/>
    </row>
    <row r="120" spans="1:24" ht="12.75">
      <c r="A120" s="97" t="s">
        <v>127</v>
      </c>
      <c r="B120" s="8">
        <v>48287908</v>
      </c>
      <c r="C120" s="30">
        <v>-48287908</v>
      </c>
      <c r="D120" s="10">
        <f t="shared" si="23"/>
        <v>0</v>
      </c>
      <c r="E120" s="10"/>
      <c r="F120" s="10"/>
      <c r="G120" s="10"/>
      <c r="H120" s="10"/>
      <c r="I120" s="10">
        <f t="shared" si="24"/>
        <v>0</v>
      </c>
      <c r="J120" s="11">
        <f t="shared" si="25"/>
        <v>0</v>
      </c>
      <c r="K120" s="1"/>
      <c r="L120" s="1"/>
      <c r="M120" s="1"/>
      <c r="X120" s="1"/>
    </row>
    <row r="121" spans="1:10" ht="12.75">
      <c r="A121" s="97" t="s">
        <v>128</v>
      </c>
      <c r="B121" s="8">
        <v>15750000</v>
      </c>
      <c r="C121" s="31">
        <v>-5000000</v>
      </c>
      <c r="D121" s="10">
        <f t="shared" si="23"/>
        <v>10750000</v>
      </c>
      <c r="E121" s="8"/>
      <c r="F121" s="8">
        <v>704916.94</v>
      </c>
      <c r="G121" s="8"/>
      <c r="H121" s="8"/>
      <c r="I121" s="10">
        <f t="shared" si="24"/>
        <v>704916.94</v>
      </c>
      <c r="J121" s="11">
        <f t="shared" si="25"/>
        <v>10045083.06</v>
      </c>
    </row>
    <row r="122" spans="1:10" ht="12.75">
      <c r="A122" s="97" t="s">
        <v>129</v>
      </c>
      <c r="B122" s="8">
        <v>287466</v>
      </c>
      <c r="C122" s="31"/>
      <c r="D122" s="10">
        <f t="shared" si="23"/>
        <v>287466</v>
      </c>
      <c r="E122" s="8"/>
      <c r="F122" s="8"/>
      <c r="G122" s="8"/>
      <c r="H122" s="8"/>
      <c r="I122" s="10">
        <f t="shared" si="24"/>
        <v>0</v>
      </c>
      <c r="J122" s="11">
        <f t="shared" si="25"/>
        <v>287466</v>
      </c>
    </row>
    <row r="123" spans="1:10" ht="12.75">
      <c r="A123" s="97" t="s">
        <v>130</v>
      </c>
      <c r="B123" s="8"/>
      <c r="C123" s="31">
        <v>140661307</v>
      </c>
      <c r="D123" s="10">
        <f t="shared" si="23"/>
        <v>140661307</v>
      </c>
      <c r="E123" s="8">
        <v>46188143.22</v>
      </c>
      <c r="F123" s="8"/>
      <c r="G123" s="8">
        <v>49998056.12</v>
      </c>
      <c r="H123" s="8">
        <v>1959212.64</v>
      </c>
      <c r="I123" s="10">
        <f t="shared" si="24"/>
        <v>98145411.98</v>
      </c>
      <c r="J123" s="11">
        <f t="shared" si="25"/>
        <v>42515895.019999996</v>
      </c>
    </row>
    <row r="124" spans="1:10" ht="13.5" thickBot="1">
      <c r="A124" s="97" t="s">
        <v>131</v>
      </c>
      <c r="B124" s="8"/>
      <c r="C124" s="32">
        <v>108287908</v>
      </c>
      <c r="D124" s="10">
        <f t="shared" si="23"/>
        <v>108287908</v>
      </c>
      <c r="E124" s="8"/>
      <c r="F124" s="8"/>
      <c r="G124" s="8">
        <v>17574732.37</v>
      </c>
      <c r="H124" s="8"/>
      <c r="I124" s="10">
        <f t="shared" si="24"/>
        <v>17574732.37</v>
      </c>
      <c r="J124" s="11">
        <f t="shared" si="25"/>
        <v>90713175.63</v>
      </c>
    </row>
    <row r="125" spans="1:10" ht="13.5" thickBot="1">
      <c r="A125" s="33" t="s">
        <v>132</v>
      </c>
      <c r="B125" s="34">
        <f aca="true" t="shared" si="26" ref="B125:J125">SUM(B126:B127)</f>
        <v>399047514</v>
      </c>
      <c r="C125" s="5">
        <f t="shared" si="26"/>
        <v>0</v>
      </c>
      <c r="D125" s="35">
        <f t="shared" si="26"/>
        <v>399047514</v>
      </c>
      <c r="E125" s="34">
        <f t="shared" si="26"/>
        <v>31971118</v>
      </c>
      <c r="F125" s="35">
        <f t="shared" si="26"/>
        <v>32464364</v>
      </c>
      <c r="G125" s="35">
        <f t="shared" si="26"/>
        <v>32217741</v>
      </c>
      <c r="H125" s="35">
        <f t="shared" si="26"/>
        <v>32217741</v>
      </c>
      <c r="I125" s="35">
        <f t="shared" si="26"/>
        <v>128870964</v>
      </c>
      <c r="J125" s="36">
        <f t="shared" si="26"/>
        <v>270176550</v>
      </c>
    </row>
    <row r="126" spans="1:10" ht="12.75">
      <c r="A126" s="98" t="s">
        <v>133</v>
      </c>
      <c r="B126" s="37">
        <v>279047514</v>
      </c>
      <c r="C126" s="9"/>
      <c r="D126" s="10">
        <f>+B126+C126</f>
        <v>279047514</v>
      </c>
      <c r="E126" s="38">
        <v>21971118</v>
      </c>
      <c r="F126" s="10">
        <v>22464364</v>
      </c>
      <c r="G126" s="10">
        <v>22217741</v>
      </c>
      <c r="H126" s="10">
        <v>22217741</v>
      </c>
      <c r="I126" s="10">
        <f>SUM(E126:H126)</f>
        <v>88870964</v>
      </c>
      <c r="J126" s="11">
        <f>+D126-I126</f>
        <v>190176550</v>
      </c>
    </row>
    <row r="127" spans="1:10" ht="13.5" thickBot="1">
      <c r="A127" s="14" t="s">
        <v>134</v>
      </c>
      <c r="B127" s="39">
        <v>120000000</v>
      </c>
      <c r="C127" s="32"/>
      <c r="D127" s="10">
        <f>+B127+C127</f>
        <v>120000000</v>
      </c>
      <c r="E127" s="10">
        <v>10000000</v>
      </c>
      <c r="F127" s="10">
        <v>10000000</v>
      </c>
      <c r="G127" s="10">
        <v>10000000</v>
      </c>
      <c r="H127" s="10">
        <v>10000000</v>
      </c>
      <c r="I127" s="10">
        <f>SUM(E127:H127)</f>
        <v>40000000</v>
      </c>
      <c r="J127" s="11">
        <f>+D127-I127</f>
        <v>80000000</v>
      </c>
    </row>
    <row r="128" spans="1:10" ht="13.5" thickBot="1">
      <c r="A128" s="2" t="s">
        <v>135</v>
      </c>
      <c r="B128" s="40">
        <f>+B129+B132+B135++B138+B141+B144+B147</f>
        <v>256873548</v>
      </c>
      <c r="C128" s="40">
        <f>+C129+C132+C135+C138+C141+C147</f>
        <v>0</v>
      </c>
      <c r="D128" s="40">
        <f>+D129+D132+D135++D138+D141+D144+D147</f>
        <v>256873548</v>
      </c>
      <c r="E128" s="40">
        <f>+E129+E132+E135++E138+E141+E144+E147</f>
        <v>0</v>
      </c>
      <c r="F128" s="40">
        <f>+F129+F132+F135++F138+F141+F144+F147</f>
        <v>0</v>
      </c>
      <c r="G128" s="40">
        <f>+G129+G132+G135++G138+G141+G144+G147</f>
        <v>0</v>
      </c>
      <c r="H128" s="40"/>
      <c r="I128" s="40">
        <f>+I129+I132+I135++I138+I141+I144+I147</f>
        <v>0</v>
      </c>
      <c r="J128" s="40">
        <f>+J129+J132+J135++J138+J141+J144+J147</f>
        <v>256873548</v>
      </c>
    </row>
    <row r="129" spans="1:10" ht="13.5" thickBot="1">
      <c r="A129" s="41" t="s">
        <v>136</v>
      </c>
      <c r="B129" s="42">
        <f aca="true" t="shared" si="27" ref="B129:G129">+B130+B131</f>
        <v>21000000</v>
      </c>
      <c r="C129" s="42">
        <f t="shared" si="27"/>
        <v>0</v>
      </c>
      <c r="D129" s="42">
        <f t="shared" si="27"/>
        <v>21000000</v>
      </c>
      <c r="E129" s="42">
        <f t="shared" si="27"/>
        <v>0</v>
      </c>
      <c r="F129" s="42">
        <f t="shared" si="27"/>
        <v>0</v>
      </c>
      <c r="G129" s="42">
        <f t="shared" si="27"/>
        <v>0</v>
      </c>
      <c r="H129" s="42"/>
      <c r="I129" s="42">
        <f>+I130+I131</f>
        <v>0</v>
      </c>
      <c r="J129" s="42">
        <f>+J130+J131</f>
        <v>21000000</v>
      </c>
    </row>
    <row r="130" spans="1:10" ht="12.75">
      <c r="A130" s="43" t="s">
        <v>137</v>
      </c>
      <c r="B130" s="44">
        <v>6000000</v>
      </c>
      <c r="C130" s="45"/>
      <c r="D130" s="10">
        <f>+B130+C130</f>
        <v>6000000</v>
      </c>
      <c r="E130" s="45"/>
      <c r="F130" s="45"/>
      <c r="G130" s="45"/>
      <c r="H130" s="45"/>
      <c r="I130" s="10">
        <f>SUM(E130:H130)</f>
        <v>0</v>
      </c>
      <c r="J130" s="11">
        <f>+D130-I130</f>
        <v>6000000</v>
      </c>
    </row>
    <row r="131" spans="1:10" ht="13.5" thickBot="1">
      <c r="A131" s="43" t="s">
        <v>138</v>
      </c>
      <c r="B131" s="44">
        <v>15000000</v>
      </c>
      <c r="C131" s="45"/>
      <c r="D131" s="10">
        <f>+B131+C131</f>
        <v>15000000</v>
      </c>
      <c r="E131" s="45"/>
      <c r="F131" s="45"/>
      <c r="G131" s="45"/>
      <c r="H131" s="45"/>
      <c r="I131" s="10">
        <f>SUM(E131:H131)</f>
        <v>0</v>
      </c>
      <c r="J131" s="11">
        <f>+D131-I131</f>
        <v>15000000</v>
      </c>
    </row>
    <row r="132" spans="1:10" ht="13.5" thickBot="1">
      <c r="A132" s="46" t="s">
        <v>139</v>
      </c>
      <c r="B132" s="42">
        <f>B133+B134</f>
        <v>152757214</v>
      </c>
      <c r="C132" s="42">
        <f>+C134</f>
        <v>0</v>
      </c>
      <c r="D132" s="42">
        <f>D133+D134</f>
        <v>152757214</v>
      </c>
      <c r="E132" s="42">
        <f>+E134</f>
        <v>0</v>
      </c>
      <c r="F132" s="42">
        <f>+F134</f>
        <v>0</v>
      </c>
      <c r="G132" s="42">
        <f>+G134</f>
        <v>0</v>
      </c>
      <c r="H132" s="42"/>
      <c r="I132" s="42">
        <f>+I134</f>
        <v>0</v>
      </c>
      <c r="J132" s="47">
        <f>J133+J134</f>
        <v>152757214</v>
      </c>
    </row>
    <row r="133" spans="1:10" ht="12.75">
      <c r="A133" s="43" t="s">
        <v>140</v>
      </c>
      <c r="B133" s="48">
        <v>21000000</v>
      </c>
      <c r="C133" s="49"/>
      <c r="D133" s="10">
        <f>+B133+C133</f>
        <v>21000000</v>
      </c>
      <c r="E133" s="49"/>
      <c r="F133" s="49"/>
      <c r="G133" s="49"/>
      <c r="H133" s="49"/>
      <c r="I133" s="10">
        <f>SUM(E133:H133)</f>
        <v>0</v>
      </c>
      <c r="J133" s="11">
        <f>+D133-I133</f>
        <v>21000000</v>
      </c>
    </row>
    <row r="134" spans="1:10" ht="13.5" thickBot="1">
      <c r="A134" s="43" t="s">
        <v>140</v>
      </c>
      <c r="B134" s="44">
        <v>131757214</v>
      </c>
      <c r="C134" s="45"/>
      <c r="D134" s="10">
        <f>+B134+C134</f>
        <v>131757214</v>
      </c>
      <c r="E134" s="45"/>
      <c r="F134" s="45"/>
      <c r="G134" s="45"/>
      <c r="H134" s="45"/>
      <c r="I134" s="10">
        <f>SUM(E134:H134)</f>
        <v>0</v>
      </c>
      <c r="J134" s="11">
        <f>+D134-I134</f>
        <v>131757214</v>
      </c>
    </row>
    <row r="135" spans="1:10" ht="13.5" thickBot="1">
      <c r="A135" s="41" t="s">
        <v>141</v>
      </c>
      <c r="B135" s="42">
        <f aca="true" t="shared" si="28" ref="B135:G135">+B136+B137</f>
        <v>10000000</v>
      </c>
      <c r="C135" s="42">
        <f t="shared" si="28"/>
        <v>0</v>
      </c>
      <c r="D135" s="42">
        <f t="shared" si="28"/>
        <v>10000000</v>
      </c>
      <c r="E135" s="42">
        <f t="shared" si="28"/>
        <v>0</v>
      </c>
      <c r="F135" s="42">
        <f t="shared" si="28"/>
        <v>0</v>
      </c>
      <c r="G135" s="42">
        <f t="shared" si="28"/>
        <v>0</v>
      </c>
      <c r="H135" s="42"/>
      <c r="I135" s="42">
        <f>+I136+I137</f>
        <v>0</v>
      </c>
      <c r="J135" s="42">
        <f>+J136+J137</f>
        <v>10000000</v>
      </c>
    </row>
    <row r="136" spans="1:10" ht="12.75">
      <c r="A136" s="43" t="s">
        <v>142</v>
      </c>
      <c r="B136" s="50">
        <v>5000000</v>
      </c>
      <c r="C136" s="45"/>
      <c r="D136" s="10">
        <f>+B136+C136</f>
        <v>5000000</v>
      </c>
      <c r="E136" s="45"/>
      <c r="F136" s="45"/>
      <c r="G136" s="45"/>
      <c r="H136" s="45"/>
      <c r="I136" s="10">
        <f>SUM(E136:H136)</f>
        <v>0</v>
      </c>
      <c r="J136" s="11">
        <f>+D136-I136</f>
        <v>5000000</v>
      </c>
    </row>
    <row r="137" spans="1:10" ht="13.5" thickBot="1">
      <c r="A137" s="51" t="s">
        <v>143</v>
      </c>
      <c r="B137" s="52">
        <v>5000000</v>
      </c>
      <c r="C137" s="52"/>
      <c r="D137" s="53">
        <f>+B137+C137</f>
        <v>5000000</v>
      </c>
      <c r="E137" s="52"/>
      <c r="F137" s="45"/>
      <c r="G137" s="45"/>
      <c r="H137" s="45"/>
      <c r="I137" s="10">
        <f>SUM(E137:H137)</f>
        <v>0</v>
      </c>
      <c r="J137" s="11">
        <f>+D137-I137</f>
        <v>5000000</v>
      </c>
    </row>
    <row r="138" spans="1:10" ht="13.5" thickBot="1">
      <c r="A138" s="66" t="s">
        <v>144</v>
      </c>
      <c r="B138" s="42">
        <f aca="true" t="shared" si="29" ref="B138:G138">+B139+B140</f>
        <v>11000000</v>
      </c>
      <c r="C138" s="42">
        <f t="shared" si="29"/>
        <v>0</v>
      </c>
      <c r="D138" s="42">
        <f t="shared" si="29"/>
        <v>11000000</v>
      </c>
      <c r="E138" s="42">
        <f t="shared" si="29"/>
        <v>0</v>
      </c>
      <c r="F138" s="42">
        <f t="shared" si="29"/>
        <v>0</v>
      </c>
      <c r="G138" s="42">
        <f t="shared" si="29"/>
        <v>0</v>
      </c>
      <c r="H138" s="42"/>
      <c r="I138" s="42">
        <f>+I139+I140</f>
        <v>0</v>
      </c>
      <c r="J138" s="47">
        <f>+J139+J140</f>
        <v>11000000</v>
      </c>
    </row>
    <row r="139" spans="1:10" ht="12.75">
      <c r="A139" s="54" t="s">
        <v>140</v>
      </c>
      <c r="B139" s="39">
        <v>5000000</v>
      </c>
      <c r="C139" s="55"/>
      <c r="D139" s="10">
        <f>+B139+C139</f>
        <v>5000000</v>
      </c>
      <c r="E139" s="99"/>
      <c r="F139" s="99"/>
      <c r="G139" s="99"/>
      <c r="H139" s="99"/>
      <c r="I139" s="10">
        <f>SUM(E139:H139)</f>
        <v>0</v>
      </c>
      <c r="J139" s="11">
        <f>+D139-I139</f>
        <v>5000000</v>
      </c>
    </row>
    <row r="140" spans="1:10" ht="13.5" thickBot="1">
      <c r="A140" s="56" t="s">
        <v>145</v>
      </c>
      <c r="B140" s="39">
        <v>6000000</v>
      </c>
      <c r="C140" s="55"/>
      <c r="D140" s="10">
        <f>+B140+C140</f>
        <v>6000000</v>
      </c>
      <c r="E140" s="99"/>
      <c r="F140" s="99"/>
      <c r="G140" s="99"/>
      <c r="H140" s="99"/>
      <c r="I140" s="10">
        <f>SUM(E140:H140)</f>
        <v>0</v>
      </c>
      <c r="J140" s="11">
        <f>+D140-I140</f>
        <v>6000000</v>
      </c>
    </row>
    <row r="141" spans="1:10" ht="13.5" thickBot="1">
      <c r="A141" s="100" t="s">
        <v>146</v>
      </c>
      <c r="B141" s="42">
        <f aca="true" t="shared" si="30" ref="B141:G141">+B142+B143</f>
        <v>30000000</v>
      </c>
      <c r="C141" s="42">
        <f t="shared" si="30"/>
        <v>0</v>
      </c>
      <c r="D141" s="42">
        <f t="shared" si="30"/>
        <v>30000000</v>
      </c>
      <c r="E141" s="42">
        <f t="shared" si="30"/>
        <v>0</v>
      </c>
      <c r="F141" s="42">
        <f t="shared" si="30"/>
        <v>0</v>
      </c>
      <c r="G141" s="42">
        <f t="shared" si="30"/>
        <v>0</v>
      </c>
      <c r="H141" s="42"/>
      <c r="I141" s="42">
        <f>+I142+I143</f>
        <v>0</v>
      </c>
      <c r="J141" s="42">
        <f>+J142+J143</f>
        <v>30000000</v>
      </c>
    </row>
    <row r="142" spans="1:10" ht="12.75">
      <c r="A142" s="57" t="s">
        <v>137</v>
      </c>
      <c r="B142" s="58">
        <v>10000000</v>
      </c>
      <c r="C142" s="59"/>
      <c r="D142" s="60">
        <f>+B142+C142</f>
        <v>10000000</v>
      </c>
      <c r="E142" s="101"/>
      <c r="F142" s="101"/>
      <c r="G142" s="101"/>
      <c r="H142" s="101"/>
      <c r="I142" s="10">
        <f>SUM(E142:H142)</f>
        <v>0</v>
      </c>
      <c r="J142" s="11">
        <f>+D142-I142</f>
        <v>10000000</v>
      </c>
    </row>
    <row r="143" spans="1:10" ht="13.5" thickBot="1">
      <c r="A143" s="56" t="s">
        <v>147</v>
      </c>
      <c r="B143" s="62">
        <v>20000000</v>
      </c>
      <c r="C143" s="63"/>
      <c r="D143" s="10">
        <f>+B143+C143</f>
        <v>20000000</v>
      </c>
      <c r="E143" s="102"/>
      <c r="F143" s="99"/>
      <c r="G143" s="99"/>
      <c r="H143" s="99"/>
      <c r="I143" s="10">
        <f>SUM(E143:H143)</f>
        <v>0</v>
      </c>
      <c r="J143" s="11">
        <f>+D143-I143</f>
        <v>20000000</v>
      </c>
    </row>
    <row r="144" spans="1:10" ht="13.5" thickBot="1">
      <c r="A144" s="100" t="s">
        <v>148</v>
      </c>
      <c r="B144" s="42">
        <f>+B145+B146</f>
        <v>15000000</v>
      </c>
      <c r="C144" s="63"/>
      <c r="D144" s="42">
        <f>+D145+D146</f>
        <v>15000000</v>
      </c>
      <c r="E144" s="42">
        <f>+E145+E146</f>
        <v>0</v>
      </c>
      <c r="F144" s="42">
        <f>+F145+F146</f>
        <v>0</v>
      </c>
      <c r="G144" s="42">
        <f>+G145+G146</f>
        <v>0</v>
      </c>
      <c r="H144" s="42"/>
      <c r="I144" s="42">
        <f>+I145+I146</f>
        <v>0</v>
      </c>
      <c r="J144" s="42">
        <f>+J145+J146</f>
        <v>15000000</v>
      </c>
    </row>
    <row r="145" spans="1:10" ht="13.5" thickBot="1">
      <c r="A145" s="54" t="s">
        <v>140</v>
      </c>
      <c r="B145" s="62">
        <v>5000000</v>
      </c>
      <c r="C145" s="63"/>
      <c r="D145" s="64">
        <f>+B145+C145</f>
        <v>5000000</v>
      </c>
      <c r="E145" s="64"/>
      <c r="F145" s="64"/>
      <c r="G145" s="64"/>
      <c r="H145" s="64"/>
      <c r="I145" s="10">
        <f>SUM(E145:H145)</f>
        <v>0</v>
      </c>
      <c r="J145" s="65">
        <f>+D145-I145</f>
        <v>5000000</v>
      </c>
    </row>
    <row r="146" spans="1:10" ht="13.5" thickBot="1">
      <c r="A146" s="56" t="s">
        <v>145</v>
      </c>
      <c r="B146" s="62">
        <v>10000000</v>
      </c>
      <c r="C146" s="63"/>
      <c r="D146" s="10">
        <f>+B146+C146</f>
        <v>10000000</v>
      </c>
      <c r="E146" s="102"/>
      <c r="F146" s="99"/>
      <c r="G146" s="99"/>
      <c r="H146" s="99"/>
      <c r="I146" s="10">
        <f>SUM(E146:H146)</f>
        <v>0</v>
      </c>
      <c r="J146" s="11">
        <f>+D146-I146</f>
        <v>10000000</v>
      </c>
    </row>
    <row r="147" spans="1:10" ht="13.5" thickBot="1">
      <c r="A147" s="66" t="s">
        <v>149</v>
      </c>
      <c r="B147" s="42">
        <f aca="true" t="shared" si="31" ref="B147:G147">+B148+B149+B150</f>
        <v>17116334</v>
      </c>
      <c r="C147" s="42">
        <f t="shared" si="31"/>
        <v>0</v>
      </c>
      <c r="D147" s="42">
        <f t="shared" si="31"/>
        <v>17116334</v>
      </c>
      <c r="E147" s="42">
        <f t="shared" si="31"/>
        <v>0</v>
      </c>
      <c r="F147" s="42">
        <f t="shared" si="31"/>
        <v>0</v>
      </c>
      <c r="G147" s="42">
        <f t="shared" si="31"/>
        <v>0</v>
      </c>
      <c r="H147" s="42"/>
      <c r="I147" s="42">
        <f>+I148+I149+I150</f>
        <v>0</v>
      </c>
      <c r="J147" s="42">
        <f>+J148+J149+J150</f>
        <v>17116334</v>
      </c>
    </row>
    <row r="148" spans="1:10" ht="13.5" thickBot="1">
      <c r="A148" s="67" t="s">
        <v>150</v>
      </c>
      <c r="B148" s="68">
        <v>3000000</v>
      </c>
      <c r="C148" s="69"/>
      <c r="D148" s="64">
        <f>+B148+C148</f>
        <v>3000000</v>
      </c>
      <c r="E148" s="103"/>
      <c r="F148" s="103"/>
      <c r="G148" s="103"/>
      <c r="H148" s="103"/>
      <c r="I148" s="10">
        <f>SUM(E148:H148)</f>
        <v>0</v>
      </c>
      <c r="J148" s="65">
        <f>+D148-I148</f>
        <v>3000000</v>
      </c>
    </row>
    <row r="149" spans="1:10" ht="13.5" thickBot="1">
      <c r="A149" s="70" t="s">
        <v>151</v>
      </c>
      <c r="B149" s="68">
        <v>7116334</v>
      </c>
      <c r="C149" s="71"/>
      <c r="D149" s="72">
        <f>+B149+C149</f>
        <v>7116334</v>
      </c>
      <c r="E149" s="103"/>
      <c r="F149" s="103"/>
      <c r="G149" s="103"/>
      <c r="H149" s="103"/>
      <c r="I149" s="10">
        <f>SUM(E149:H149)</f>
        <v>0</v>
      </c>
      <c r="J149" s="65">
        <f>+D149-I149</f>
        <v>7116334</v>
      </c>
    </row>
    <row r="150" spans="1:10" ht="13.5" thickBot="1">
      <c r="A150" s="56" t="s">
        <v>152</v>
      </c>
      <c r="B150" s="62">
        <v>7000000</v>
      </c>
      <c r="C150" s="63"/>
      <c r="D150" s="53">
        <f>+B150+C150</f>
        <v>7000000</v>
      </c>
      <c r="E150" s="102"/>
      <c r="F150" s="99"/>
      <c r="G150" s="99"/>
      <c r="H150" s="99"/>
      <c r="I150" s="10">
        <f>SUM(E150:H150)</f>
        <v>0</v>
      </c>
      <c r="J150" s="11">
        <f>+D150-I150</f>
        <v>7000000</v>
      </c>
    </row>
    <row r="151" spans="1:10" ht="13.5" thickBot="1">
      <c r="A151" s="46" t="s">
        <v>153</v>
      </c>
      <c r="B151" s="42">
        <f aca="true" t="shared" si="32" ref="B151:G151">B152+B153</f>
        <v>30883652</v>
      </c>
      <c r="C151" s="42">
        <f t="shared" si="32"/>
        <v>0</v>
      </c>
      <c r="D151" s="42">
        <f t="shared" si="32"/>
        <v>30883652</v>
      </c>
      <c r="E151" s="42">
        <f t="shared" si="32"/>
        <v>0</v>
      </c>
      <c r="F151" s="42">
        <f t="shared" si="32"/>
        <v>0</v>
      </c>
      <c r="G151" s="42">
        <f t="shared" si="32"/>
        <v>0</v>
      </c>
      <c r="H151" s="42"/>
      <c r="I151" s="42">
        <f>I152+I153</f>
        <v>0</v>
      </c>
      <c r="J151" s="42">
        <f>J152+J153</f>
        <v>30883652</v>
      </c>
    </row>
    <row r="152" spans="1:10" ht="13.5" thickBot="1">
      <c r="A152" s="73" t="s">
        <v>154</v>
      </c>
      <c r="B152" s="74">
        <v>20000000</v>
      </c>
      <c r="C152" s="75"/>
      <c r="D152" s="64">
        <f>+B152+C152</f>
        <v>20000000</v>
      </c>
      <c r="E152" s="75"/>
      <c r="F152" s="75"/>
      <c r="G152" s="75"/>
      <c r="H152" s="75"/>
      <c r="I152" s="64">
        <f>SUM(E152:H152)</f>
        <v>0</v>
      </c>
      <c r="J152" s="65">
        <f>+D152-I152</f>
        <v>20000000</v>
      </c>
    </row>
    <row r="153" spans="1:10" ht="13.5" thickBot="1">
      <c r="A153" s="73" t="s">
        <v>155</v>
      </c>
      <c r="B153" s="62">
        <v>10883652</v>
      </c>
      <c r="C153" s="63"/>
      <c r="D153" s="64">
        <f>+B153+C153</f>
        <v>10883652</v>
      </c>
      <c r="E153" s="102"/>
      <c r="F153" s="102"/>
      <c r="G153" s="102"/>
      <c r="H153" s="102"/>
      <c r="I153" s="64">
        <f>SUM(E153:H153)</f>
        <v>0</v>
      </c>
      <c r="J153" s="65">
        <f>+D153-I153</f>
        <v>10883652</v>
      </c>
    </row>
    <row r="154" spans="1:9" ht="12.75">
      <c r="A154" t="s">
        <v>156</v>
      </c>
      <c r="I154" s="61"/>
    </row>
    <row r="156" ht="12.75">
      <c r="B156" s="76"/>
    </row>
    <row r="157" ht="12.75">
      <c r="B157" s="77"/>
    </row>
    <row r="158" ht="12.75">
      <c r="B158" s="76"/>
    </row>
    <row r="159" ht="12.75">
      <c r="B159" s="76"/>
    </row>
    <row r="160" ht="12.75">
      <c r="B160" s="76"/>
    </row>
    <row r="161" ht="12.75">
      <c r="B161" s="76"/>
    </row>
    <row r="162" ht="12.75">
      <c r="B162" s="76"/>
    </row>
    <row r="188" ht="12.75">
      <c r="A188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ht="12.75">
      <c r="B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ht="12.75">
      <c r="B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ht="12.75">
      <c r="B212" s="1"/>
    </row>
    <row r="213" ht="12.75">
      <c r="B213" s="1"/>
    </row>
    <row r="214" spans="2:10" ht="12.75">
      <c r="B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J218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J226" s="1"/>
    </row>
    <row r="227" spans="2:10" ht="12.75">
      <c r="B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ht="12.75">
      <c r="B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spans="2:10" ht="12.75">
      <c r="B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ht="12.75">
      <c r="B245" s="1"/>
    </row>
    <row r="246" ht="12.75">
      <c r="B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ht="12.75">
      <c r="B250" s="1"/>
    </row>
    <row r="251" ht="12.75">
      <c r="B251" s="1"/>
    </row>
    <row r="252" ht="12.75">
      <c r="B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ht="12.75">
      <c r="B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ht="12.75">
      <c r="B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ht="12.75">
      <c r="B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1" spans="2:10" ht="12.75">
      <c r="B271" s="1"/>
      <c r="J271" s="1"/>
    </row>
    <row r="272" ht="12.75">
      <c r="B272" s="1"/>
    </row>
    <row r="273" ht="12.75">
      <c r="B273" s="1"/>
    </row>
    <row r="274" ht="12.75">
      <c r="B274" s="1"/>
    </row>
    <row r="276" ht="12.75">
      <c r="B276" s="1"/>
    </row>
    <row r="277" ht="12.75">
      <c r="B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ht="12.75">
      <c r="B281" s="1"/>
    </row>
    <row r="282" ht="12.75">
      <c r="B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</sheetData>
  <sheetProtection/>
  <mergeCells count="3">
    <mergeCell ref="A3:J3"/>
    <mergeCell ref="A1:J1"/>
    <mergeCell ref="A2:J2"/>
  </mergeCells>
  <printOptions/>
  <pageMargins left="1.1" right="0.12" top="0.4" bottom="0.3" header="0.15748031496062992" footer="0.4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2014-05-06T20:05:34Z</cp:lastPrinted>
  <dcterms:created xsi:type="dcterms:W3CDTF">2014-05-01T20:22:48Z</dcterms:created>
  <dcterms:modified xsi:type="dcterms:W3CDTF">2014-05-06T20:06:31Z</dcterms:modified>
  <cp:category/>
  <cp:version/>
  <cp:contentType/>
  <cp:contentStatus/>
</cp:coreProperties>
</file>