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bel valdez\Desktop\"/>
    </mc:Choice>
  </mc:AlternateContent>
  <xr:revisionPtr revIDLastSave="0" documentId="13_ncr:1_{70F6806A-31F8-4E53-9CC7-D86D568DC196}" xr6:coauthVersionLast="47" xr6:coauthVersionMax="47" xr10:uidLastSave="{00000000-0000-0000-0000-000000000000}"/>
  <bookViews>
    <workbookView xWindow="30" yWindow="0" windowWidth="20460" windowHeight="10920" xr2:uid="{BE66F1EB-32C7-49BA-BAF8-4A82D0C703E4}"/>
  </bookViews>
  <sheets>
    <sheet name="P3 Ejecucion Marzo" sheetId="3" r:id="rId1"/>
    <sheet name="P1 Presupuesto aprobado marzo" sheetId="1" r:id="rId2"/>
    <sheet name="P2Presup.aprobado EJEC. MARZO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6" i="2" l="1"/>
  <c r="P74" i="2"/>
  <c r="P73" i="2"/>
  <c r="P71" i="2"/>
  <c r="P70" i="2"/>
  <c r="P68" i="2"/>
  <c r="P67" i="2"/>
  <c r="P66" i="2"/>
  <c r="P65" i="2"/>
  <c r="P63" i="2"/>
  <c r="P62" i="2"/>
  <c r="P60" i="2"/>
  <c r="P59" i="2"/>
  <c r="P58" i="2"/>
  <c r="P57" i="2"/>
  <c r="P55" i="2"/>
  <c r="P54" i="2"/>
  <c r="P53" i="2"/>
  <c r="P52" i="2"/>
  <c r="P51" i="2"/>
  <c r="P50" i="2"/>
  <c r="P49" i="2"/>
  <c r="P48" i="2"/>
  <c r="P47" i="2"/>
  <c r="P45" i="2"/>
  <c r="P44" i="2"/>
  <c r="P42" i="2"/>
  <c r="P41" i="2"/>
  <c r="P40" i="2"/>
  <c r="P39" i="2"/>
  <c r="P38" i="2"/>
  <c r="P37" i="2"/>
  <c r="P36" i="2"/>
  <c r="P34" i="2"/>
  <c r="P33" i="2"/>
  <c r="P32" i="2"/>
  <c r="P31" i="2"/>
  <c r="P30" i="2"/>
  <c r="P29" i="2"/>
  <c r="P28" i="2"/>
  <c r="P27" i="2"/>
  <c r="P25" i="2"/>
  <c r="P24" i="2"/>
  <c r="P23" i="2"/>
  <c r="P22" i="2"/>
  <c r="P21" i="2"/>
  <c r="P20" i="2"/>
  <c r="P19" i="2"/>
  <c r="P18" i="2"/>
  <c r="P17" i="2"/>
  <c r="P15" i="2"/>
  <c r="P14" i="2"/>
  <c r="P13" i="2"/>
  <c r="N75" i="3"/>
  <c r="N73" i="3"/>
  <c r="N72" i="3"/>
  <c r="N70" i="3"/>
  <c r="N69" i="3"/>
  <c r="N67" i="3"/>
  <c r="N66" i="3"/>
  <c r="N65" i="3"/>
  <c r="N64" i="3"/>
  <c r="N62" i="3"/>
  <c r="N61" i="3"/>
  <c r="N59" i="3"/>
  <c r="N58" i="3"/>
  <c r="N57" i="3"/>
  <c r="N56" i="3"/>
  <c r="N54" i="3"/>
  <c r="N53" i="3"/>
  <c r="N52" i="3"/>
  <c r="N51" i="3"/>
  <c r="N50" i="3"/>
  <c r="N49" i="3"/>
  <c r="N48" i="3"/>
  <c r="N47" i="3"/>
  <c r="N46" i="3"/>
  <c r="N44" i="3"/>
  <c r="N43" i="3"/>
  <c r="N41" i="3"/>
  <c r="N40" i="3"/>
  <c r="N39" i="3"/>
  <c r="N38" i="3"/>
  <c r="N37" i="3"/>
  <c r="N36" i="3"/>
  <c r="N35" i="3"/>
  <c r="N33" i="3"/>
  <c r="N32" i="3"/>
  <c r="N31" i="3"/>
  <c r="N30" i="3"/>
  <c r="N29" i="3"/>
  <c r="N28" i="3"/>
  <c r="N27" i="3"/>
  <c r="N26" i="3"/>
  <c r="N24" i="3"/>
  <c r="N23" i="3"/>
  <c r="N22" i="3"/>
  <c r="N21" i="3"/>
  <c r="N20" i="3"/>
  <c r="N19" i="3"/>
  <c r="N18" i="3"/>
  <c r="N17" i="3"/>
  <c r="N16" i="3"/>
  <c r="N14" i="3"/>
  <c r="N13" i="3"/>
  <c r="N12" i="3"/>
  <c r="M74" i="3"/>
  <c r="L74" i="3"/>
  <c r="K74" i="3"/>
  <c r="J74" i="3"/>
  <c r="I74" i="3"/>
  <c r="H74" i="3"/>
  <c r="G74" i="3"/>
  <c r="F74" i="3"/>
  <c r="E74" i="3"/>
  <c r="D74" i="3"/>
  <c r="C74" i="3"/>
  <c r="B74" i="3"/>
  <c r="M71" i="3"/>
  <c r="L71" i="3"/>
  <c r="K71" i="3"/>
  <c r="J71" i="3"/>
  <c r="I71" i="3"/>
  <c r="H71" i="3"/>
  <c r="G71" i="3"/>
  <c r="F71" i="3"/>
  <c r="E71" i="3"/>
  <c r="M68" i="3"/>
  <c r="L68" i="3"/>
  <c r="K68" i="3"/>
  <c r="J68" i="3"/>
  <c r="I68" i="3"/>
  <c r="H68" i="3"/>
  <c r="G68" i="3"/>
  <c r="F68" i="3"/>
  <c r="E68" i="3"/>
  <c r="M63" i="3"/>
  <c r="L63" i="3"/>
  <c r="K63" i="3"/>
  <c r="J63" i="3"/>
  <c r="I63" i="3"/>
  <c r="H63" i="3"/>
  <c r="G63" i="3"/>
  <c r="F63" i="3"/>
  <c r="E63" i="3"/>
  <c r="M60" i="3"/>
  <c r="L60" i="3"/>
  <c r="K60" i="3"/>
  <c r="J60" i="3"/>
  <c r="I60" i="3"/>
  <c r="H60" i="3"/>
  <c r="G60" i="3"/>
  <c r="F60" i="3"/>
  <c r="E60" i="3"/>
  <c r="M55" i="3"/>
  <c r="L55" i="3"/>
  <c r="K55" i="3"/>
  <c r="J55" i="3"/>
  <c r="I55" i="3"/>
  <c r="H55" i="3"/>
  <c r="G55" i="3"/>
  <c r="F55" i="3"/>
  <c r="E55" i="3"/>
  <c r="M45" i="3"/>
  <c r="L45" i="3"/>
  <c r="K45" i="3"/>
  <c r="J45" i="3"/>
  <c r="I45" i="3"/>
  <c r="H45" i="3"/>
  <c r="G45" i="3"/>
  <c r="F45" i="3"/>
  <c r="E45" i="3"/>
  <c r="M42" i="3"/>
  <c r="L42" i="3"/>
  <c r="K42" i="3"/>
  <c r="J42" i="3"/>
  <c r="I42" i="3"/>
  <c r="H42" i="3"/>
  <c r="G42" i="3"/>
  <c r="F42" i="3"/>
  <c r="E42" i="3"/>
  <c r="M34" i="3"/>
  <c r="L34" i="3"/>
  <c r="K34" i="3"/>
  <c r="J34" i="3"/>
  <c r="I34" i="3"/>
  <c r="H34" i="3"/>
  <c r="G34" i="3"/>
  <c r="F34" i="3"/>
  <c r="F76" i="3" s="1"/>
  <c r="E34" i="3"/>
  <c r="M25" i="3"/>
  <c r="L25" i="3"/>
  <c r="K25" i="3"/>
  <c r="J25" i="3"/>
  <c r="I25" i="3"/>
  <c r="H25" i="3"/>
  <c r="G25" i="3"/>
  <c r="F25" i="3"/>
  <c r="E25" i="3"/>
  <c r="M15" i="3"/>
  <c r="L15" i="3"/>
  <c r="K15" i="3"/>
  <c r="J15" i="3"/>
  <c r="I15" i="3"/>
  <c r="H15" i="3"/>
  <c r="G15" i="3"/>
  <c r="F15" i="3"/>
  <c r="E15" i="3"/>
  <c r="M11" i="3"/>
  <c r="M76" i="3" s="1"/>
  <c r="L11" i="3"/>
  <c r="L76" i="3" s="1"/>
  <c r="K11" i="3"/>
  <c r="K76" i="3" s="1"/>
  <c r="J11" i="3"/>
  <c r="J76" i="3" s="1"/>
  <c r="I11" i="3"/>
  <c r="I76" i="3" s="1"/>
  <c r="H11" i="3"/>
  <c r="H76" i="3" s="1"/>
  <c r="G11" i="3"/>
  <c r="G76" i="3" s="1"/>
  <c r="F11" i="3"/>
  <c r="E11" i="3"/>
  <c r="E76" i="3" s="1"/>
  <c r="O77" i="2"/>
  <c r="N77" i="2"/>
  <c r="M77" i="2"/>
  <c r="L77" i="2"/>
  <c r="K77" i="2"/>
  <c r="J77" i="2"/>
  <c r="I77" i="2"/>
  <c r="H77" i="2"/>
  <c r="G77" i="2"/>
  <c r="O72" i="2"/>
  <c r="N72" i="2"/>
  <c r="M72" i="2"/>
  <c r="L72" i="2"/>
  <c r="K72" i="2"/>
  <c r="J72" i="2"/>
  <c r="I72" i="2"/>
  <c r="H72" i="2"/>
  <c r="G72" i="2"/>
  <c r="O64" i="2"/>
  <c r="N64" i="2"/>
  <c r="M64" i="2"/>
  <c r="L64" i="2"/>
  <c r="K64" i="2"/>
  <c r="J64" i="2"/>
  <c r="I64" i="2"/>
  <c r="H64" i="2"/>
  <c r="G64" i="2"/>
  <c r="O61" i="2"/>
  <c r="N61" i="2"/>
  <c r="M61" i="2"/>
  <c r="L61" i="2"/>
  <c r="K61" i="2"/>
  <c r="J61" i="2"/>
  <c r="I61" i="2"/>
  <c r="H61" i="2"/>
  <c r="G61" i="2"/>
  <c r="O56" i="2"/>
  <c r="N56" i="2"/>
  <c r="M56" i="2"/>
  <c r="L56" i="2"/>
  <c r="K56" i="2"/>
  <c r="J56" i="2"/>
  <c r="I56" i="2"/>
  <c r="H56" i="2"/>
  <c r="G56" i="2"/>
  <c r="O46" i="2"/>
  <c r="N46" i="2"/>
  <c r="M46" i="2"/>
  <c r="L46" i="2"/>
  <c r="K46" i="2"/>
  <c r="J46" i="2"/>
  <c r="I46" i="2"/>
  <c r="H46" i="2"/>
  <c r="G46" i="2"/>
  <c r="O43" i="2"/>
  <c r="N43" i="2"/>
  <c r="M43" i="2"/>
  <c r="L43" i="2"/>
  <c r="K43" i="2"/>
  <c r="J43" i="2"/>
  <c r="I43" i="2"/>
  <c r="H43" i="2"/>
  <c r="G43" i="2"/>
  <c r="O35" i="2"/>
  <c r="N35" i="2"/>
  <c r="M35" i="2"/>
  <c r="L35" i="2"/>
  <c r="K35" i="2"/>
  <c r="J35" i="2"/>
  <c r="I35" i="2"/>
  <c r="H35" i="2"/>
  <c r="G35" i="2"/>
  <c r="O26" i="2"/>
  <c r="N26" i="2"/>
  <c r="M26" i="2"/>
  <c r="L26" i="2"/>
  <c r="K26" i="2"/>
  <c r="J26" i="2"/>
  <c r="I26" i="2"/>
  <c r="H26" i="2"/>
  <c r="G26" i="2"/>
  <c r="O16" i="2"/>
  <c r="N16" i="2"/>
  <c r="M16" i="2"/>
  <c r="L16" i="2"/>
  <c r="K16" i="2"/>
  <c r="J16" i="2"/>
  <c r="I16" i="2"/>
  <c r="H16" i="2"/>
  <c r="G16" i="2"/>
  <c r="O12" i="2"/>
  <c r="N12" i="2"/>
  <c r="M12" i="2"/>
  <c r="L12" i="2"/>
  <c r="K12" i="2"/>
  <c r="J12" i="2"/>
  <c r="I12" i="2"/>
  <c r="H12" i="2"/>
  <c r="G12" i="2"/>
  <c r="N74" i="3"/>
  <c r="D71" i="3"/>
  <c r="C71" i="3"/>
  <c r="B71" i="3"/>
  <c r="N71" i="3" s="1"/>
  <c r="D68" i="3"/>
  <c r="C68" i="3"/>
  <c r="B68" i="3"/>
  <c r="D63" i="3"/>
  <c r="C63" i="3"/>
  <c r="B63" i="3"/>
  <c r="D60" i="3"/>
  <c r="C60" i="3"/>
  <c r="B60" i="3"/>
  <c r="D55" i="3"/>
  <c r="C55" i="3"/>
  <c r="B55" i="3"/>
  <c r="D45" i="3"/>
  <c r="C45" i="3"/>
  <c r="B45" i="3"/>
  <c r="D42" i="3"/>
  <c r="C42" i="3"/>
  <c r="B42" i="3"/>
  <c r="D34" i="3"/>
  <c r="C34" i="3"/>
  <c r="B34" i="3"/>
  <c r="D25" i="3"/>
  <c r="C25" i="3"/>
  <c r="B25" i="3"/>
  <c r="D15" i="3"/>
  <c r="C15" i="3"/>
  <c r="B15" i="3"/>
  <c r="D11" i="3"/>
  <c r="C11" i="3"/>
  <c r="B11" i="3"/>
  <c r="P75" i="2"/>
  <c r="F72" i="2"/>
  <c r="E72" i="2"/>
  <c r="D72" i="2"/>
  <c r="P72" i="2" s="1"/>
  <c r="C72" i="2"/>
  <c r="B72" i="2"/>
  <c r="F69" i="2"/>
  <c r="E69" i="2"/>
  <c r="D69" i="2"/>
  <c r="C69" i="2"/>
  <c r="B69" i="2"/>
  <c r="F64" i="2"/>
  <c r="E64" i="2"/>
  <c r="D64" i="2"/>
  <c r="C64" i="2"/>
  <c r="B64" i="2"/>
  <c r="F61" i="2"/>
  <c r="E61" i="2"/>
  <c r="D61" i="2"/>
  <c r="C61" i="2"/>
  <c r="B61" i="2"/>
  <c r="F56" i="2"/>
  <c r="E56" i="2"/>
  <c r="D56" i="2"/>
  <c r="C56" i="2"/>
  <c r="B56" i="2"/>
  <c r="F46" i="2"/>
  <c r="E46" i="2"/>
  <c r="D46" i="2"/>
  <c r="C46" i="2"/>
  <c r="B46" i="2"/>
  <c r="F43" i="2"/>
  <c r="E43" i="2"/>
  <c r="D43" i="2"/>
  <c r="C43" i="2"/>
  <c r="B43" i="2"/>
  <c r="F35" i="2"/>
  <c r="E35" i="2"/>
  <c r="D35" i="2"/>
  <c r="C35" i="2"/>
  <c r="B35" i="2"/>
  <c r="F26" i="2"/>
  <c r="E26" i="2"/>
  <c r="D26" i="2"/>
  <c r="C26" i="2"/>
  <c r="B26" i="2"/>
  <c r="F16" i="2"/>
  <c r="E16" i="2"/>
  <c r="D16" i="2"/>
  <c r="C16" i="2"/>
  <c r="B16" i="2"/>
  <c r="F12" i="2"/>
  <c r="E12" i="2"/>
  <c r="D12" i="2"/>
  <c r="C12" i="2"/>
  <c r="B12" i="2"/>
  <c r="C72" i="1"/>
  <c r="B72" i="1"/>
  <c r="C69" i="1"/>
  <c r="B69" i="1"/>
  <c r="C64" i="1"/>
  <c r="B64" i="1"/>
  <c r="C61" i="1"/>
  <c r="B61" i="1"/>
  <c r="C56" i="1"/>
  <c r="B56" i="1"/>
  <c r="C46" i="1"/>
  <c r="B46" i="1"/>
  <c r="C43" i="1"/>
  <c r="B43" i="1"/>
  <c r="C35" i="1"/>
  <c r="B35" i="1"/>
  <c r="C26" i="1"/>
  <c r="B26" i="1"/>
  <c r="C16" i="1"/>
  <c r="C77" i="1" s="1"/>
  <c r="B16" i="1"/>
  <c r="C12" i="1"/>
  <c r="B12" i="1"/>
  <c r="B77" i="1" s="1"/>
  <c r="N15" i="3" l="1"/>
  <c r="N60" i="3"/>
  <c r="N68" i="3"/>
  <c r="C76" i="3"/>
  <c r="N42" i="3"/>
  <c r="N55" i="3"/>
  <c r="N63" i="3"/>
  <c r="N34" i="3"/>
  <c r="C77" i="2"/>
  <c r="P56" i="2"/>
  <c r="P12" i="2"/>
  <c r="P16" i="2"/>
  <c r="P64" i="2"/>
  <c r="E77" i="2"/>
  <c r="P61" i="2"/>
  <c r="P69" i="2"/>
  <c r="P46" i="2"/>
  <c r="P43" i="2"/>
  <c r="P35" i="2"/>
  <c r="B77" i="2"/>
  <c r="F77" i="2"/>
  <c r="P26" i="2"/>
  <c r="D76" i="3"/>
  <c r="N25" i="3"/>
  <c r="N45" i="3"/>
  <c r="N11" i="3"/>
  <c r="B76" i="3"/>
  <c r="D77" i="2"/>
  <c r="N76" i="3" l="1"/>
  <c r="P77" i="2"/>
</calcChain>
</file>

<file path=xl/sharedStrings.xml><?xml version="1.0" encoding="utf-8"?>
<sst xmlns="http://schemas.openxmlformats.org/spreadsheetml/2006/main" count="258" uniqueCount="131">
  <si>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</si>
  <si>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</si>
  <si>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</si>
  <si>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</si>
  <si>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</si>
  <si>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</si>
  <si>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</si>
  <si>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2.1.1-REMUNERACIONES</t>
  </si>
  <si>
    <t>2.1.2-SOBRESUELDOS</t>
  </si>
  <si>
    <t>2.1.5-CONTRIBUCIONES A LA SEGURIDAD SOCIAL</t>
  </si>
  <si>
    <t>2.2 - 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</si>
  <si>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</si>
  <si>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</si>
  <si>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</si>
  <si>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</si>
  <si>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</si>
  <si>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</si>
  <si>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</si>
  <si>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</si>
  <si>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</si>
  <si>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2.3 - 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</si>
  <si>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</si>
  <si>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</si>
  <si>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</si>
  <si>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</si>
  <si>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</si>
  <si>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</si>
  <si>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</si>
  <si>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</si>
  <si>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2.4 - TRANSFERENCIAS CORRIENTES</t>
  </si>
  <si>
    <t>2.4.1-TRANSFERENCIAS CORRIENTES AL SECTOR PRIVADO</t>
  </si>
  <si>
    <t>2.4.2-TRANSFERENCIAS CORRIENTES AL  GOBIERNO GENERAL NACIONAL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</si>
  <si>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</si>
  <si>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</si>
  <si>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</si>
  <si>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</si>
  <si>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</si>
  <si>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</si>
  <si>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</si>
  <si>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</si>
  <si>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2.6 - 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</si>
  <si>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</si>
  <si>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</si>
  <si>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</si>
  <si>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</si>
  <si>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</si>
  <si>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2.6.6 - EQUIPOS DE DEFENSA Y SEGURIDAD</t>
  </si>
  <si>
    <t>2.6.7-ACTIVOS BIOLÓGICOS</t>
  </si>
  <si>
    <t>2.6.8-BIENES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</si>
  <si>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</si>
  <si>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</si>
  <si>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</si>
  <si>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</si>
  <si>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</si>
  <si>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</si>
  <si>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</si>
  <si>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</si>
  <si>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</si>
  <si>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</si>
  <si>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</si>
  <si>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</si>
  <si>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</si>
  <si>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</si>
  <si>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</si>
  <si>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</si>
  <si>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</si>
  <si>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 xml:space="preserve"> 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</si>
  <si>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</si>
  <si>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</si>
  <si>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</si>
  <si>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</si>
  <si>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</si>
  <si>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</si>
  <si>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FUENTE: (SIGEF)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</si>
  <si>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</si>
  <si>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</si>
  <si>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</si>
  <si>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Ejecución de Gasto y Aplicaciones financieras </t>
  </si>
  <si>
    <t xml:space="preserve">Gasto devengado </t>
  </si>
  <si>
    <t xml:space="preserve">Enero </t>
  </si>
  <si>
    <t>Febrero</t>
  </si>
  <si>
    <t>Marzo</t>
  </si>
  <si>
    <t xml:space="preserve">Total </t>
  </si>
  <si>
    <t>2.1.1 - REMUNERACIONES</t>
  </si>
  <si>
    <t>2.1.2 - SOBRESUELDOS</t>
  </si>
  <si>
    <t>2.1.5 - CONTRIBUCIONES A LA SEGURIDAD SOCIAL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</si>
  <si>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</si>
  <si>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</si>
  <si>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</si>
  <si>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</si>
  <si>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</si>
  <si>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</si>
  <si>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INST. TEMPORALES</t>
  </si>
  <si>
    <t>2.2.8 - OTROS SERVICIOS NO INCLUIDOS EN CONCEPTOS ANTERIORES</t>
  </si>
  <si>
    <t>2.2.9 - OTRAS CONTRATACIONES DE SERVICIOS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</si>
  <si>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</si>
  <si>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</si>
  <si>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</si>
  <si>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</si>
  <si>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</si>
  <si>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</si>
  <si>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</si>
  <si>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</si>
  <si>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2.4.1 - TRANSFERENCIAS CORRIENTES AL SECTOR PRIVADO</t>
  </si>
  <si>
    <t>2.4.2 - TRANSFERENCIAS CORRIENTES AL  GOBIERNO GENERAL NACIONAL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</si>
  <si>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</si>
  <si>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</si>
  <si>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</si>
  <si>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</si>
  <si>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</si>
  <si>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</si>
  <si>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</si>
  <si>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</si>
  <si>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</si>
  <si>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</si>
  <si>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2.6.7 - ACTIVOS BIOLÓGICOS</t>
  </si>
  <si>
    <t>2.6.8 - BIENES INTANGIBLES</t>
  </si>
  <si>
    <t>FUENTE ; (SIGEF)</t>
  </si>
  <si>
    <t>MINISTERIO DE AGRICULTURA</t>
  </si>
  <si>
    <t>Año 2022</t>
  </si>
  <si>
    <t>AÑO 2022</t>
  </si>
  <si>
    <t>Abril</t>
  </si>
  <si>
    <t>Mayo</t>
  </si>
  <si>
    <t>Junio</t>
  </si>
  <si>
    <t>Julio</t>
  </si>
  <si>
    <t>Agosto</t>
  </si>
  <si>
    <t>Septiembre</t>
  </si>
  <si>
    <t>Octurbre</t>
  </si>
  <si>
    <t>Noviembre</t>
  </si>
  <si>
    <t>Diciembre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</si>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</sst>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</font>
    <font>
      <sz val="9"/>
      <color indexed="8"/>
      <name val="Arial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rgb="FF000000"/>
      <name val="Algerian"/>
      <family val="5"/>
    </font>
    <font>
      <b/>
      <sz val="20"/>
      <color rgb="FF000000"/>
      <name val="Algerian"/>
      <family val="5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4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80">
    <xf numFmtId="0" fontId="0" fillId="0" borderId="0" xfId="0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0" fillId="3" borderId="0" xfId="0" applyFill="1"/>
    <xf numFmtId="0" fontId="3" fillId="0" borderId="4" xfId="0" applyFont="1" applyBorder="1" applyAlignment="1">
      <alignment horizontal="left"/>
    </xf>
    <xf numFmtId="164" fontId="3" fillId="0" borderId="0" xfId="0" applyNumberFormat="1" applyFont="1"/>
    <xf numFmtId="0" fontId="3" fillId="0" borderId="0" xfId="0" applyFont="1" applyAlignment="1">
      <alignment horizontal="left" indent="1"/>
    </xf>
    <xf numFmtId="43" fontId="3" fillId="4" borderId="5" xfId="0" applyNumberFormat="1" applyFont="1" applyFill="1" applyBorder="1"/>
    <xf numFmtId="43" fontId="3" fillId="4" borderId="6" xfId="0" applyNumberFormat="1" applyFont="1" applyFill="1" applyBorder="1"/>
    <xf numFmtId="49" fontId="8" fillId="0" borderId="0" xfId="0" applyNumberFormat="1" applyFont="1"/>
    <xf numFmtId="43" fontId="10" fillId="0" borderId="7" xfId="2" applyFont="1" applyBorder="1" applyAlignment="1">
      <alignment horizontal="right"/>
    </xf>
    <xf numFmtId="43" fontId="11" fillId="0" borderId="8" xfId="2" applyFont="1" applyBorder="1" applyAlignment="1">
      <alignment horizontal="right"/>
    </xf>
    <xf numFmtId="43" fontId="10" fillId="0" borderId="9" xfId="2" applyFont="1" applyBorder="1" applyAlignment="1">
      <alignment horizontal="right"/>
    </xf>
    <xf numFmtId="43" fontId="11" fillId="0" borderId="10" xfId="2" applyFont="1" applyBorder="1" applyAlignment="1">
      <alignment horizontal="right"/>
    </xf>
    <xf numFmtId="43" fontId="10" fillId="0" borderId="11" xfId="2" applyFont="1" applyBorder="1" applyAlignment="1">
      <alignment horizontal="right"/>
    </xf>
    <xf numFmtId="43" fontId="11" fillId="0" borderId="12" xfId="2" applyFont="1" applyBorder="1" applyAlignment="1">
      <alignment horizontal="right"/>
    </xf>
    <xf numFmtId="43" fontId="3" fillId="4" borderId="13" xfId="0" applyNumberFormat="1" applyFont="1" applyFill="1" applyBorder="1"/>
    <xf numFmtId="43" fontId="3" fillId="4" borderId="14" xfId="0" applyNumberFormat="1" applyFont="1" applyFill="1" applyBorder="1"/>
    <xf numFmtId="43" fontId="11" fillId="0" borderId="7" xfId="2" applyFont="1" applyBorder="1" applyAlignment="1">
      <alignment horizontal="right"/>
    </xf>
    <xf numFmtId="43" fontId="11" fillId="0" borderId="9" xfId="2" applyFont="1" applyBorder="1" applyAlignment="1">
      <alignment horizontal="right"/>
    </xf>
    <xf numFmtId="43" fontId="12" fillId="0" borderId="9" xfId="0" applyNumberFormat="1" applyFont="1" applyBorder="1" applyAlignment="1">
      <alignment horizontal="right"/>
    </xf>
    <xf numFmtId="164" fontId="0" fillId="0" borderId="11" xfId="0" applyNumberFormat="1" applyBorder="1"/>
    <xf numFmtId="40" fontId="13" fillId="0" borderId="12" xfId="1" applyNumberFormat="1" applyFont="1" applyFill="1" applyBorder="1"/>
    <xf numFmtId="0" fontId="0" fillId="0" borderId="0" xfId="0" applyAlignment="1">
      <alignment horizontal="left" indent="2"/>
    </xf>
    <xf numFmtId="164" fontId="0" fillId="0" borderId="9" xfId="0" applyNumberFormat="1" applyBorder="1"/>
    <xf numFmtId="0" fontId="0" fillId="0" borderId="10" xfId="0" applyBorder="1"/>
    <xf numFmtId="0" fontId="0" fillId="0" borderId="12" xfId="0" applyBorder="1"/>
    <xf numFmtId="164" fontId="0" fillId="0" borderId="7" xfId="0" applyNumberFormat="1" applyBorder="1"/>
    <xf numFmtId="0" fontId="0" fillId="0" borderId="8" xfId="0" applyBorder="1"/>
    <xf numFmtId="164" fontId="3" fillId="0" borderId="11" xfId="0" applyNumberFormat="1" applyFont="1" applyBorder="1"/>
    <xf numFmtId="164" fontId="3" fillId="0" borderId="12" xfId="0" applyNumberFormat="1" applyFont="1" applyBorder="1"/>
    <xf numFmtId="0" fontId="0" fillId="0" borderId="15" xfId="0" applyBorder="1"/>
    <xf numFmtId="43" fontId="10" fillId="0" borderId="12" xfId="2" applyFont="1" applyBorder="1" applyAlignment="1">
      <alignment horizontal="right"/>
    </xf>
    <xf numFmtId="164" fontId="0" fillId="0" borderId="16" xfId="0" applyNumberFormat="1" applyBorder="1"/>
    <xf numFmtId="0" fontId="0" fillId="0" borderId="17" xfId="0" applyBorder="1"/>
    <xf numFmtId="43" fontId="3" fillId="2" borderId="16" xfId="1" applyFont="1" applyFill="1" applyBorder="1"/>
    <xf numFmtId="43" fontId="3" fillId="2" borderId="17" xfId="1" applyFont="1" applyFill="1" applyBorder="1"/>
    <xf numFmtId="0" fontId="3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5" borderId="27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164" fontId="3" fillId="0" borderId="15" xfId="0" applyNumberFormat="1" applyFont="1" applyBorder="1"/>
    <xf numFmtId="164" fontId="3" fillId="0" borderId="30" xfId="0" applyNumberFormat="1" applyFont="1" applyBorder="1"/>
    <xf numFmtId="43" fontId="3" fillId="4" borderId="31" xfId="0" applyNumberFormat="1" applyFont="1" applyFill="1" applyBorder="1"/>
    <xf numFmtId="43" fontId="3" fillId="4" borderId="32" xfId="0" applyNumberFormat="1" applyFont="1" applyFill="1" applyBorder="1"/>
    <xf numFmtId="43" fontId="11" fillId="0" borderId="33" xfId="2" applyFont="1" applyBorder="1" applyAlignment="1">
      <alignment horizontal="right"/>
    </xf>
    <xf numFmtId="43" fontId="10" fillId="0" borderId="34" xfId="2" applyFont="1" applyBorder="1" applyAlignment="1">
      <alignment horizontal="right"/>
    </xf>
    <xf numFmtId="43" fontId="11" fillId="0" borderId="34" xfId="2" applyFont="1" applyBorder="1" applyAlignment="1">
      <alignment horizontal="right"/>
    </xf>
    <xf numFmtId="43" fontId="11" fillId="0" borderId="35" xfId="2" applyFont="1" applyBorder="1" applyAlignment="1">
      <alignment horizontal="right"/>
    </xf>
    <xf numFmtId="43" fontId="10" fillId="0" borderId="36" xfId="2" applyFont="1" applyBorder="1" applyAlignment="1">
      <alignment horizontal="right"/>
    </xf>
    <xf numFmtId="43" fontId="11" fillId="0" borderId="36" xfId="2" applyFont="1" applyBorder="1" applyAlignment="1">
      <alignment horizontal="right"/>
    </xf>
    <xf numFmtId="43" fontId="11" fillId="0" borderId="37" xfId="2" applyFont="1" applyBorder="1" applyAlignment="1">
      <alignment horizontal="right"/>
    </xf>
    <xf numFmtId="43" fontId="10" fillId="0" borderId="38" xfId="2" applyFont="1" applyBorder="1" applyAlignment="1">
      <alignment horizontal="right"/>
    </xf>
    <xf numFmtId="43" fontId="11" fillId="0" borderId="38" xfId="2" applyFont="1" applyBorder="1" applyAlignment="1">
      <alignment horizontal="right"/>
    </xf>
    <xf numFmtId="43" fontId="3" fillId="4" borderId="39" xfId="0" applyNumberFormat="1" applyFont="1" applyFill="1" applyBorder="1"/>
    <xf numFmtId="165" fontId="0" fillId="0" borderId="34" xfId="0" applyNumberFormat="1" applyBorder="1" applyAlignment="1">
      <alignment vertical="center" wrapText="1"/>
    </xf>
    <xf numFmtId="165" fontId="0" fillId="0" borderId="36" xfId="0" applyNumberFormat="1" applyBorder="1" applyAlignment="1">
      <alignment vertical="center" wrapText="1"/>
    </xf>
    <xf numFmtId="165" fontId="0" fillId="0" borderId="38" xfId="0" applyNumberFormat="1" applyBorder="1" applyAlignment="1">
      <alignment vertical="center" wrapText="1"/>
    </xf>
    <xf numFmtId="0" fontId="0" fillId="0" borderId="36" xfId="0" applyBorder="1"/>
    <xf numFmtId="0" fontId="0" fillId="0" borderId="38" xfId="0" applyBorder="1"/>
    <xf numFmtId="0" fontId="0" fillId="0" borderId="38" xfId="0" applyBorder="1" applyAlignment="1">
      <alignment wrapText="1"/>
    </xf>
    <xf numFmtId="0" fontId="0" fillId="0" borderId="34" xfId="0" applyBorder="1"/>
    <xf numFmtId="164" fontId="3" fillId="0" borderId="38" xfId="0" applyNumberFormat="1" applyFont="1" applyBorder="1"/>
    <xf numFmtId="43" fontId="11" fillId="0" borderId="11" xfId="2" applyFont="1" applyBorder="1" applyAlignment="1">
      <alignment horizontal="right"/>
    </xf>
    <xf numFmtId="40" fontId="14" fillId="0" borderId="38" xfId="1" applyNumberFormat="1" applyFont="1" applyFill="1" applyBorder="1"/>
    <xf numFmtId="0" fontId="2" fillId="2" borderId="2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0" fillId="0" borderId="0" xfId="0" applyAlignment="1">
      <alignment horizontal="left" wrapText="1" indent="2"/>
    </xf>
    <xf numFmtId="43" fontId="3" fillId="6" borderId="0" xfId="1" applyFont="1" applyFill="1" applyBorder="1"/>
    <xf numFmtId="0" fontId="15" fillId="0" borderId="0" xfId="0" applyFont="1" applyAlignment="1">
      <alignment horizontal="left" indent="1"/>
    </xf>
    <xf numFmtId="43" fontId="15" fillId="4" borderId="5" xfId="0" applyNumberFormat="1" applyFont="1" applyFill="1" applyBorder="1"/>
    <xf numFmtId="43" fontId="15" fillId="4" borderId="39" xfId="0" applyNumberFormat="1" applyFont="1" applyFill="1" applyBorder="1"/>
    <xf numFmtId="43" fontId="15" fillId="4" borderId="6" xfId="0" applyNumberFormat="1" applyFont="1" applyFill="1" applyBorder="1"/>
    <xf numFmtId="0" fontId="6" fillId="0" borderId="0" xfId="0" applyFont="1" applyAlignment="1">
      <alignment horizontal="left" indent="2"/>
    </xf>
    <xf numFmtId="43" fontId="16" fillId="0" borderId="36" xfId="2" applyFont="1" applyBorder="1" applyAlignment="1">
      <alignment horizontal="right"/>
    </xf>
    <xf numFmtId="43" fontId="16" fillId="0" borderId="7" xfId="2" applyFont="1" applyBorder="1" applyAlignment="1">
      <alignment horizontal="right"/>
    </xf>
    <xf numFmtId="43" fontId="16" fillId="0" borderId="34" xfId="2" applyFont="1" applyBorder="1" applyAlignment="1">
      <alignment horizontal="right"/>
    </xf>
    <xf numFmtId="43" fontId="16" fillId="0" borderId="9" xfId="2" applyFont="1" applyBorder="1" applyAlignment="1">
      <alignment horizontal="right"/>
    </xf>
    <xf numFmtId="43" fontId="16" fillId="0" borderId="11" xfId="2" applyFont="1" applyBorder="1" applyAlignment="1">
      <alignment horizontal="right"/>
    </xf>
    <xf numFmtId="43" fontId="16" fillId="0" borderId="38" xfId="2" applyFont="1" applyBorder="1" applyAlignment="1">
      <alignment horizontal="right"/>
    </xf>
    <xf numFmtId="165" fontId="6" fillId="0" borderId="11" xfId="0" applyNumberFormat="1" applyFont="1" applyBorder="1" applyAlignment="1">
      <alignment vertical="center" wrapText="1"/>
    </xf>
    <xf numFmtId="165" fontId="6" fillId="0" borderId="7" xfId="0" applyNumberFormat="1" applyFont="1" applyBorder="1" applyAlignment="1">
      <alignment vertical="center" wrapText="1"/>
    </xf>
    <xf numFmtId="165" fontId="6" fillId="0" borderId="9" xfId="0" applyNumberFormat="1" applyFont="1" applyBorder="1" applyAlignment="1">
      <alignment vertical="center" wrapText="1"/>
    </xf>
    <xf numFmtId="165" fontId="6" fillId="0" borderId="36" xfId="0" applyNumberFormat="1" applyFont="1" applyBorder="1" applyAlignment="1">
      <alignment vertical="center" wrapText="1"/>
    </xf>
    <xf numFmtId="165" fontId="6" fillId="0" borderId="38" xfId="0" applyNumberFormat="1" applyFont="1" applyBorder="1" applyAlignment="1">
      <alignment vertical="center" wrapText="1"/>
    </xf>
    <xf numFmtId="0" fontId="6" fillId="0" borderId="9" xfId="0" applyFont="1" applyBorder="1"/>
    <xf numFmtId="0" fontId="6" fillId="0" borderId="36" xfId="0" applyFont="1" applyBorder="1"/>
    <xf numFmtId="0" fontId="6" fillId="0" borderId="0" xfId="0" applyFont="1" applyAlignment="1">
      <alignment horizontal="left" wrapText="1" indent="2"/>
    </xf>
    <xf numFmtId="0" fontId="6" fillId="0" borderId="11" xfId="0" applyFont="1" applyBorder="1" applyAlignment="1">
      <alignment wrapText="1"/>
    </xf>
    <xf numFmtId="0" fontId="6" fillId="0" borderId="38" xfId="0" applyFont="1" applyBorder="1" applyAlignment="1">
      <alignment wrapText="1"/>
    </xf>
    <xf numFmtId="0" fontId="6" fillId="0" borderId="7" xfId="0" applyFont="1" applyBorder="1"/>
    <xf numFmtId="0" fontId="6" fillId="0" borderId="34" xfId="0" applyFont="1" applyBorder="1"/>
    <xf numFmtId="0" fontId="6" fillId="0" borderId="11" xfId="0" applyFont="1" applyBorder="1"/>
    <xf numFmtId="0" fontId="6" fillId="0" borderId="38" xfId="0" applyFont="1" applyBorder="1"/>
    <xf numFmtId="0" fontId="15" fillId="0" borderId="4" xfId="0" applyFont="1" applyBorder="1" applyAlignment="1">
      <alignment horizontal="left"/>
    </xf>
    <xf numFmtId="164" fontId="15" fillId="0" borderId="11" xfId="0" applyNumberFormat="1" applyFont="1" applyBorder="1"/>
    <xf numFmtId="164" fontId="15" fillId="0" borderId="38" xfId="0" applyNumberFormat="1" applyFont="1" applyBorder="1"/>
    <xf numFmtId="43" fontId="10" fillId="0" borderId="33" xfId="2" applyFont="1" applyBorder="1" applyAlignment="1">
      <alignment horizontal="right"/>
    </xf>
    <xf numFmtId="43" fontId="10" fillId="0" borderId="35" xfId="2" applyFont="1" applyBorder="1" applyAlignment="1">
      <alignment horizontal="right"/>
    </xf>
    <xf numFmtId="43" fontId="10" fillId="0" borderId="37" xfId="2" applyFont="1" applyBorder="1" applyAlignment="1">
      <alignment horizontal="right"/>
    </xf>
    <xf numFmtId="165" fontId="0" fillId="0" borderId="35" xfId="0" applyNumberFormat="1" applyBorder="1" applyAlignment="1">
      <alignment vertical="center" wrapText="1"/>
    </xf>
    <xf numFmtId="165" fontId="0" fillId="0" borderId="37" xfId="0" applyNumberFormat="1" applyBorder="1" applyAlignment="1">
      <alignment vertical="center" wrapText="1"/>
    </xf>
    <xf numFmtId="0" fontId="0" fillId="0" borderId="35" xfId="0" applyBorder="1"/>
    <xf numFmtId="0" fontId="0" fillId="0" borderId="37" xfId="0" applyBorder="1" applyAlignment="1">
      <alignment wrapText="1"/>
    </xf>
    <xf numFmtId="0" fontId="0" fillId="0" borderId="33" xfId="0" applyBorder="1"/>
    <xf numFmtId="0" fontId="0" fillId="0" borderId="37" xfId="0" applyBorder="1"/>
    <xf numFmtId="164" fontId="3" fillId="0" borderId="37" xfId="0" applyNumberFormat="1" applyFont="1" applyBorder="1"/>
    <xf numFmtId="43" fontId="16" fillId="0" borderId="33" xfId="2" applyFont="1" applyBorder="1" applyAlignment="1">
      <alignment horizontal="right"/>
    </xf>
    <xf numFmtId="43" fontId="16" fillId="0" borderId="35" xfId="2" applyFont="1" applyBorder="1" applyAlignment="1">
      <alignment horizontal="right"/>
    </xf>
    <xf numFmtId="43" fontId="16" fillId="0" borderId="37" xfId="2" applyFont="1" applyBorder="1" applyAlignment="1">
      <alignment horizontal="right"/>
    </xf>
    <xf numFmtId="165" fontId="6" fillId="0" borderId="35" xfId="0" applyNumberFormat="1" applyFont="1" applyBorder="1" applyAlignment="1">
      <alignment vertical="center" wrapText="1"/>
    </xf>
    <xf numFmtId="165" fontId="6" fillId="0" borderId="37" xfId="0" applyNumberFormat="1" applyFont="1" applyBorder="1" applyAlignment="1">
      <alignment vertical="center" wrapText="1"/>
    </xf>
    <xf numFmtId="0" fontId="6" fillId="0" borderId="35" xfId="0" applyFont="1" applyBorder="1"/>
    <xf numFmtId="0" fontId="6" fillId="0" borderId="37" xfId="0" applyFont="1" applyBorder="1" applyAlignment="1">
      <alignment wrapText="1"/>
    </xf>
    <xf numFmtId="0" fontId="6" fillId="0" borderId="33" xfId="0" applyFont="1" applyBorder="1"/>
    <xf numFmtId="0" fontId="6" fillId="0" borderId="37" xfId="0" applyFont="1" applyBorder="1"/>
    <xf numFmtId="164" fontId="15" fillId="0" borderId="37" xfId="0" applyNumberFormat="1" applyFont="1" applyBorder="1"/>
    <xf numFmtId="43" fontId="15" fillId="3" borderId="6" xfId="0" applyNumberFormat="1" applyFont="1" applyFill="1" applyBorder="1"/>
    <xf numFmtId="0" fontId="6" fillId="0" borderId="25" xfId="0" applyFont="1" applyBorder="1"/>
    <xf numFmtId="0" fontId="6" fillId="0" borderId="26" xfId="0" applyFont="1" applyBorder="1"/>
    <xf numFmtId="0" fontId="6" fillId="0" borderId="43" xfId="0" applyFont="1" applyBorder="1"/>
    <xf numFmtId="0" fontId="18" fillId="2" borderId="13" xfId="0" applyFont="1" applyFill="1" applyBorder="1" applyAlignment="1">
      <alignment vertical="center"/>
    </xf>
    <xf numFmtId="43" fontId="15" fillId="2" borderId="41" xfId="1" applyFont="1" applyFill="1" applyBorder="1"/>
    <xf numFmtId="43" fontId="15" fillId="2" borderId="44" xfId="1" applyFont="1" applyFill="1" applyBorder="1"/>
    <xf numFmtId="43" fontId="17" fillId="3" borderId="45" xfId="0" applyNumberFormat="1" applyFont="1" applyFill="1" applyBorder="1"/>
    <xf numFmtId="43" fontId="17" fillId="3" borderId="10" xfId="0" applyNumberFormat="1" applyFont="1" applyFill="1" applyBorder="1"/>
    <xf numFmtId="43" fontId="17" fillId="3" borderId="17" xfId="0" applyNumberFormat="1" applyFont="1" applyFill="1" applyBorder="1"/>
    <xf numFmtId="43" fontId="17" fillId="3" borderId="8" xfId="0" applyNumberFormat="1" applyFont="1" applyFill="1" applyBorder="1"/>
    <xf numFmtId="43" fontId="15" fillId="3" borderId="45" xfId="0" applyNumberFormat="1" applyFont="1" applyFill="1" applyBorder="1"/>
    <xf numFmtId="43" fontId="15" fillId="3" borderId="10" xfId="0" applyNumberFormat="1" applyFont="1" applyFill="1" applyBorder="1"/>
    <xf numFmtId="43" fontId="15" fillId="3" borderId="17" xfId="0" applyNumberFormat="1" applyFont="1" applyFill="1" applyBorder="1"/>
    <xf numFmtId="43" fontId="15" fillId="3" borderId="8" xfId="0" applyNumberFormat="1" applyFont="1" applyFill="1" applyBorder="1"/>
    <xf numFmtId="43" fontId="15" fillId="3" borderId="40" xfId="0" applyNumberFormat="1" applyFont="1" applyFill="1" applyBorder="1"/>
    <xf numFmtId="43" fontId="15" fillId="2" borderId="13" xfId="1" applyFont="1" applyFill="1" applyBorder="1"/>
    <xf numFmtId="43" fontId="17" fillId="3" borderId="46" xfId="0" applyNumberFormat="1" applyFont="1" applyFill="1" applyBorder="1"/>
    <xf numFmtId="0" fontId="2" fillId="2" borderId="14" xfId="0" applyFont="1" applyFill="1" applyBorder="1" applyAlignment="1">
      <alignment vertical="center"/>
    </xf>
    <xf numFmtId="164" fontId="0" fillId="0" borderId="25" xfId="0" applyNumberFormat="1" applyBorder="1"/>
    <xf numFmtId="0" fontId="0" fillId="0" borderId="26" xfId="0" applyBorder="1"/>
    <xf numFmtId="0" fontId="0" fillId="0" borderId="43" xfId="0" applyBorder="1"/>
    <xf numFmtId="0" fontId="2" fillId="2" borderId="13" xfId="0" applyFont="1" applyFill="1" applyBorder="1" applyAlignment="1">
      <alignment vertical="center"/>
    </xf>
    <xf numFmtId="43" fontId="3" fillId="2" borderId="5" xfId="1" applyFont="1" applyFill="1" applyBorder="1"/>
    <xf numFmtId="43" fontId="3" fillId="2" borderId="39" xfId="1" applyFont="1" applyFill="1" applyBorder="1"/>
    <xf numFmtId="43" fontId="3" fillId="2" borderId="44" xfId="1" applyFont="1" applyFill="1" applyBorder="1"/>
    <xf numFmtId="40" fontId="13" fillId="0" borderId="37" xfId="1" applyNumberFormat="1" applyFont="1" applyFill="1" applyBorder="1"/>
    <xf numFmtId="165" fontId="0" fillId="0" borderId="42" xfId="0" applyNumberFormat="1" applyBorder="1" applyAlignment="1">
      <alignment vertical="center" wrapText="1"/>
    </xf>
    <xf numFmtId="40" fontId="13" fillId="0" borderId="33" xfId="1" applyNumberFormat="1" applyFont="1" applyFill="1" applyBorder="1"/>
    <xf numFmtId="43" fontId="10" fillId="0" borderId="42" xfId="2" applyFont="1" applyBorder="1" applyAlignment="1">
      <alignment horizontal="right"/>
    </xf>
    <xf numFmtId="164" fontId="3" fillId="0" borderId="0" xfId="0" applyNumberFormat="1" applyFont="1" applyBorder="1"/>
    <xf numFmtId="43" fontId="0" fillId="3" borderId="45" xfId="0" applyNumberFormat="1" applyFont="1" applyFill="1" applyBorder="1"/>
    <xf numFmtId="43" fontId="0" fillId="3" borderId="10" xfId="0" applyNumberFormat="1" applyFont="1" applyFill="1" applyBorder="1"/>
    <xf numFmtId="43" fontId="0" fillId="3" borderId="8" xfId="0" applyNumberFormat="1" applyFont="1" applyFill="1" applyBorder="1"/>
    <xf numFmtId="43" fontId="0" fillId="3" borderId="40" xfId="0" applyNumberFormat="1" applyFont="1" applyFill="1" applyBorder="1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19" fillId="0" borderId="1" xfId="0" applyFont="1" applyBorder="1" applyAlignment="1">
      <alignment horizontal="center" vertical="top" wrapText="1" readingOrder="1"/>
    </xf>
    <xf numFmtId="0" fontId="19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 readingOrder="1"/>
    </xf>
    <xf numFmtId="0" fontId="20" fillId="0" borderId="0" xfId="0" applyFont="1" applyAlignment="1">
      <alignment horizontal="center" vertical="top" wrapText="1" readingOrder="1"/>
    </xf>
    <xf numFmtId="0" fontId="2" fillId="2" borderId="18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43" fontId="2" fillId="2" borderId="19" xfId="1" applyFont="1" applyFill="1" applyBorder="1" applyAlignment="1">
      <alignment horizontal="center" vertical="center" wrapText="1"/>
    </xf>
    <xf numFmtId="43" fontId="2" fillId="2" borderId="25" xfId="1" applyFont="1" applyFill="1" applyBorder="1" applyAlignment="1">
      <alignment horizontal="center" vertical="center" wrapText="1"/>
    </xf>
    <xf numFmtId="43" fontId="2" fillId="2" borderId="20" xfId="1" applyFont="1" applyFill="1" applyBorder="1" applyAlignment="1">
      <alignment horizontal="center" vertical="center" wrapText="1"/>
    </xf>
    <xf numFmtId="43" fontId="2" fillId="2" borderId="26" xfId="1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</cellXfs>
  <cellStyles count="3">
    <cellStyle name="Millares" xfId="1" builtinId="3"/>
    <cellStyle name="Millares 2" xfId="2" xr:uid="{5CC9523D-8FC5-4767-8310-F62C6BD4935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149679</xdr:colOff>
      <xdr:row>0</xdr:row>
      <xdr:rowOff>40822</xdr:rowOff>
    </xdr:from>
    <xdr:to>
      <xdr:col>0</xdr:col>
      <xdr:colOff>3660321</xdr:colOff>
      <xdr:row>3</xdr:row>
      <xdr:rowOff>285750</xdr:rowOff>
    </xdr:to>
    <xdr:pic>
      <xdr:nvPicPr>
        <xdr:cNvPr id="4" name="Imagen 3" descr="logo firma">
          <a:extLst>
            <a:ext uri="{FF2B5EF4-FFF2-40B4-BE49-F238E27FC236}">
              <a16:creationId xmlns:a16="http://schemas.microsoft.com/office/drawing/2014/main" id="{D57A8F4D-3613-4363-9F5A-3E8AF52F717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679" y="40822"/>
          <a:ext cx="3510642" cy="9933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114301</xdr:rowOff>
    </xdr:from>
    <xdr:to>
      <xdr:col>0</xdr:col>
      <xdr:colOff>2476500</xdr:colOff>
      <xdr:row>3</xdr:row>
      <xdr:rowOff>152401</xdr:rowOff>
    </xdr:to>
    <xdr:pic>
      <xdr:nvPicPr>
        <xdr:cNvPr id="4" name="Imagen 3" descr="logo firma">
          <a:extLst>
            <a:ext uri="{FF2B5EF4-FFF2-40B4-BE49-F238E27FC236}">
              <a16:creationId xmlns:a16="http://schemas.microsoft.com/office/drawing/2014/main" id="{F7064C3E-483E-4FB0-890E-84091004906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14301"/>
          <a:ext cx="2390775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1</xdr:row>
      <xdr:rowOff>19050</xdr:rowOff>
    </xdr:from>
    <xdr:to>
      <xdr:col>0</xdr:col>
      <xdr:colOff>2819400</xdr:colOff>
      <xdr:row>3</xdr:row>
      <xdr:rowOff>247650</xdr:rowOff>
    </xdr:to>
    <xdr:pic>
      <xdr:nvPicPr>
        <xdr:cNvPr id="4" name="Imagen 3" descr="logo firma">
          <a:extLst>
            <a:ext uri="{FF2B5EF4-FFF2-40B4-BE49-F238E27FC236}">
              <a16:creationId xmlns:a16="http://schemas.microsoft.com/office/drawing/2014/main" id="{2A5569C2-BF0E-403A-9A36-2C0D20837D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09550"/>
          <a:ext cx="2390775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DD077-85E6-452B-8143-FEB615567140}">
  <dimension ref="A3:P79"/>
  <sheetViews>
    <sheetView showGridLines="0" tabSelected="1" zoomScale="70" zoomScaleNormal="70" workbookViewId="0">
      <selection sqref="A1:N86"/>
    </sheetView>
  </sheetViews>
  <sheetFormatPr baseColWidth="10" defaultColWidth="11.42578125" defaultRowHeight="15" x14ac:dyDescent="0.25"/>
  <cols>
    <col min="1" max="1" width="93.7109375" bestFit="1" customWidth="1"/>
    <col min="2" max="2" width="25.7109375" customWidth="1"/>
    <col min="3" max="13" width="23.85546875" customWidth="1"/>
    <col min="14" max="14" width="24.7109375" customWidth="1"/>
  </cols>
  <sheetData>
    <row r="3" spans="1:14" ht="28.5" customHeight="1" x14ac:dyDescent="0.25">
      <c r="A3" s="158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4" ht="30.75" customHeight="1" x14ac:dyDescent="0.25">
      <c r="A4" s="160" t="s">
        <v>118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14" ht="15.75" x14ac:dyDescent="0.25">
      <c r="A5" s="162" t="s">
        <v>119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</row>
    <row r="6" spans="1:14" ht="15.75" customHeight="1" x14ac:dyDescent="0.25">
      <c r="A6" s="164" t="s">
        <v>77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</row>
    <row r="7" spans="1:14" ht="15.75" customHeight="1" x14ac:dyDescent="0.25">
      <c r="A7" s="165" t="s">
        <v>1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</row>
    <row r="9" spans="1:14" ht="23.25" customHeight="1" x14ac:dyDescent="0.25">
      <c r="A9" s="71" t="s">
        <v>2</v>
      </c>
      <c r="B9" s="72" t="s">
        <v>79</v>
      </c>
      <c r="C9" s="72" t="s">
        <v>80</v>
      </c>
      <c r="D9" s="72" t="s">
        <v>81</v>
      </c>
      <c r="E9" s="72" t="s">
        <v>121</v>
      </c>
      <c r="F9" s="72" t="s">
        <v>122</v>
      </c>
      <c r="G9" s="72" t="s">
        <v>123</v>
      </c>
      <c r="H9" s="72" t="s">
        <v>124</v>
      </c>
      <c r="I9" s="72" t="s">
        <v>125</v>
      </c>
      <c r="J9" s="72" t="s">
        <v>126</v>
      </c>
      <c r="K9" s="72" t="s">
        <v>130</v>
      </c>
      <c r="L9" s="72" t="s">
        <v>128</v>
      </c>
      <c r="M9" s="72" t="s">
        <v>129</v>
      </c>
      <c r="N9" s="72" t="s">
        <v>82</v>
      </c>
    </row>
    <row r="10" spans="1:14" ht="15.75" thickBot="1" x14ac:dyDescent="0.3">
      <c r="A10" s="7" t="s">
        <v>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9.5" thickBot="1" x14ac:dyDescent="0.35">
      <c r="A11" s="75" t="s">
        <v>6</v>
      </c>
      <c r="B11" s="76">
        <f>SUM(B12:B14)</f>
        <v>441273841.24000001</v>
      </c>
      <c r="C11" s="77">
        <f>SUM(C12:C14)</f>
        <v>359934814.21999997</v>
      </c>
      <c r="D11" s="77">
        <f>SUM(D12:D14)</f>
        <v>321424696.84999996</v>
      </c>
      <c r="E11" s="77">
        <f t="shared" ref="E11:M11" si="0">SUM(E12:E14)</f>
        <v>0</v>
      </c>
      <c r="F11" s="77">
        <f t="shared" si="0"/>
        <v>0</v>
      </c>
      <c r="G11" s="77">
        <f t="shared" si="0"/>
        <v>0</v>
      </c>
      <c r="H11" s="77">
        <f t="shared" si="0"/>
        <v>0</v>
      </c>
      <c r="I11" s="77">
        <f t="shared" si="0"/>
        <v>0</v>
      </c>
      <c r="J11" s="77">
        <f t="shared" si="0"/>
        <v>0</v>
      </c>
      <c r="K11" s="77">
        <f t="shared" si="0"/>
        <v>0</v>
      </c>
      <c r="L11" s="77">
        <f t="shared" si="0"/>
        <v>0</v>
      </c>
      <c r="M11" s="77">
        <f t="shared" si="0"/>
        <v>0</v>
      </c>
      <c r="N11" s="78">
        <f>+B11+C11+D11</f>
        <v>1122633352.3099999</v>
      </c>
    </row>
    <row r="12" spans="1:14" ht="18.75" x14ac:dyDescent="0.3">
      <c r="A12" s="79" t="s">
        <v>83</v>
      </c>
      <c r="B12" s="81">
        <v>220632419.15000001</v>
      </c>
      <c r="C12" s="82">
        <v>325102124.20999998</v>
      </c>
      <c r="D12" s="82">
        <v>284393869.58999997</v>
      </c>
      <c r="E12" s="82"/>
      <c r="F12" s="82"/>
      <c r="G12" s="82"/>
      <c r="H12" s="82"/>
      <c r="I12" s="82"/>
      <c r="J12" s="82"/>
      <c r="K12" s="82"/>
      <c r="L12" s="82"/>
      <c r="M12" s="82"/>
      <c r="N12" s="133">
        <f>SUM(B12:M12)</f>
        <v>830128412.95000005</v>
      </c>
    </row>
    <row r="13" spans="1:14" ht="18.75" x14ac:dyDescent="0.3">
      <c r="A13" s="79" t="s">
        <v>84</v>
      </c>
      <c r="B13" s="83">
        <v>186851053.52000001</v>
      </c>
      <c r="C13" s="80">
        <v>940858.83</v>
      </c>
      <c r="D13" s="80">
        <v>3192934.03</v>
      </c>
      <c r="E13" s="80"/>
      <c r="F13" s="80"/>
      <c r="G13" s="80"/>
      <c r="H13" s="80"/>
      <c r="I13" s="80"/>
      <c r="J13" s="80"/>
      <c r="K13" s="80"/>
      <c r="L13" s="80"/>
      <c r="M13" s="80"/>
      <c r="N13" s="131">
        <f t="shared" ref="N13:N14" si="1">SUM(B13:M13)</f>
        <v>190984846.38000003</v>
      </c>
    </row>
    <row r="14" spans="1:14" ht="19.5" thickBot="1" x14ac:dyDescent="0.35">
      <c r="A14" s="79" t="s">
        <v>85</v>
      </c>
      <c r="B14" s="84">
        <v>33790368.57</v>
      </c>
      <c r="C14" s="85">
        <v>33891831.18</v>
      </c>
      <c r="D14" s="85">
        <v>33837893.229999997</v>
      </c>
      <c r="E14" s="85"/>
      <c r="F14" s="85"/>
      <c r="G14" s="85"/>
      <c r="H14" s="85"/>
      <c r="I14" s="85"/>
      <c r="J14" s="85"/>
      <c r="K14" s="85"/>
      <c r="L14" s="85"/>
      <c r="M14" s="85"/>
      <c r="N14" s="140">
        <f t="shared" si="1"/>
        <v>101520092.97999999</v>
      </c>
    </row>
    <row r="15" spans="1:14" ht="19.5" thickBot="1" x14ac:dyDescent="0.35">
      <c r="A15" s="75" t="s">
        <v>10</v>
      </c>
      <c r="B15" s="76">
        <f>SUM(B16:B24)</f>
        <v>30822566.98</v>
      </c>
      <c r="C15" s="77">
        <f>SUM(C16:C24)</f>
        <v>203822569.78999999</v>
      </c>
      <c r="D15" s="77">
        <f>SUM(D16:D24)</f>
        <v>52813220.619999997</v>
      </c>
      <c r="E15" s="77">
        <f t="shared" ref="E15:M15" si="2">SUM(E16:E24)</f>
        <v>0</v>
      </c>
      <c r="F15" s="77">
        <f t="shared" si="2"/>
        <v>0</v>
      </c>
      <c r="G15" s="77">
        <f t="shared" si="2"/>
        <v>0</v>
      </c>
      <c r="H15" s="77">
        <f t="shared" si="2"/>
        <v>0</v>
      </c>
      <c r="I15" s="77">
        <f t="shared" si="2"/>
        <v>0</v>
      </c>
      <c r="J15" s="77">
        <f t="shared" si="2"/>
        <v>0</v>
      </c>
      <c r="K15" s="77">
        <f t="shared" si="2"/>
        <v>0</v>
      </c>
      <c r="L15" s="77">
        <f t="shared" si="2"/>
        <v>0</v>
      </c>
      <c r="M15" s="77">
        <f t="shared" si="2"/>
        <v>0</v>
      </c>
      <c r="N15" s="78">
        <f>+B15+C15+D15</f>
        <v>287458357.38999999</v>
      </c>
    </row>
    <row r="16" spans="1:14" ht="18.75" x14ac:dyDescent="0.3">
      <c r="A16" s="79" t="s">
        <v>86</v>
      </c>
      <c r="B16" s="81">
        <v>15432915.529999999</v>
      </c>
      <c r="C16" s="82">
        <v>29756166.010000002</v>
      </c>
      <c r="D16" s="82">
        <v>13846625.58</v>
      </c>
      <c r="E16" s="113"/>
      <c r="F16" s="113"/>
      <c r="G16" s="113"/>
      <c r="H16" s="113"/>
      <c r="I16" s="113"/>
      <c r="J16" s="113"/>
      <c r="K16" s="113"/>
      <c r="L16" s="113"/>
      <c r="M16" s="113"/>
      <c r="N16" s="130">
        <f t="shared" ref="N16:N24" si="3">SUM(B16:M16)</f>
        <v>59035707.119999997</v>
      </c>
    </row>
    <row r="17" spans="1:14" ht="18.75" x14ac:dyDescent="0.3">
      <c r="A17" s="79" t="s">
        <v>87</v>
      </c>
      <c r="B17" s="83">
        <v>0</v>
      </c>
      <c r="C17" s="80">
        <v>98386.52</v>
      </c>
      <c r="D17" s="80">
        <v>436524.54</v>
      </c>
      <c r="E17" s="114"/>
      <c r="F17" s="114"/>
      <c r="G17" s="114"/>
      <c r="H17" s="114"/>
      <c r="I17" s="114"/>
      <c r="J17" s="114"/>
      <c r="K17" s="114"/>
      <c r="L17" s="114"/>
      <c r="M17" s="114"/>
      <c r="N17" s="131">
        <f t="shared" si="3"/>
        <v>534911.05999999994</v>
      </c>
    </row>
    <row r="18" spans="1:14" ht="18.75" x14ac:dyDescent="0.3">
      <c r="A18" s="79" t="s">
        <v>88</v>
      </c>
      <c r="B18" s="83">
        <v>0</v>
      </c>
      <c r="C18" s="80">
        <v>116900</v>
      </c>
      <c r="D18" s="80">
        <v>4088672.5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31">
        <f t="shared" si="3"/>
        <v>4205572.5</v>
      </c>
    </row>
    <row r="19" spans="1:14" ht="18.75" x14ac:dyDescent="0.3">
      <c r="A19" s="79" t="s">
        <v>89</v>
      </c>
      <c r="B19" s="83">
        <v>0</v>
      </c>
      <c r="C19" s="80">
        <v>0</v>
      </c>
      <c r="D19" s="80">
        <v>0</v>
      </c>
      <c r="E19" s="114"/>
      <c r="F19" s="114"/>
      <c r="G19" s="114"/>
      <c r="H19" s="114"/>
      <c r="I19" s="114"/>
      <c r="J19" s="114"/>
      <c r="K19" s="114"/>
      <c r="L19" s="114"/>
      <c r="M19" s="114"/>
      <c r="N19" s="131">
        <f t="shared" si="3"/>
        <v>0</v>
      </c>
    </row>
    <row r="20" spans="1:14" ht="18.75" x14ac:dyDescent="0.3">
      <c r="A20" s="79" t="s">
        <v>90</v>
      </c>
      <c r="B20" s="83">
        <v>2889651.45</v>
      </c>
      <c r="C20" s="80">
        <v>2476844.1</v>
      </c>
      <c r="D20" s="80">
        <v>19790225.239999998</v>
      </c>
      <c r="E20" s="114"/>
      <c r="F20" s="114"/>
      <c r="G20" s="114"/>
      <c r="H20" s="114"/>
      <c r="I20" s="114"/>
      <c r="J20" s="114"/>
      <c r="K20" s="114"/>
      <c r="L20" s="114"/>
      <c r="M20" s="114"/>
      <c r="N20" s="131">
        <f t="shared" si="3"/>
        <v>25156720.789999999</v>
      </c>
    </row>
    <row r="21" spans="1:14" ht="18.75" x14ac:dyDescent="0.3">
      <c r="A21" s="79" t="s">
        <v>91</v>
      </c>
      <c r="B21" s="83">
        <v>12500000</v>
      </c>
      <c r="C21" s="80">
        <v>18588536.030000001</v>
      </c>
      <c r="D21" s="80">
        <v>13185089.449999999</v>
      </c>
      <c r="E21" s="114"/>
      <c r="F21" s="114"/>
      <c r="G21" s="114"/>
      <c r="H21" s="114"/>
      <c r="I21" s="114"/>
      <c r="J21" s="114"/>
      <c r="K21" s="114"/>
      <c r="L21" s="114"/>
      <c r="M21" s="114"/>
      <c r="N21" s="131">
        <f t="shared" si="3"/>
        <v>44273625.480000004</v>
      </c>
    </row>
    <row r="22" spans="1:14" ht="18.75" x14ac:dyDescent="0.3">
      <c r="A22" s="79" t="s">
        <v>92</v>
      </c>
      <c r="B22" s="83">
        <v>0</v>
      </c>
      <c r="C22" s="80">
        <v>42535.91</v>
      </c>
      <c r="D22" s="80">
        <v>113787.4</v>
      </c>
      <c r="E22" s="114"/>
      <c r="F22" s="114"/>
      <c r="G22" s="114"/>
      <c r="H22" s="114"/>
      <c r="I22" s="114"/>
      <c r="J22" s="114"/>
      <c r="K22" s="114"/>
      <c r="L22" s="114"/>
      <c r="M22" s="114"/>
      <c r="N22" s="131">
        <f t="shared" si="3"/>
        <v>156323.31</v>
      </c>
    </row>
    <row r="23" spans="1:14" ht="18.75" x14ac:dyDescent="0.3">
      <c r="A23" s="79" t="s">
        <v>93</v>
      </c>
      <c r="B23" s="83">
        <v>0</v>
      </c>
      <c r="C23" s="80">
        <v>150000000</v>
      </c>
      <c r="D23" s="80">
        <v>764542.4</v>
      </c>
      <c r="E23" s="114"/>
      <c r="F23" s="114"/>
      <c r="G23" s="114"/>
      <c r="H23" s="114"/>
      <c r="I23" s="114"/>
      <c r="J23" s="114"/>
      <c r="K23" s="114"/>
      <c r="L23" s="114"/>
      <c r="M23" s="114"/>
      <c r="N23" s="133">
        <f t="shared" si="3"/>
        <v>150764542.40000001</v>
      </c>
    </row>
    <row r="24" spans="1:14" ht="19.5" thickBot="1" x14ac:dyDescent="0.35">
      <c r="A24" s="79" t="s">
        <v>94</v>
      </c>
      <c r="B24" s="84">
        <v>0</v>
      </c>
      <c r="C24" s="85">
        <v>2743201.22</v>
      </c>
      <c r="D24" s="85">
        <v>587753.51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32">
        <f t="shared" si="3"/>
        <v>3330954.7300000004</v>
      </c>
    </row>
    <row r="25" spans="1:14" ht="19.5" thickBot="1" x14ac:dyDescent="0.35">
      <c r="A25" s="75" t="s">
        <v>20</v>
      </c>
      <c r="B25" s="76">
        <f>SUM(B26:B33)</f>
        <v>6782200</v>
      </c>
      <c r="C25" s="77">
        <f>SUM(C26:C33)</f>
        <v>18347573.43</v>
      </c>
      <c r="D25" s="77">
        <f>SUM(D26:D33)</f>
        <v>24241222.100000001</v>
      </c>
      <c r="E25" s="77">
        <f t="shared" ref="E25:M25" si="4">SUM(E26:E33)</f>
        <v>0</v>
      </c>
      <c r="F25" s="77">
        <f t="shared" si="4"/>
        <v>0</v>
      </c>
      <c r="G25" s="77">
        <f t="shared" si="4"/>
        <v>0</v>
      </c>
      <c r="H25" s="77">
        <f t="shared" si="4"/>
        <v>0</v>
      </c>
      <c r="I25" s="77">
        <f t="shared" si="4"/>
        <v>0</v>
      </c>
      <c r="J25" s="77">
        <f t="shared" si="4"/>
        <v>0</v>
      </c>
      <c r="K25" s="77">
        <f t="shared" si="4"/>
        <v>0</v>
      </c>
      <c r="L25" s="77">
        <f t="shared" si="4"/>
        <v>0</v>
      </c>
      <c r="M25" s="77">
        <f t="shared" si="4"/>
        <v>0</v>
      </c>
      <c r="N25" s="78">
        <f>+B25+C25+D25</f>
        <v>49370995.530000001</v>
      </c>
    </row>
    <row r="26" spans="1:14" ht="18.75" x14ac:dyDescent="0.3">
      <c r="A26" s="79" t="s">
        <v>95</v>
      </c>
      <c r="B26" s="81">
        <v>0</v>
      </c>
      <c r="C26" s="82">
        <v>1843628.2</v>
      </c>
      <c r="D26" s="82">
        <v>307245.78999999998</v>
      </c>
      <c r="E26" s="113"/>
      <c r="F26" s="113"/>
      <c r="G26" s="113"/>
      <c r="H26" s="113"/>
      <c r="I26" s="113"/>
      <c r="J26" s="113"/>
      <c r="K26" s="113"/>
      <c r="L26" s="113"/>
      <c r="M26" s="113"/>
      <c r="N26" s="134">
        <f t="shared" ref="N26:N33" si="5">SUM(B26:M26)</f>
        <v>2150873.9899999998</v>
      </c>
    </row>
    <row r="27" spans="1:14" ht="18.75" x14ac:dyDescent="0.3">
      <c r="A27" s="79" t="s">
        <v>96</v>
      </c>
      <c r="B27" s="83">
        <v>0</v>
      </c>
      <c r="C27" s="80">
        <v>127381</v>
      </c>
      <c r="D27" s="80">
        <v>668071.88</v>
      </c>
      <c r="E27" s="114"/>
      <c r="F27" s="114"/>
      <c r="G27" s="114"/>
      <c r="H27" s="114"/>
      <c r="I27" s="114"/>
      <c r="J27" s="114"/>
      <c r="K27" s="114"/>
      <c r="L27" s="114"/>
      <c r="M27" s="114"/>
      <c r="N27" s="135">
        <f t="shared" si="5"/>
        <v>795452.88</v>
      </c>
    </row>
    <row r="28" spans="1:14" ht="18.75" x14ac:dyDescent="0.3">
      <c r="A28" s="79" t="s">
        <v>97</v>
      </c>
      <c r="B28" s="83">
        <v>0</v>
      </c>
      <c r="C28" s="80">
        <v>0</v>
      </c>
      <c r="D28" s="80">
        <v>848835.49</v>
      </c>
      <c r="E28" s="114"/>
      <c r="F28" s="114"/>
      <c r="G28" s="114"/>
      <c r="H28" s="114"/>
      <c r="I28" s="114"/>
      <c r="J28" s="114"/>
      <c r="K28" s="114"/>
      <c r="L28" s="114"/>
      <c r="M28" s="114"/>
      <c r="N28" s="135">
        <f t="shared" si="5"/>
        <v>848835.49</v>
      </c>
    </row>
    <row r="29" spans="1:14" ht="18.75" x14ac:dyDescent="0.3">
      <c r="A29" s="79" t="s">
        <v>98</v>
      </c>
      <c r="B29" s="83">
        <v>0</v>
      </c>
      <c r="C29" s="80">
        <v>0</v>
      </c>
      <c r="D29" s="80">
        <v>0</v>
      </c>
      <c r="E29" s="114"/>
      <c r="F29" s="114"/>
      <c r="G29" s="114"/>
      <c r="H29" s="114"/>
      <c r="I29" s="114"/>
      <c r="J29" s="114"/>
      <c r="K29" s="114"/>
      <c r="L29" s="114"/>
      <c r="M29" s="114"/>
      <c r="N29" s="135">
        <f t="shared" si="5"/>
        <v>0</v>
      </c>
    </row>
    <row r="30" spans="1:14" ht="18.75" x14ac:dyDescent="0.3">
      <c r="A30" s="79" t="s">
        <v>99</v>
      </c>
      <c r="B30" s="83">
        <v>0</v>
      </c>
      <c r="C30" s="80">
        <v>394952.89</v>
      </c>
      <c r="D30" s="80">
        <v>3414613.68</v>
      </c>
      <c r="E30" s="114"/>
      <c r="F30" s="114"/>
      <c r="G30" s="114"/>
      <c r="H30" s="114"/>
      <c r="I30" s="114"/>
      <c r="J30" s="114"/>
      <c r="K30" s="114"/>
      <c r="L30" s="114"/>
      <c r="M30" s="114"/>
      <c r="N30" s="135">
        <f t="shared" si="5"/>
        <v>3809566.5700000003</v>
      </c>
    </row>
    <row r="31" spans="1:14" ht="18.75" x14ac:dyDescent="0.3">
      <c r="A31" s="79" t="s">
        <v>100</v>
      </c>
      <c r="B31" s="83">
        <v>0</v>
      </c>
      <c r="C31" s="80">
        <v>417875.57</v>
      </c>
      <c r="D31" s="80">
        <v>873465.08</v>
      </c>
      <c r="E31" s="114"/>
      <c r="F31" s="114"/>
      <c r="G31" s="114"/>
      <c r="H31" s="114"/>
      <c r="I31" s="114"/>
      <c r="J31" s="114"/>
      <c r="K31" s="114"/>
      <c r="L31" s="114"/>
      <c r="M31" s="114"/>
      <c r="N31" s="135">
        <f t="shared" si="5"/>
        <v>1291340.6499999999</v>
      </c>
    </row>
    <row r="32" spans="1:14" ht="18.75" x14ac:dyDescent="0.3">
      <c r="A32" s="79" t="s">
        <v>101</v>
      </c>
      <c r="B32" s="83">
        <v>6782200</v>
      </c>
      <c r="C32" s="80">
        <v>15548834.32</v>
      </c>
      <c r="D32" s="80">
        <v>15855473.890000001</v>
      </c>
      <c r="E32" s="114"/>
      <c r="F32" s="114"/>
      <c r="G32" s="114"/>
      <c r="H32" s="114"/>
      <c r="I32" s="114"/>
      <c r="J32" s="114"/>
      <c r="K32" s="114"/>
      <c r="L32" s="114"/>
      <c r="M32" s="114"/>
      <c r="N32" s="135">
        <f t="shared" si="5"/>
        <v>38186508.210000001</v>
      </c>
    </row>
    <row r="33" spans="1:14" ht="19.5" thickBot="1" x14ac:dyDescent="0.35">
      <c r="A33" s="79" t="s">
        <v>102</v>
      </c>
      <c r="B33" s="86"/>
      <c r="C33" s="85">
        <v>14901.45</v>
      </c>
      <c r="D33" s="85">
        <v>2273516.29</v>
      </c>
      <c r="E33" s="115"/>
      <c r="F33" s="115"/>
      <c r="G33" s="115"/>
      <c r="H33" s="115"/>
      <c r="I33" s="115"/>
      <c r="J33" s="115"/>
      <c r="K33" s="115"/>
      <c r="L33" s="115"/>
      <c r="M33" s="115"/>
      <c r="N33" s="136">
        <f t="shared" si="5"/>
        <v>2288417.7400000002</v>
      </c>
    </row>
    <row r="34" spans="1:14" ht="19.5" thickBot="1" x14ac:dyDescent="0.35">
      <c r="A34" s="75" t="s">
        <v>29</v>
      </c>
      <c r="B34" s="76">
        <f>SUM(B35:B41)</f>
        <v>505230186.52999997</v>
      </c>
      <c r="C34" s="77">
        <f>SUM(C35:C41)</f>
        <v>643029883.28999996</v>
      </c>
      <c r="D34" s="77">
        <f>SUM(D35:D41)</f>
        <v>526675203.70000005</v>
      </c>
      <c r="E34" s="77">
        <f t="shared" ref="E34:M34" si="6">SUM(E35:E41)</f>
        <v>0</v>
      </c>
      <c r="F34" s="77">
        <f t="shared" si="6"/>
        <v>0</v>
      </c>
      <c r="G34" s="77">
        <f t="shared" si="6"/>
        <v>0</v>
      </c>
      <c r="H34" s="77">
        <f t="shared" si="6"/>
        <v>0</v>
      </c>
      <c r="I34" s="77">
        <f t="shared" si="6"/>
        <v>0</v>
      </c>
      <c r="J34" s="77">
        <f t="shared" si="6"/>
        <v>0</v>
      </c>
      <c r="K34" s="77">
        <f t="shared" si="6"/>
        <v>0</v>
      </c>
      <c r="L34" s="77">
        <f t="shared" si="6"/>
        <v>0</v>
      </c>
      <c r="M34" s="77">
        <f t="shared" si="6"/>
        <v>0</v>
      </c>
      <c r="N34" s="78">
        <f>+B34+C34+D34</f>
        <v>1674935273.52</v>
      </c>
    </row>
    <row r="35" spans="1:14" ht="18.75" x14ac:dyDescent="0.3">
      <c r="A35" s="79" t="s">
        <v>103</v>
      </c>
      <c r="B35" s="81">
        <v>4574929.32</v>
      </c>
      <c r="C35" s="82">
        <v>22910329.280000001</v>
      </c>
      <c r="D35" s="82">
        <v>13714917.52</v>
      </c>
      <c r="E35" s="113"/>
      <c r="F35" s="113"/>
      <c r="G35" s="113"/>
      <c r="H35" s="113"/>
      <c r="I35" s="113"/>
      <c r="J35" s="113"/>
      <c r="K35" s="113"/>
      <c r="L35" s="113"/>
      <c r="M35" s="113"/>
      <c r="N35" s="134">
        <f t="shared" ref="N35:N41" si="7">SUM(B35:M35)</f>
        <v>41200176.120000005</v>
      </c>
    </row>
    <row r="36" spans="1:14" ht="18.75" x14ac:dyDescent="0.3">
      <c r="A36" s="79" t="s">
        <v>104</v>
      </c>
      <c r="B36" s="83">
        <v>288747003.69</v>
      </c>
      <c r="C36" s="80">
        <v>384711300.44999999</v>
      </c>
      <c r="D36" s="80">
        <v>306264876.66000003</v>
      </c>
      <c r="E36" s="114"/>
      <c r="F36" s="114"/>
      <c r="G36" s="114"/>
      <c r="H36" s="114"/>
      <c r="I36" s="114"/>
      <c r="J36" s="114"/>
      <c r="K36" s="114"/>
      <c r="L36" s="114"/>
      <c r="M36" s="114"/>
      <c r="N36" s="135">
        <f t="shared" si="7"/>
        <v>979723180.79999995</v>
      </c>
    </row>
    <row r="37" spans="1:14" ht="18.75" x14ac:dyDescent="0.3">
      <c r="A37" s="79" t="s">
        <v>105</v>
      </c>
      <c r="B37" s="83">
        <v>132976659.33</v>
      </c>
      <c r="C37" s="80">
        <v>151476659.36000001</v>
      </c>
      <c r="D37" s="80">
        <v>123976659.36</v>
      </c>
      <c r="E37" s="114"/>
      <c r="F37" s="114"/>
      <c r="G37" s="114"/>
      <c r="H37" s="114"/>
      <c r="I37" s="114"/>
      <c r="J37" s="114"/>
      <c r="K37" s="114"/>
      <c r="L37" s="114"/>
      <c r="M37" s="114"/>
      <c r="N37" s="135">
        <f t="shared" si="7"/>
        <v>408429978.05000001</v>
      </c>
    </row>
    <row r="38" spans="1:14" ht="18.75" x14ac:dyDescent="0.3">
      <c r="A38" s="79" t="s">
        <v>106</v>
      </c>
      <c r="B38" s="83">
        <v>19230942.52</v>
      </c>
      <c r="C38" s="80">
        <v>19230942.539999999</v>
      </c>
      <c r="D38" s="80">
        <v>19230942.539999999</v>
      </c>
      <c r="E38" s="114"/>
      <c r="F38" s="114"/>
      <c r="G38" s="114"/>
      <c r="H38" s="114"/>
      <c r="I38" s="114"/>
      <c r="J38" s="114"/>
      <c r="K38" s="114"/>
      <c r="L38" s="114"/>
      <c r="M38" s="114"/>
      <c r="N38" s="135">
        <f t="shared" si="7"/>
        <v>57692827.600000001</v>
      </c>
    </row>
    <row r="39" spans="1:14" ht="18.75" x14ac:dyDescent="0.3">
      <c r="A39" s="79" t="s">
        <v>107</v>
      </c>
      <c r="B39" s="83"/>
      <c r="C39" s="80">
        <v>0</v>
      </c>
      <c r="D39" s="80">
        <v>2750955.96</v>
      </c>
      <c r="E39" s="114"/>
      <c r="F39" s="114"/>
      <c r="G39" s="114"/>
      <c r="H39" s="114"/>
      <c r="I39" s="114"/>
      <c r="J39" s="114"/>
      <c r="K39" s="114"/>
      <c r="L39" s="114"/>
      <c r="M39" s="114"/>
      <c r="N39" s="135">
        <f t="shared" si="7"/>
        <v>2750955.96</v>
      </c>
    </row>
    <row r="40" spans="1:14" ht="18.75" x14ac:dyDescent="0.3">
      <c r="A40" s="79" t="s">
        <v>108</v>
      </c>
      <c r="B40" s="83">
        <v>0</v>
      </c>
      <c r="C40" s="80">
        <v>64700651.659999996</v>
      </c>
      <c r="D40" s="80">
        <v>1036200</v>
      </c>
      <c r="E40" s="114"/>
      <c r="F40" s="114"/>
      <c r="G40" s="114"/>
      <c r="H40" s="114"/>
      <c r="I40" s="114"/>
      <c r="J40" s="114"/>
      <c r="K40" s="114"/>
      <c r="L40" s="114"/>
      <c r="M40" s="114"/>
      <c r="N40" s="135">
        <f t="shared" si="7"/>
        <v>65736851.659999996</v>
      </c>
    </row>
    <row r="41" spans="1:14" ht="19.5" thickBot="1" x14ac:dyDescent="0.35">
      <c r="A41" s="79" t="s">
        <v>109</v>
      </c>
      <c r="B41" s="84">
        <v>59700651.670000002</v>
      </c>
      <c r="C41" s="85"/>
      <c r="D41" s="85">
        <v>59700651.659999996</v>
      </c>
      <c r="E41" s="115"/>
      <c r="F41" s="115"/>
      <c r="G41" s="115"/>
      <c r="H41" s="115"/>
      <c r="I41" s="115"/>
      <c r="J41" s="115"/>
      <c r="K41" s="115"/>
      <c r="L41" s="115"/>
      <c r="M41" s="115"/>
      <c r="N41" s="136">
        <f t="shared" si="7"/>
        <v>119401303.33</v>
      </c>
    </row>
    <row r="42" spans="1:14" ht="19.5" thickBot="1" x14ac:dyDescent="0.35">
      <c r="A42" s="75" t="s">
        <v>37</v>
      </c>
      <c r="B42" s="76">
        <f>SUM(B43:B44)</f>
        <v>2333333.2599999998</v>
      </c>
      <c r="C42" s="77">
        <f>SUM(C43:C44)</f>
        <v>18999999.960000001</v>
      </c>
      <c r="D42" s="77">
        <f>SUM(D43:D44)</f>
        <v>13166666.59</v>
      </c>
      <c r="E42" s="77">
        <f t="shared" ref="E42:M42" si="8">SUM(E43:E44)</f>
        <v>0</v>
      </c>
      <c r="F42" s="77">
        <f t="shared" si="8"/>
        <v>0</v>
      </c>
      <c r="G42" s="77">
        <f t="shared" si="8"/>
        <v>0</v>
      </c>
      <c r="H42" s="77">
        <f t="shared" si="8"/>
        <v>0</v>
      </c>
      <c r="I42" s="77">
        <f t="shared" si="8"/>
        <v>0</v>
      </c>
      <c r="J42" s="77">
        <f t="shared" si="8"/>
        <v>0</v>
      </c>
      <c r="K42" s="77">
        <f t="shared" si="8"/>
        <v>0</v>
      </c>
      <c r="L42" s="77">
        <f t="shared" si="8"/>
        <v>0</v>
      </c>
      <c r="M42" s="77">
        <f t="shared" si="8"/>
        <v>0</v>
      </c>
      <c r="N42" s="78">
        <f>+B42+C42+D42</f>
        <v>34499999.810000002</v>
      </c>
    </row>
    <row r="43" spans="1:14" ht="18.75" x14ac:dyDescent="0.3">
      <c r="A43" s="79" t="s">
        <v>38</v>
      </c>
      <c r="B43" s="87"/>
      <c r="C43" s="82">
        <v>0</v>
      </c>
      <c r="D43" s="82"/>
      <c r="E43" s="113"/>
      <c r="F43" s="113"/>
      <c r="G43" s="113"/>
      <c r="H43" s="113"/>
      <c r="I43" s="113"/>
      <c r="J43" s="113"/>
      <c r="K43" s="113"/>
      <c r="L43" s="113"/>
      <c r="M43" s="113"/>
      <c r="N43" s="134">
        <f t="shared" ref="N43:N44" si="9">SUM(B43:M43)</f>
        <v>0</v>
      </c>
    </row>
    <row r="44" spans="1:14" ht="19.5" thickBot="1" x14ac:dyDescent="0.35">
      <c r="A44" s="79" t="s">
        <v>39</v>
      </c>
      <c r="B44" s="84">
        <v>2333333.2599999998</v>
      </c>
      <c r="C44" s="85">
        <v>18999999.960000001</v>
      </c>
      <c r="D44" s="85">
        <v>13166666.59</v>
      </c>
      <c r="E44" s="115"/>
      <c r="F44" s="115"/>
      <c r="G44" s="115"/>
      <c r="H44" s="115"/>
      <c r="I44" s="115"/>
      <c r="J44" s="115"/>
      <c r="K44" s="115"/>
      <c r="L44" s="115"/>
      <c r="M44" s="115"/>
      <c r="N44" s="136">
        <f t="shared" si="9"/>
        <v>34499999.810000002</v>
      </c>
    </row>
    <row r="45" spans="1:14" ht="19.5" thickBot="1" x14ac:dyDescent="0.35">
      <c r="A45" s="75" t="s">
        <v>40</v>
      </c>
      <c r="B45" s="76">
        <f>SUM(B46:B54)</f>
        <v>0</v>
      </c>
      <c r="C45" s="77">
        <f>SUM(C46:C54)</f>
        <v>9064883.1999999993</v>
      </c>
      <c r="D45" s="77">
        <f>SUM(D46:D54)</f>
        <v>9181143.4800000004</v>
      </c>
      <c r="E45" s="77">
        <f t="shared" ref="E45:M45" si="10">SUM(E46:E54)</f>
        <v>0</v>
      </c>
      <c r="F45" s="77">
        <f t="shared" si="10"/>
        <v>0</v>
      </c>
      <c r="G45" s="77">
        <f t="shared" si="10"/>
        <v>0</v>
      </c>
      <c r="H45" s="77">
        <f t="shared" si="10"/>
        <v>0</v>
      </c>
      <c r="I45" s="77">
        <f t="shared" si="10"/>
        <v>0</v>
      </c>
      <c r="J45" s="77">
        <f t="shared" si="10"/>
        <v>0</v>
      </c>
      <c r="K45" s="77">
        <f t="shared" si="10"/>
        <v>0</v>
      </c>
      <c r="L45" s="77">
        <f t="shared" si="10"/>
        <v>0</v>
      </c>
      <c r="M45" s="77">
        <f t="shared" si="10"/>
        <v>0</v>
      </c>
      <c r="N45" s="123">
        <f>+B45+C45+D45</f>
        <v>18246026.68</v>
      </c>
    </row>
    <row r="46" spans="1:14" ht="18.75" x14ac:dyDescent="0.3">
      <c r="A46" s="79" t="s">
        <v>110</v>
      </c>
      <c r="B46" s="87"/>
      <c r="C46" s="82">
        <v>484230.7</v>
      </c>
      <c r="D46" s="82">
        <v>4456889.4800000004</v>
      </c>
      <c r="E46" s="113"/>
      <c r="F46" s="113"/>
      <c r="G46" s="113"/>
      <c r="H46" s="113"/>
      <c r="I46" s="113"/>
      <c r="J46" s="113"/>
      <c r="K46" s="113"/>
      <c r="L46" s="113"/>
      <c r="M46" s="113"/>
      <c r="N46" s="134">
        <f t="shared" ref="N46:N54" si="11">SUM(B46:M46)</f>
        <v>4941120.1800000006</v>
      </c>
    </row>
    <row r="47" spans="1:14" ht="18.75" x14ac:dyDescent="0.3">
      <c r="A47" s="79" t="s">
        <v>111</v>
      </c>
      <c r="B47" s="88"/>
      <c r="C47" s="80">
        <v>0</v>
      </c>
      <c r="D47" s="80">
        <v>130858.22</v>
      </c>
      <c r="E47" s="114"/>
      <c r="F47" s="114"/>
      <c r="G47" s="114"/>
      <c r="H47" s="114"/>
      <c r="I47" s="114"/>
      <c r="J47" s="114"/>
      <c r="K47" s="114"/>
      <c r="L47" s="114"/>
      <c r="M47" s="114"/>
      <c r="N47" s="135">
        <f t="shared" si="11"/>
        <v>130858.22</v>
      </c>
    </row>
    <row r="48" spans="1:14" ht="18.75" x14ac:dyDescent="0.3">
      <c r="A48" s="79" t="s">
        <v>112</v>
      </c>
      <c r="B48" s="88"/>
      <c r="C48" s="80">
        <v>0</v>
      </c>
      <c r="D48" s="80">
        <v>0</v>
      </c>
      <c r="E48" s="114"/>
      <c r="F48" s="114"/>
      <c r="G48" s="114"/>
      <c r="H48" s="114"/>
      <c r="I48" s="114"/>
      <c r="J48" s="114"/>
      <c r="K48" s="114"/>
      <c r="L48" s="114"/>
      <c r="M48" s="114"/>
      <c r="N48" s="135">
        <f t="shared" si="11"/>
        <v>0</v>
      </c>
    </row>
    <row r="49" spans="1:16" ht="18.75" x14ac:dyDescent="0.3">
      <c r="A49" s="79" t="s">
        <v>113</v>
      </c>
      <c r="B49" s="88"/>
      <c r="C49" s="80">
        <v>0</v>
      </c>
      <c r="D49" s="80">
        <v>188516</v>
      </c>
      <c r="E49" s="114"/>
      <c r="F49" s="114"/>
      <c r="G49" s="114"/>
      <c r="H49" s="114"/>
      <c r="I49" s="114"/>
      <c r="J49" s="114"/>
      <c r="K49" s="114"/>
      <c r="L49" s="114"/>
      <c r="M49" s="114"/>
      <c r="N49" s="135">
        <f t="shared" si="11"/>
        <v>188516</v>
      </c>
    </row>
    <row r="50" spans="1:16" ht="18.75" x14ac:dyDescent="0.3">
      <c r="A50" s="79" t="s">
        <v>114</v>
      </c>
      <c r="B50" s="88"/>
      <c r="C50" s="80">
        <v>8024520</v>
      </c>
      <c r="D50" s="80">
        <v>1262015.03</v>
      </c>
      <c r="E50" s="114"/>
      <c r="F50" s="114"/>
      <c r="G50" s="114"/>
      <c r="H50" s="114"/>
      <c r="I50" s="114"/>
      <c r="J50" s="114"/>
      <c r="K50" s="114"/>
      <c r="L50" s="114"/>
      <c r="M50" s="114"/>
      <c r="N50" s="137">
        <f t="shared" si="11"/>
        <v>9286535.0299999993</v>
      </c>
    </row>
    <row r="51" spans="1:16" ht="18.75" x14ac:dyDescent="0.3">
      <c r="A51" s="79" t="s">
        <v>46</v>
      </c>
      <c r="B51" s="88"/>
      <c r="C51" s="89"/>
      <c r="D51" s="89"/>
      <c r="E51" s="116"/>
      <c r="F51" s="116"/>
      <c r="G51" s="116"/>
      <c r="H51" s="116"/>
      <c r="I51" s="116"/>
      <c r="J51" s="116"/>
      <c r="K51" s="116"/>
      <c r="L51" s="116"/>
      <c r="M51" s="116"/>
      <c r="N51" s="135">
        <f t="shared" si="11"/>
        <v>0</v>
      </c>
    </row>
    <row r="52" spans="1:16" ht="18.75" x14ac:dyDescent="0.3">
      <c r="A52" s="79" t="s">
        <v>115</v>
      </c>
      <c r="B52" s="88"/>
      <c r="C52" s="80">
        <v>556132.5</v>
      </c>
      <c r="D52" s="80">
        <v>3142864.75</v>
      </c>
      <c r="E52" s="114"/>
      <c r="F52" s="114"/>
      <c r="G52" s="114"/>
      <c r="H52" s="114"/>
      <c r="I52" s="114"/>
      <c r="J52" s="114"/>
      <c r="K52" s="114"/>
      <c r="L52" s="114"/>
      <c r="M52" s="114"/>
      <c r="N52" s="135">
        <f t="shared" si="11"/>
        <v>3698997.25</v>
      </c>
    </row>
    <row r="53" spans="1:16" ht="18.75" x14ac:dyDescent="0.3">
      <c r="A53" s="79" t="s">
        <v>116</v>
      </c>
      <c r="B53" s="88"/>
      <c r="C53" s="80">
        <v>0</v>
      </c>
      <c r="D53" s="80"/>
      <c r="E53" s="114"/>
      <c r="F53" s="114"/>
      <c r="G53" s="114"/>
      <c r="H53" s="114"/>
      <c r="I53" s="114"/>
      <c r="J53" s="114"/>
      <c r="K53" s="114"/>
      <c r="L53" s="114"/>
      <c r="M53" s="114"/>
      <c r="N53" s="135">
        <f t="shared" si="11"/>
        <v>0</v>
      </c>
    </row>
    <row r="54" spans="1:16" ht="19.5" thickBot="1" x14ac:dyDescent="0.35">
      <c r="A54" s="79" t="s">
        <v>49</v>
      </c>
      <c r="B54" s="86"/>
      <c r="C54" s="90"/>
      <c r="D54" s="90"/>
      <c r="E54" s="117"/>
      <c r="F54" s="117"/>
      <c r="G54" s="117"/>
      <c r="H54" s="117"/>
      <c r="I54" s="117"/>
      <c r="J54" s="117"/>
      <c r="K54" s="117"/>
      <c r="L54" s="117"/>
      <c r="M54" s="117"/>
      <c r="N54" s="136">
        <f t="shared" si="11"/>
        <v>0</v>
      </c>
    </row>
    <row r="55" spans="1:16" ht="19.5" thickBot="1" x14ac:dyDescent="0.35">
      <c r="A55" s="75" t="s">
        <v>50</v>
      </c>
      <c r="B55" s="76">
        <f>SUM(B56:B59)</f>
        <v>0</v>
      </c>
      <c r="C55" s="77">
        <f>SUM(C56:C59)</f>
        <v>25405524.859999999</v>
      </c>
      <c r="D55" s="77">
        <f>SUM(D56:D59)</f>
        <v>55243238.039999999</v>
      </c>
      <c r="E55" s="77">
        <f t="shared" ref="E55:M55" si="12">SUM(E56:E59)</f>
        <v>0</v>
      </c>
      <c r="F55" s="77">
        <f t="shared" si="12"/>
        <v>0</v>
      </c>
      <c r="G55" s="77">
        <f t="shared" si="12"/>
        <v>0</v>
      </c>
      <c r="H55" s="77">
        <f t="shared" si="12"/>
        <v>0</v>
      </c>
      <c r="I55" s="77">
        <f t="shared" si="12"/>
        <v>0</v>
      </c>
      <c r="J55" s="77">
        <f t="shared" si="12"/>
        <v>0</v>
      </c>
      <c r="K55" s="77">
        <f t="shared" si="12"/>
        <v>0</v>
      </c>
      <c r="L55" s="77">
        <f t="shared" si="12"/>
        <v>0</v>
      </c>
      <c r="M55" s="77">
        <f t="shared" si="12"/>
        <v>0</v>
      </c>
      <c r="N55" s="78">
        <f>+B55+C55+D55</f>
        <v>80648762.900000006</v>
      </c>
    </row>
    <row r="56" spans="1:16" ht="18.75" x14ac:dyDescent="0.3">
      <c r="A56" s="79" t="s">
        <v>51</v>
      </c>
      <c r="B56" s="87"/>
      <c r="C56" s="82">
        <v>0</v>
      </c>
      <c r="D56" s="82"/>
      <c r="E56" s="113"/>
      <c r="F56" s="113"/>
      <c r="G56" s="113"/>
      <c r="H56" s="113"/>
      <c r="I56" s="113"/>
      <c r="J56" s="113"/>
      <c r="K56" s="113"/>
      <c r="L56" s="113"/>
      <c r="M56" s="113"/>
      <c r="N56" s="134">
        <f t="shared" ref="N56:N59" si="13">SUM(B56:M56)</f>
        <v>0</v>
      </c>
    </row>
    <row r="57" spans="1:16" ht="18.75" x14ac:dyDescent="0.3">
      <c r="A57" s="79" t="s">
        <v>52</v>
      </c>
      <c r="B57" s="88"/>
      <c r="C57" s="80">
        <v>25405524.859999999</v>
      </c>
      <c r="D57" s="80">
        <v>55243238.039999999</v>
      </c>
      <c r="E57" s="114"/>
      <c r="F57" s="114"/>
      <c r="G57" s="114"/>
      <c r="H57" s="114"/>
      <c r="I57" s="114"/>
      <c r="J57" s="114"/>
      <c r="K57" s="114"/>
      <c r="L57" s="114"/>
      <c r="M57" s="114"/>
      <c r="N57" s="135">
        <f t="shared" si="13"/>
        <v>80648762.900000006</v>
      </c>
    </row>
    <row r="58" spans="1:16" ht="18.75" x14ac:dyDescent="0.3">
      <c r="A58" s="79" t="s">
        <v>53</v>
      </c>
      <c r="B58" s="91"/>
      <c r="C58" s="92"/>
      <c r="D58" s="92"/>
      <c r="E58" s="118"/>
      <c r="F58" s="118"/>
      <c r="G58" s="118"/>
      <c r="H58" s="118"/>
      <c r="I58" s="118"/>
      <c r="J58" s="118"/>
      <c r="K58" s="118"/>
      <c r="L58" s="118"/>
      <c r="M58" s="118"/>
      <c r="N58" s="135">
        <f t="shared" si="13"/>
        <v>0</v>
      </c>
    </row>
    <row r="59" spans="1:16" ht="33" thickBot="1" x14ac:dyDescent="0.35">
      <c r="A59" s="93" t="s">
        <v>54</v>
      </c>
      <c r="B59" s="94"/>
      <c r="C59" s="95"/>
      <c r="D59" s="95"/>
      <c r="E59" s="119"/>
      <c r="F59" s="119"/>
      <c r="G59" s="119"/>
      <c r="H59" s="119"/>
      <c r="I59" s="119"/>
      <c r="J59" s="119"/>
      <c r="K59" s="119"/>
      <c r="L59" s="119"/>
      <c r="M59" s="119"/>
      <c r="N59" s="136">
        <f t="shared" si="13"/>
        <v>0</v>
      </c>
    </row>
    <row r="60" spans="1:16" ht="19.5" thickBot="1" x14ac:dyDescent="0.35">
      <c r="A60" s="75" t="s">
        <v>55</v>
      </c>
      <c r="B60" s="76">
        <f>SUM(B61:B62)</f>
        <v>0</v>
      </c>
      <c r="C60" s="77">
        <f>SUM(C61:C62)</f>
        <v>0</v>
      </c>
      <c r="D60" s="77">
        <f>SUM(D61:D62)</f>
        <v>0</v>
      </c>
      <c r="E60" s="77">
        <f t="shared" ref="E60:M60" si="14">SUM(E61:E62)</f>
        <v>0</v>
      </c>
      <c r="F60" s="77">
        <f t="shared" si="14"/>
        <v>0</v>
      </c>
      <c r="G60" s="77">
        <f t="shared" si="14"/>
        <v>0</v>
      </c>
      <c r="H60" s="77">
        <f t="shared" si="14"/>
        <v>0</v>
      </c>
      <c r="I60" s="77">
        <f t="shared" si="14"/>
        <v>0</v>
      </c>
      <c r="J60" s="77">
        <f t="shared" si="14"/>
        <v>0</v>
      </c>
      <c r="K60" s="77">
        <f t="shared" si="14"/>
        <v>0</v>
      </c>
      <c r="L60" s="77">
        <f t="shared" si="14"/>
        <v>0</v>
      </c>
      <c r="M60" s="77">
        <f t="shared" si="14"/>
        <v>0</v>
      </c>
      <c r="N60" s="78">
        <f>+B60+C60+D60</f>
        <v>0</v>
      </c>
    </row>
    <row r="61" spans="1:16" ht="18.75" x14ac:dyDescent="0.3">
      <c r="A61" s="79" t="s">
        <v>56</v>
      </c>
      <c r="B61" s="96"/>
      <c r="C61" s="97"/>
      <c r="D61" s="97"/>
      <c r="E61" s="120"/>
      <c r="F61" s="120"/>
      <c r="G61" s="120"/>
      <c r="H61" s="120"/>
      <c r="I61" s="120"/>
      <c r="J61" s="120"/>
      <c r="K61" s="120"/>
      <c r="L61" s="120"/>
      <c r="M61" s="120"/>
      <c r="N61" s="134">
        <f t="shared" ref="N61:N62" si="15">SUM(B61:M61)</f>
        <v>0</v>
      </c>
    </row>
    <row r="62" spans="1:16" ht="19.5" thickBot="1" x14ac:dyDescent="0.35">
      <c r="A62" s="79" t="s">
        <v>57</v>
      </c>
      <c r="B62" s="98"/>
      <c r="C62" s="99"/>
      <c r="D62" s="99"/>
      <c r="E62" s="121"/>
      <c r="F62" s="121"/>
      <c r="G62" s="121"/>
      <c r="H62" s="121"/>
      <c r="I62" s="121"/>
      <c r="J62" s="121"/>
      <c r="K62" s="121"/>
      <c r="L62" s="121"/>
      <c r="M62" s="121"/>
      <c r="N62" s="136">
        <f t="shared" si="15"/>
        <v>0</v>
      </c>
    </row>
    <row r="63" spans="1:16" ht="19.5" thickBot="1" x14ac:dyDescent="0.35">
      <c r="A63" s="75" t="s">
        <v>58</v>
      </c>
      <c r="B63" s="76">
        <f>SUM(B64:B66)</f>
        <v>0</v>
      </c>
      <c r="C63" s="77">
        <f>SUM(C64:C66)</f>
        <v>0</v>
      </c>
      <c r="D63" s="77">
        <f>SUM(D64:D66)</f>
        <v>0</v>
      </c>
      <c r="E63" s="77">
        <f t="shared" ref="E63:M63" si="16">SUM(E64:E66)</f>
        <v>0</v>
      </c>
      <c r="F63" s="77">
        <f t="shared" si="16"/>
        <v>0</v>
      </c>
      <c r="G63" s="77">
        <f t="shared" si="16"/>
        <v>0</v>
      </c>
      <c r="H63" s="77">
        <f t="shared" si="16"/>
        <v>0</v>
      </c>
      <c r="I63" s="77">
        <f t="shared" si="16"/>
        <v>0</v>
      </c>
      <c r="J63" s="77">
        <f t="shared" si="16"/>
        <v>0</v>
      </c>
      <c r="K63" s="77">
        <f t="shared" si="16"/>
        <v>0</v>
      </c>
      <c r="L63" s="77">
        <f t="shared" si="16"/>
        <v>0</v>
      </c>
      <c r="M63" s="77">
        <f t="shared" si="16"/>
        <v>0</v>
      </c>
      <c r="N63" s="78">
        <f>+B63+C63+D63</f>
        <v>0</v>
      </c>
    </row>
    <row r="64" spans="1:16" ht="18.75" x14ac:dyDescent="0.3">
      <c r="A64" s="79" t="s">
        <v>59</v>
      </c>
      <c r="B64" s="96"/>
      <c r="C64" s="97"/>
      <c r="D64" s="97"/>
      <c r="E64" s="120"/>
      <c r="F64" s="120"/>
      <c r="G64" s="120"/>
      <c r="H64" s="120"/>
      <c r="I64" s="120"/>
      <c r="J64" s="120"/>
      <c r="K64" s="120"/>
      <c r="L64" s="120"/>
      <c r="M64" s="120"/>
      <c r="N64" s="134">
        <f t="shared" ref="N64:N67" si="17">SUM(B64:M64)</f>
        <v>0</v>
      </c>
      <c r="P64" s="74"/>
    </row>
    <row r="65" spans="1:14" ht="18.75" x14ac:dyDescent="0.3">
      <c r="A65" s="79" t="s">
        <v>60</v>
      </c>
      <c r="B65" s="91"/>
      <c r="C65" s="92"/>
      <c r="D65" s="92"/>
      <c r="E65" s="118"/>
      <c r="F65" s="118"/>
      <c r="G65" s="118"/>
      <c r="H65" s="118"/>
      <c r="I65" s="118"/>
      <c r="J65" s="118"/>
      <c r="K65" s="118"/>
      <c r="L65" s="118"/>
      <c r="M65" s="118"/>
      <c r="N65" s="135">
        <f t="shared" si="17"/>
        <v>0</v>
      </c>
    </row>
    <row r="66" spans="1:14" ht="18.75" x14ac:dyDescent="0.3">
      <c r="A66" s="79" t="s">
        <v>61</v>
      </c>
      <c r="B66" s="91"/>
      <c r="C66" s="92"/>
      <c r="D66" s="92"/>
      <c r="E66" s="118"/>
      <c r="F66" s="118"/>
      <c r="G66" s="118"/>
      <c r="H66" s="118"/>
      <c r="I66" s="118"/>
      <c r="J66" s="118"/>
      <c r="K66" s="118"/>
      <c r="L66" s="118"/>
      <c r="M66" s="118"/>
      <c r="N66" s="135">
        <f t="shared" si="17"/>
        <v>0</v>
      </c>
    </row>
    <row r="67" spans="1:14" ht="19.5" thickBot="1" x14ac:dyDescent="0.35">
      <c r="A67" s="100" t="s">
        <v>62</v>
      </c>
      <c r="B67" s="101"/>
      <c r="C67" s="102"/>
      <c r="D67" s="102"/>
      <c r="E67" s="122"/>
      <c r="F67" s="122"/>
      <c r="G67" s="122"/>
      <c r="H67" s="122"/>
      <c r="I67" s="122"/>
      <c r="J67" s="122"/>
      <c r="K67" s="122"/>
      <c r="L67" s="122"/>
      <c r="M67" s="122"/>
      <c r="N67" s="136">
        <f t="shared" si="17"/>
        <v>0</v>
      </c>
    </row>
    <row r="68" spans="1:14" ht="19.5" thickBot="1" x14ac:dyDescent="0.35">
      <c r="A68" s="75" t="s">
        <v>63</v>
      </c>
      <c r="B68" s="76">
        <f>SUM(B69:B70)</f>
        <v>29160000</v>
      </c>
      <c r="C68" s="77">
        <f>SUM(C69:C70)</f>
        <v>362493333.25999999</v>
      </c>
      <c r="D68" s="77">
        <f>SUM(D69:D70)</f>
        <v>195826666.63</v>
      </c>
      <c r="E68" s="77">
        <f t="shared" ref="E68:M68" si="18">SUM(E69:E70)</f>
        <v>0</v>
      </c>
      <c r="F68" s="77">
        <f t="shared" si="18"/>
        <v>0</v>
      </c>
      <c r="G68" s="77">
        <f t="shared" si="18"/>
        <v>0</v>
      </c>
      <c r="H68" s="77">
        <f t="shared" si="18"/>
        <v>0</v>
      </c>
      <c r="I68" s="77">
        <f t="shared" si="18"/>
        <v>0</v>
      </c>
      <c r="J68" s="77">
        <f t="shared" si="18"/>
        <v>0</v>
      </c>
      <c r="K68" s="77">
        <f t="shared" si="18"/>
        <v>0</v>
      </c>
      <c r="L68" s="77">
        <f t="shared" si="18"/>
        <v>0</v>
      </c>
      <c r="M68" s="77">
        <f t="shared" si="18"/>
        <v>0</v>
      </c>
      <c r="N68" s="78">
        <f>+B68+C68+D68</f>
        <v>587479999.88999999</v>
      </c>
    </row>
    <row r="69" spans="1:14" ht="18.75" x14ac:dyDescent="0.3">
      <c r="A69" s="79" t="s">
        <v>64</v>
      </c>
      <c r="B69" s="96"/>
      <c r="C69" s="97"/>
      <c r="D69" s="97"/>
      <c r="E69" s="120"/>
      <c r="F69" s="120"/>
      <c r="G69" s="120"/>
      <c r="H69" s="120"/>
      <c r="I69" s="120"/>
      <c r="J69" s="120"/>
      <c r="K69" s="120"/>
      <c r="L69" s="120"/>
      <c r="M69" s="120"/>
      <c r="N69" s="134">
        <f t="shared" ref="N69:N70" si="19">SUM(B69:M69)</f>
        <v>0</v>
      </c>
    </row>
    <row r="70" spans="1:14" ht="19.5" thickBot="1" x14ac:dyDescent="0.35">
      <c r="A70" s="79" t="s">
        <v>65</v>
      </c>
      <c r="B70" s="84">
        <v>29160000</v>
      </c>
      <c r="C70" s="85">
        <v>362493333.25999999</v>
      </c>
      <c r="D70" s="85">
        <v>195826666.63</v>
      </c>
      <c r="E70" s="115"/>
      <c r="F70" s="115"/>
      <c r="G70" s="115"/>
      <c r="H70" s="115"/>
      <c r="I70" s="115"/>
      <c r="J70" s="115"/>
      <c r="K70" s="115"/>
      <c r="L70" s="115"/>
      <c r="M70" s="115"/>
      <c r="N70" s="136">
        <f t="shared" si="19"/>
        <v>587479999.88999999</v>
      </c>
    </row>
    <row r="71" spans="1:14" ht="19.5" thickBot="1" x14ac:dyDescent="0.35">
      <c r="A71" s="75" t="s">
        <v>67</v>
      </c>
      <c r="B71" s="76">
        <f>SUM(B72:B73)</f>
        <v>0</v>
      </c>
      <c r="C71" s="77">
        <f>SUM(C72:C73)</f>
        <v>0</v>
      </c>
      <c r="D71" s="77">
        <f>SUM(D72:D73)</f>
        <v>0</v>
      </c>
      <c r="E71" s="77">
        <f t="shared" ref="E71:M71" si="20">SUM(E72:E73)</f>
        <v>0</v>
      </c>
      <c r="F71" s="77">
        <f t="shared" si="20"/>
        <v>0</v>
      </c>
      <c r="G71" s="77">
        <f t="shared" si="20"/>
        <v>0</v>
      </c>
      <c r="H71" s="77">
        <f t="shared" si="20"/>
        <v>0</v>
      </c>
      <c r="I71" s="77">
        <f t="shared" si="20"/>
        <v>0</v>
      </c>
      <c r="J71" s="77">
        <f t="shared" si="20"/>
        <v>0</v>
      </c>
      <c r="K71" s="77">
        <f t="shared" si="20"/>
        <v>0</v>
      </c>
      <c r="L71" s="77">
        <f t="shared" si="20"/>
        <v>0</v>
      </c>
      <c r="M71" s="77">
        <f t="shared" si="20"/>
        <v>0</v>
      </c>
      <c r="N71" s="78">
        <f>+B71</f>
        <v>0</v>
      </c>
    </row>
    <row r="72" spans="1:14" ht="18.75" x14ac:dyDescent="0.3">
      <c r="A72" s="79" t="s">
        <v>68</v>
      </c>
      <c r="B72" s="96"/>
      <c r="C72" s="97"/>
      <c r="D72" s="97"/>
      <c r="E72" s="120"/>
      <c r="F72" s="120"/>
      <c r="G72" s="120"/>
      <c r="H72" s="120"/>
      <c r="I72" s="120"/>
      <c r="J72" s="120"/>
      <c r="K72" s="120"/>
      <c r="L72" s="120"/>
      <c r="M72" s="120"/>
      <c r="N72" s="134">
        <f t="shared" ref="N72:N73" si="21">SUM(B72:M72)</f>
        <v>0</v>
      </c>
    </row>
    <row r="73" spans="1:14" ht="19.5" thickBot="1" x14ac:dyDescent="0.35">
      <c r="A73" s="79" t="s">
        <v>69</v>
      </c>
      <c r="B73" s="98"/>
      <c r="C73" s="99"/>
      <c r="D73" s="99"/>
      <c r="E73" s="121"/>
      <c r="F73" s="121"/>
      <c r="G73" s="121"/>
      <c r="H73" s="121"/>
      <c r="I73" s="121"/>
      <c r="J73" s="121"/>
      <c r="K73" s="121"/>
      <c r="L73" s="121"/>
      <c r="M73" s="121"/>
      <c r="N73" s="136">
        <f t="shared" si="21"/>
        <v>0</v>
      </c>
    </row>
    <row r="74" spans="1:14" ht="19.5" thickBot="1" x14ac:dyDescent="0.35">
      <c r="A74" s="75" t="s">
        <v>70</v>
      </c>
      <c r="B74" s="76">
        <f>SUM(B75)</f>
        <v>0</v>
      </c>
      <c r="C74" s="76">
        <f t="shared" ref="C74:M74" si="22">SUM(C75)</f>
        <v>0</v>
      </c>
      <c r="D74" s="76">
        <f t="shared" si="22"/>
        <v>0</v>
      </c>
      <c r="E74" s="76">
        <f t="shared" si="22"/>
        <v>0</v>
      </c>
      <c r="F74" s="76">
        <f t="shared" si="22"/>
        <v>0</v>
      </c>
      <c r="G74" s="76">
        <f t="shared" si="22"/>
        <v>0</v>
      </c>
      <c r="H74" s="76">
        <f t="shared" si="22"/>
        <v>0</v>
      </c>
      <c r="I74" s="76">
        <f t="shared" si="22"/>
        <v>0</v>
      </c>
      <c r="J74" s="76">
        <f t="shared" si="22"/>
        <v>0</v>
      </c>
      <c r="K74" s="76">
        <f t="shared" si="22"/>
        <v>0</v>
      </c>
      <c r="L74" s="76">
        <f t="shared" si="22"/>
        <v>0</v>
      </c>
      <c r="M74" s="76">
        <f t="shared" si="22"/>
        <v>0</v>
      </c>
      <c r="N74" s="78">
        <f>+B74</f>
        <v>0</v>
      </c>
    </row>
    <row r="75" spans="1:14" ht="19.5" thickBot="1" x14ac:dyDescent="0.35">
      <c r="A75" s="79" t="s">
        <v>71</v>
      </c>
      <c r="B75" s="124"/>
      <c r="C75" s="125"/>
      <c r="D75" s="125"/>
      <c r="E75" s="126"/>
      <c r="F75" s="126"/>
      <c r="G75" s="126"/>
      <c r="H75" s="126"/>
      <c r="I75" s="126"/>
      <c r="J75" s="126"/>
      <c r="K75" s="126"/>
      <c r="L75" s="126"/>
      <c r="M75" s="126"/>
      <c r="N75" s="138">
        <f>SUM(B75:M75)</f>
        <v>0</v>
      </c>
    </row>
    <row r="76" spans="1:14" ht="19.5" thickBot="1" x14ac:dyDescent="0.35">
      <c r="A76" s="127" t="s">
        <v>72</v>
      </c>
      <c r="B76" s="139">
        <f>+B11+B15+B25+B34+B42+B45+B55+B60+B68</f>
        <v>1015602128.01</v>
      </c>
      <c r="C76" s="128">
        <f>+C11+C15+C25+C34+C42+C45+C55+C60+C68</f>
        <v>1641098582.01</v>
      </c>
      <c r="D76" s="128">
        <f>+D11+D15+D25+D34+D42+D45+D55+D60+D68</f>
        <v>1198572058.01</v>
      </c>
      <c r="E76" s="128">
        <f t="shared" ref="E76:M76" si="23">+E11+E15+E25+E34+E42+E45+E55+E60+E68</f>
        <v>0</v>
      </c>
      <c r="F76" s="128">
        <f t="shared" si="23"/>
        <v>0</v>
      </c>
      <c r="G76" s="128">
        <f t="shared" si="23"/>
        <v>0</v>
      </c>
      <c r="H76" s="128">
        <f t="shared" si="23"/>
        <v>0</v>
      </c>
      <c r="I76" s="128">
        <f t="shared" si="23"/>
        <v>0</v>
      </c>
      <c r="J76" s="128">
        <f t="shared" si="23"/>
        <v>0</v>
      </c>
      <c r="K76" s="128">
        <f t="shared" si="23"/>
        <v>0</v>
      </c>
      <c r="L76" s="128">
        <f t="shared" si="23"/>
        <v>0</v>
      </c>
      <c r="M76" s="128">
        <f t="shared" si="23"/>
        <v>0</v>
      </c>
      <c r="N76" s="129">
        <f>+N11+N15+N25+N34+N42+N45+N55+N60+N68</f>
        <v>3855272768.0299997</v>
      </c>
    </row>
    <row r="77" spans="1:14" x14ac:dyDescent="0.25">
      <c r="A77" s="40" t="s">
        <v>117</v>
      </c>
    </row>
    <row r="78" spans="1:14" x14ac:dyDescent="0.25">
      <c r="A78" s="40"/>
    </row>
    <row r="79" spans="1:14" ht="60" x14ac:dyDescent="0.25">
      <c r="A79" s="43" t="s">
        <v>76</v>
      </c>
    </row>
  </sheetData>
  <mergeCells count="5">
    <mergeCell ref="A3:N3"/>
    <mergeCell ref="A4:N4"/>
    <mergeCell ref="A5:N5"/>
    <mergeCell ref="A6:N6"/>
    <mergeCell ref="A7:N7"/>
  </mergeCells>
  <pageMargins left="0.7" right="0.7" top="0.75" bottom="0.75" header="0.3" footer="0.3"/>
  <pageSetup scale="3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A6C8B-181C-43E1-A678-83DD570E5DB1}">
  <dimension ref="A3:N82"/>
  <sheetViews>
    <sheetView showGridLines="0" topLeftCell="A67" workbookViewId="0">
      <selection sqref="A1:C82"/>
    </sheetView>
  </sheetViews>
  <sheetFormatPr baseColWidth="10" defaultColWidth="11.42578125" defaultRowHeight="15" x14ac:dyDescent="0.25"/>
  <cols>
    <col min="1" max="1" width="100.7109375" customWidth="1"/>
    <col min="2" max="2" width="17.5703125" customWidth="1"/>
    <col min="3" max="3" width="18.42578125" customWidth="1"/>
  </cols>
  <sheetData>
    <row r="3" spans="1:14" ht="28.5" customHeight="1" x14ac:dyDescent="0.25">
      <c r="A3" s="158"/>
      <c r="B3" s="159"/>
      <c r="C3" s="159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5.5" customHeight="1" x14ac:dyDescent="0.25">
      <c r="A4" s="169" t="s">
        <v>118</v>
      </c>
      <c r="B4" s="170"/>
      <c r="C4" s="170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 x14ac:dyDescent="0.25">
      <c r="A5" s="162" t="s">
        <v>120</v>
      </c>
      <c r="B5" s="163"/>
      <c r="C5" s="16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.75" customHeight="1" x14ac:dyDescent="0.25">
      <c r="A6" s="164" t="s">
        <v>0</v>
      </c>
      <c r="B6" s="165"/>
      <c r="C6" s="165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.75" customHeight="1" x14ac:dyDescent="0.25">
      <c r="A7" s="164" t="s">
        <v>1</v>
      </c>
      <c r="B7" s="165"/>
      <c r="C7" s="165"/>
      <c r="D7" s="5"/>
      <c r="E7" s="4"/>
      <c r="F7" s="4"/>
      <c r="G7" s="4"/>
      <c r="H7" s="4"/>
      <c r="I7" s="4"/>
      <c r="J7" s="4"/>
      <c r="K7" s="4"/>
      <c r="L7" s="4"/>
      <c r="M7" s="4"/>
      <c r="N7" s="4"/>
    </row>
    <row r="9" spans="1:14" ht="15" customHeight="1" x14ac:dyDescent="0.25">
      <c r="A9" s="166" t="s">
        <v>2</v>
      </c>
      <c r="B9" s="167" t="s">
        <v>3</v>
      </c>
      <c r="C9" s="167" t="s">
        <v>4</v>
      </c>
      <c r="D9" s="6"/>
    </row>
    <row r="10" spans="1:14" ht="23.25" customHeight="1" x14ac:dyDescent="0.25">
      <c r="A10" s="166"/>
      <c r="B10" s="168"/>
      <c r="C10" s="168"/>
      <c r="D10" s="6"/>
    </row>
    <row r="11" spans="1:14" ht="15.75" thickBot="1" x14ac:dyDescent="0.3">
      <c r="A11" s="7" t="s">
        <v>5</v>
      </c>
      <c r="B11" s="8"/>
      <c r="C11" s="8"/>
      <c r="D11" s="6"/>
    </row>
    <row r="12" spans="1:14" ht="15.75" thickBot="1" x14ac:dyDescent="0.3">
      <c r="A12" s="9" t="s">
        <v>6</v>
      </c>
      <c r="B12" s="10">
        <f>SUM(B13:B15)</f>
        <v>3632759622</v>
      </c>
      <c r="C12" s="11">
        <f>SUM(C13:C15)</f>
        <v>-191200000</v>
      </c>
      <c r="D12" s="6"/>
    </row>
    <row r="13" spans="1:14" x14ac:dyDescent="0.25">
      <c r="A13" s="12" t="s">
        <v>7</v>
      </c>
      <c r="B13" s="13">
        <v>3038777498</v>
      </c>
      <c r="C13" s="14">
        <v>-278150000</v>
      </c>
      <c r="D13" s="6"/>
    </row>
    <row r="14" spans="1:14" x14ac:dyDescent="0.25">
      <c r="A14" s="12" t="s">
        <v>8</v>
      </c>
      <c r="B14" s="15">
        <v>183495072</v>
      </c>
      <c r="C14" s="16">
        <v>86950000</v>
      </c>
      <c r="D14" s="6"/>
    </row>
    <row r="15" spans="1:14" ht="15.75" thickBot="1" x14ac:dyDescent="0.3">
      <c r="A15" s="12" t="s">
        <v>9</v>
      </c>
      <c r="B15" s="17">
        <v>410487052</v>
      </c>
      <c r="C15" s="18">
        <v>0</v>
      </c>
      <c r="D15" s="6"/>
    </row>
    <row r="16" spans="1:14" ht="15.75" thickBot="1" x14ac:dyDescent="0.3">
      <c r="A16" s="9" t="s">
        <v>10</v>
      </c>
      <c r="B16" s="19">
        <f t="shared" ref="B16:C16" si="0">SUM(B17:B25)</f>
        <v>1469933150</v>
      </c>
      <c r="C16" s="20">
        <f t="shared" si="0"/>
        <v>-222324100</v>
      </c>
      <c r="D16" s="6"/>
    </row>
    <row r="17" spans="1:4" x14ac:dyDescent="0.25">
      <c r="A17" s="12" t="s">
        <v>11</v>
      </c>
      <c r="B17" s="13">
        <v>200737849</v>
      </c>
      <c r="C17" s="14">
        <v>0</v>
      </c>
      <c r="D17" s="6"/>
    </row>
    <row r="18" spans="1:4" x14ac:dyDescent="0.25">
      <c r="A18" s="12" t="s">
        <v>12</v>
      </c>
      <c r="B18" s="15">
        <v>31550000</v>
      </c>
      <c r="C18" s="16">
        <v>-5589100</v>
      </c>
      <c r="D18" s="6"/>
    </row>
    <row r="19" spans="1:4" x14ac:dyDescent="0.25">
      <c r="A19" s="12" t="s">
        <v>13</v>
      </c>
      <c r="B19" s="15">
        <v>36050000</v>
      </c>
      <c r="C19" s="16">
        <v>0</v>
      </c>
      <c r="D19" s="6"/>
    </row>
    <row r="20" spans="1:4" x14ac:dyDescent="0.25">
      <c r="A20" s="12" t="s">
        <v>14</v>
      </c>
      <c r="B20" s="15">
        <v>112480</v>
      </c>
      <c r="C20" s="16">
        <v>32000000</v>
      </c>
      <c r="D20" s="6"/>
    </row>
    <row r="21" spans="1:4" x14ac:dyDescent="0.25">
      <c r="A21" s="12" t="s">
        <v>15</v>
      </c>
      <c r="B21" s="15">
        <v>39721009</v>
      </c>
      <c r="C21" s="16">
        <v>36700000</v>
      </c>
    </row>
    <row r="22" spans="1:4" x14ac:dyDescent="0.25">
      <c r="A22" s="12" t="s">
        <v>16</v>
      </c>
      <c r="B22" s="15">
        <v>176653991</v>
      </c>
      <c r="C22" s="16">
        <v>-60000</v>
      </c>
    </row>
    <row r="23" spans="1:4" x14ac:dyDescent="0.25">
      <c r="A23" s="12" t="s">
        <v>17</v>
      </c>
      <c r="B23" s="15">
        <v>50440000</v>
      </c>
      <c r="C23" s="16">
        <v>22570000</v>
      </c>
    </row>
    <row r="24" spans="1:4" x14ac:dyDescent="0.25">
      <c r="A24" s="12" t="s">
        <v>18</v>
      </c>
      <c r="B24" s="15">
        <v>872452821</v>
      </c>
      <c r="C24" s="16">
        <v>-308245000</v>
      </c>
    </row>
    <row r="25" spans="1:4" ht="15.75" thickBot="1" x14ac:dyDescent="0.3">
      <c r="A25" s="12" t="s">
        <v>19</v>
      </c>
      <c r="B25" s="17">
        <v>62215000</v>
      </c>
      <c r="C25" s="18">
        <v>300000</v>
      </c>
    </row>
    <row r="26" spans="1:4" ht="15.75" thickBot="1" x14ac:dyDescent="0.3">
      <c r="A26" s="9" t="s">
        <v>20</v>
      </c>
      <c r="B26" s="10">
        <f>SUM(B27:B34)</f>
        <v>477001100</v>
      </c>
      <c r="C26" s="11">
        <f>SUM(C27:C34)</f>
        <v>142070000</v>
      </c>
    </row>
    <row r="27" spans="1:4" x14ac:dyDescent="0.25">
      <c r="A27" s="12" t="s">
        <v>21</v>
      </c>
      <c r="B27" s="13">
        <v>43680000</v>
      </c>
      <c r="C27" s="14">
        <v>575000</v>
      </c>
    </row>
    <row r="28" spans="1:4" x14ac:dyDescent="0.25">
      <c r="A28" s="12" t="s">
        <v>22</v>
      </c>
      <c r="B28" s="15">
        <v>4537500</v>
      </c>
      <c r="C28" s="16">
        <v>3700000</v>
      </c>
    </row>
    <row r="29" spans="1:4" x14ac:dyDescent="0.25">
      <c r="A29" s="12" t="s">
        <v>23</v>
      </c>
      <c r="B29" s="15">
        <v>2410000</v>
      </c>
      <c r="C29" s="16">
        <v>1900000</v>
      </c>
    </row>
    <row r="30" spans="1:4" x14ac:dyDescent="0.25">
      <c r="A30" s="12" t="s">
        <v>24</v>
      </c>
      <c r="B30" s="15">
        <v>13200000</v>
      </c>
      <c r="C30" s="16">
        <v>0</v>
      </c>
    </row>
    <row r="31" spans="1:4" x14ac:dyDescent="0.25">
      <c r="A31" s="12" t="s">
        <v>25</v>
      </c>
      <c r="B31" s="15">
        <v>11425600</v>
      </c>
      <c r="C31" s="16">
        <v>200000</v>
      </c>
    </row>
    <row r="32" spans="1:4" x14ac:dyDescent="0.25">
      <c r="A32" s="12" t="s">
        <v>26</v>
      </c>
      <c r="B32" s="15">
        <v>6161650</v>
      </c>
      <c r="C32" s="16">
        <v>4440000</v>
      </c>
    </row>
    <row r="33" spans="1:3" x14ac:dyDescent="0.25">
      <c r="A33" s="12" t="s">
        <v>27</v>
      </c>
      <c r="B33" s="15">
        <v>240196000</v>
      </c>
      <c r="C33" s="16">
        <v>129255000</v>
      </c>
    </row>
    <row r="34" spans="1:3" ht="15.75" thickBot="1" x14ac:dyDescent="0.3">
      <c r="A34" s="12" t="s">
        <v>28</v>
      </c>
      <c r="B34" s="17">
        <v>155390350</v>
      </c>
      <c r="C34" s="18">
        <v>2000000</v>
      </c>
    </row>
    <row r="35" spans="1:3" ht="15.75" thickBot="1" x14ac:dyDescent="0.3">
      <c r="A35" s="9" t="s">
        <v>29</v>
      </c>
      <c r="B35" s="10">
        <f>SUM(B36:B42)</f>
        <v>6451824138</v>
      </c>
      <c r="C35" s="11">
        <f>SUM(C36:C42)</f>
        <v>548738363.54999995</v>
      </c>
    </row>
    <row r="36" spans="1:3" x14ac:dyDescent="0.25">
      <c r="A36" s="12" t="s">
        <v>30</v>
      </c>
      <c r="B36" s="13">
        <v>187113449</v>
      </c>
      <c r="C36" s="14">
        <v>0</v>
      </c>
    </row>
    <row r="37" spans="1:3" x14ac:dyDescent="0.25">
      <c r="A37" s="12" t="s">
        <v>31</v>
      </c>
      <c r="B37" s="15">
        <v>3929532550</v>
      </c>
      <c r="C37" s="16">
        <v>65983363.549999997</v>
      </c>
    </row>
    <row r="38" spans="1:3" x14ac:dyDescent="0.25">
      <c r="A38" s="12" t="s">
        <v>32</v>
      </c>
      <c r="B38" s="15">
        <v>1320785811</v>
      </c>
      <c r="C38" s="16">
        <v>0</v>
      </c>
    </row>
    <row r="39" spans="1:3" x14ac:dyDescent="0.25">
      <c r="A39" s="12" t="s">
        <v>33</v>
      </c>
      <c r="B39" s="15">
        <v>250002253</v>
      </c>
      <c r="C39" s="16">
        <v>0</v>
      </c>
    </row>
    <row r="40" spans="1:3" x14ac:dyDescent="0.25">
      <c r="A40" s="12" t="s">
        <v>34</v>
      </c>
      <c r="B40" s="15">
        <v>0</v>
      </c>
      <c r="C40" s="16">
        <v>2755000</v>
      </c>
    </row>
    <row r="41" spans="1:3" x14ac:dyDescent="0.25">
      <c r="A41" s="12" t="s">
        <v>35</v>
      </c>
      <c r="B41" s="15">
        <v>40000000</v>
      </c>
      <c r="C41" s="16">
        <v>0</v>
      </c>
    </row>
    <row r="42" spans="1:3" ht="15.75" thickBot="1" x14ac:dyDescent="0.3">
      <c r="A42" s="12" t="s">
        <v>36</v>
      </c>
      <c r="B42" s="17">
        <v>724390075</v>
      </c>
      <c r="C42" s="18">
        <v>480000000</v>
      </c>
    </row>
    <row r="43" spans="1:3" ht="15.75" thickBot="1" x14ac:dyDescent="0.3">
      <c r="A43" s="9" t="s">
        <v>37</v>
      </c>
      <c r="B43" s="10">
        <f>SUM(B44:B45)</f>
        <v>354505000</v>
      </c>
      <c r="C43" s="11">
        <f>SUM(C44:C45)</f>
        <v>0</v>
      </c>
    </row>
    <row r="44" spans="1:3" x14ac:dyDescent="0.25">
      <c r="A44" t="s">
        <v>38</v>
      </c>
      <c r="B44" s="13">
        <v>211505000</v>
      </c>
      <c r="C44" s="14"/>
    </row>
    <row r="45" spans="1:3" ht="15.75" thickBot="1" x14ac:dyDescent="0.3">
      <c r="A45" t="s">
        <v>39</v>
      </c>
      <c r="B45" s="17">
        <v>143000000</v>
      </c>
      <c r="C45" s="18"/>
    </row>
    <row r="46" spans="1:3" ht="15.75" thickBot="1" x14ac:dyDescent="0.3">
      <c r="A46" s="9" t="s">
        <v>40</v>
      </c>
      <c r="B46" s="10">
        <f t="shared" ref="B46:C46" si="1">SUM(B47:B55)</f>
        <v>1432299000</v>
      </c>
      <c r="C46" s="11">
        <f t="shared" si="1"/>
        <v>-76240900</v>
      </c>
    </row>
    <row r="47" spans="1:3" x14ac:dyDescent="0.25">
      <c r="A47" s="12" t="s">
        <v>41</v>
      </c>
      <c r="B47" s="21">
        <v>156050000</v>
      </c>
      <c r="C47" s="14">
        <v>-42700000</v>
      </c>
    </row>
    <row r="48" spans="1:3" x14ac:dyDescent="0.25">
      <c r="A48" s="12" t="s">
        <v>42</v>
      </c>
      <c r="B48" s="22">
        <v>11761000</v>
      </c>
      <c r="C48" s="16">
        <v>90000</v>
      </c>
    </row>
    <row r="49" spans="1:3" x14ac:dyDescent="0.25">
      <c r="A49" s="12" t="s">
        <v>43</v>
      </c>
      <c r="B49" s="22">
        <v>202483000</v>
      </c>
      <c r="C49" s="16">
        <v>400000</v>
      </c>
    </row>
    <row r="50" spans="1:3" x14ac:dyDescent="0.25">
      <c r="A50" s="12" t="s">
        <v>44</v>
      </c>
      <c r="B50" s="22">
        <v>429600000</v>
      </c>
      <c r="C50" s="16">
        <v>-80920000</v>
      </c>
    </row>
    <row r="51" spans="1:3" x14ac:dyDescent="0.25">
      <c r="A51" s="12" t="s">
        <v>45</v>
      </c>
      <c r="B51" s="22">
        <v>513315000</v>
      </c>
      <c r="C51" s="16">
        <v>-43630900</v>
      </c>
    </row>
    <row r="52" spans="1:3" x14ac:dyDescent="0.25">
      <c r="A52" t="s">
        <v>46</v>
      </c>
      <c r="B52" s="23">
        <v>0</v>
      </c>
      <c r="C52" s="16">
        <v>94300000</v>
      </c>
    </row>
    <row r="53" spans="1:3" x14ac:dyDescent="0.25">
      <c r="A53" s="12" t="s">
        <v>47</v>
      </c>
      <c r="B53" s="22">
        <v>108190000</v>
      </c>
      <c r="C53" s="16">
        <v>-3900000</v>
      </c>
    </row>
    <row r="54" spans="1:3" x14ac:dyDescent="0.25">
      <c r="A54" s="12" t="s">
        <v>48</v>
      </c>
      <c r="B54" s="22">
        <v>10900000</v>
      </c>
      <c r="C54" s="16">
        <v>120000</v>
      </c>
    </row>
    <row r="55" spans="1:3" ht="15.75" thickBot="1" x14ac:dyDescent="0.3">
      <c r="A55" t="s">
        <v>49</v>
      </c>
      <c r="B55" s="24"/>
      <c r="C55" s="25"/>
    </row>
    <row r="56" spans="1:3" ht="15.75" thickBot="1" x14ac:dyDescent="0.3">
      <c r="A56" s="9" t="s">
        <v>50</v>
      </c>
      <c r="B56" s="10">
        <f t="shared" ref="B56:C56" si="2">SUM(B57:B60)</f>
        <v>1057152821</v>
      </c>
      <c r="C56" s="11">
        <f t="shared" si="2"/>
        <v>14940000</v>
      </c>
    </row>
    <row r="57" spans="1:3" x14ac:dyDescent="0.25">
      <c r="A57" s="26" t="s">
        <v>51</v>
      </c>
      <c r="B57" s="21">
        <v>134550000</v>
      </c>
      <c r="C57" s="14">
        <v>19000000</v>
      </c>
    </row>
    <row r="58" spans="1:3" x14ac:dyDescent="0.25">
      <c r="A58" s="26" t="s">
        <v>52</v>
      </c>
      <c r="B58" s="22">
        <v>922602821</v>
      </c>
      <c r="C58" s="16">
        <v>-4060000</v>
      </c>
    </row>
    <row r="59" spans="1:3" x14ac:dyDescent="0.25">
      <c r="A59" s="26" t="s">
        <v>53</v>
      </c>
      <c r="B59" s="27"/>
      <c r="C59" s="28"/>
    </row>
    <row r="60" spans="1:3" ht="15.75" thickBot="1" x14ac:dyDescent="0.3">
      <c r="A60" s="26" t="s">
        <v>54</v>
      </c>
      <c r="B60" s="24"/>
      <c r="C60" s="29"/>
    </row>
    <row r="61" spans="1:3" ht="15.75" thickBot="1" x14ac:dyDescent="0.3">
      <c r="A61" s="9" t="s">
        <v>55</v>
      </c>
      <c r="B61" s="10">
        <f t="shared" ref="B61:C61" si="3">SUM(B62:B63)</f>
        <v>0</v>
      </c>
      <c r="C61" s="11">
        <f t="shared" si="3"/>
        <v>0</v>
      </c>
    </row>
    <row r="62" spans="1:3" x14ac:dyDescent="0.25">
      <c r="A62" s="26" t="s">
        <v>56</v>
      </c>
      <c r="B62" s="30"/>
      <c r="C62" s="31"/>
    </row>
    <row r="63" spans="1:3" ht="15.75" thickBot="1" x14ac:dyDescent="0.3">
      <c r="A63" s="26" t="s">
        <v>57</v>
      </c>
      <c r="B63" s="24"/>
      <c r="C63" s="29"/>
    </row>
    <row r="64" spans="1:3" ht="15.75" thickBot="1" x14ac:dyDescent="0.3">
      <c r="A64" s="9" t="s">
        <v>58</v>
      </c>
      <c r="B64" s="10">
        <f t="shared" ref="B64:C64" si="4">SUM(B65:B67)</f>
        <v>0</v>
      </c>
      <c r="C64" s="11">
        <f t="shared" si="4"/>
        <v>0</v>
      </c>
    </row>
    <row r="65" spans="1:3" x14ac:dyDescent="0.25">
      <c r="A65" s="26" t="s">
        <v>59</v>
      </c>
      <c r="B65" s="30"/>
      <c r="C65" s="31"/>
    </row>
    <row r="66" spans="1:3" x14ac:dyDescent="0.25">
      <c r="A66" s="26" t="s">
        <v>60</v>
      </c>
      <c r="B66" s="27"/>
      <c r="C66" s="28"/>
    </row>
    <row r="67" spans="1:3" x14ac:dyDescent="0.25">
      <c r="A67" s="26" t="s">
        <v>61</v>
      </c>
      <c r="B67" s="27"/>
      <c r="C67" s="28"/>
    </row>
    <row r="68" spans="1:3" ht="15.75" thickBot="1" x14ac:dyDescent="0.3">
      <c r="A68" s="7" t="s">
        <v>62</v>
      </c>
      <c r="B68" s="32"/>
      <c r="C68" s="33"/>
    </row>
    <row r="69" spans="1:3" ht="15.75" thickBot="1" x14ac:dyDescent="0.3">
      <c r="A69" s="9" t="s">
        <v>63</v>
      </c>
      <c r="B69" s="10">
        <f>SUM(B70:B70)</f>
        <v>0</v>
      </c>
      <c r="C69" s="11">
        <f>SUM(C70:C71)</f>
        <v>0</v>
      </c>
    </row>
    <row r="70" spans="1:3" x14ac:dyDescent="0.25">
      <c r="A70" s="26" t="s">
        <v>64</v>
      </c>
      <c r="B70" s="30"/>
      <c r="C70" s="31"/>
    </row>
    <row r="71" spans="1:3" ht="15.75" thickBot="1" x14ac:dyDescent="0.3">
      <c r="A71" s="26" t="s">
        <v>65</v>
      </c>
      <c r="B71" s="34"/>
      <c r="C71" s="35" t="s">
        <v>66</v>
      </c>
    </row>
    <row r="72" spans="1:3" ht="15.75" thickBot="1" x14ac:dyDescent="0.3">
      <c r="A72" s="9" t="s">
        <v>67</v>
      </c>
      <c r="B72" s="10">
        <f>SUM(B73:B74)</f>
        <v>2350000000</v>
      </c>
      <c r="C72" s="11">
        <f>SUM(C73:C74)</f>
        <v>0</v>
      </c>
    </row>
    <row r="73" spans="1:3" x14ac:dyDescent="0.25">
      <c r="A73" s="26" t="s">
        <v>68</v>
      </c>
      <c r="B73" s="21">
        <v>2350000000</v>
      </c>
      <c r="C73" s="31"/>
    </row>
    <row r="74" spans="1:3" ht="15.75" thickBot="1" x14ac:dyDescent="0.3">
      <c r="A74" s="26" t="s">
        <v>69</v>
      </c>
      <c r="B74" s="24"/>
      <c r="C74" s="29"/>
    </row>
    <row r="75" spans="1:3" ht="15.75" thickBot="1" x14ac:dyDescent="0.3">
      <c r="A75" s="9" t="s">
        <v>70</v>
      </c>
      <c r="B75" s="10"/>
      <c r="C75" s="11"/>
    </row>
    <row r="76" spans="1:3" ht="15.75" thickBot="1" x14ac:dyDescent="0.3">
      <c r="A76" s="26" t="s">
        <v>71</v>
      </c>
      <c r="B76" s="36"/>
      <c r="C76" s="37"/>
    </row>
    <row r="77" spans="1:3" ht="15.75" thickBot="1" x14ac:dyDescent="0.3">
      <c r="A77" s="141" t="s">
        <v>72</v>
      </c>
      <c r="B77" s="38">
        <f>+B12+B16+B26+B35+B43+B46+B56+B61+B69+B72</f>
        <v>17225474831</v>
      </c>
      <c r="C77" s="39">
        <f>+C12+C16+C26+C35+C43+C46+C56+C61+C69</f>
        <v>215983363.54999995</v>
      </c>
    </row>
    <row r="78" spans="1:3" x14ac:dyDescent="0.25">
      <c r="A78" s="40" t="s">
        <v>73</v>
      </c>
    </row>
    <row r="79" spans="1:3" x14ac:dyDescent="0.25">
      <c r="A79" s="40"/>
    </row>
    <row r="80" spans="1:3" x14ac:dyDescent="0.25">
      <c r="A80" s="41" t="s">
        <v>74</v>
      </c>
    </row>
    <row r="81" spans="1:1" ht="30" x14ac:dyDescent="0.25">
      <c r="A81" s="42" t="s">
        <v>75</v>
      </c>
    </row>
    <row r="82" spans="1:1" ht="60" x14ac:dyDescent="0.25">
      <c r="A82" s="43" t="s">
        <v>76</v>
      </c>
    </row>
  </sheetData>
  <mergeCells count="8">
    <mergeCell ref="A9:A10"/>
    <mergeCell ref="B9:B10"/>
    <mergeCell ref="C9:C10"/>
    <mergeCell ref="A3:C3"/>
    <mergeCell ref="A4:C4"/>
    <mergeCell ref="A5:C5"/>
    <mergeCell ref="A6:C6"/>
    <mergeCell ref="A7:C7"/>
  </mergeCells>
  <pageMargins left="0.7" right="0.7" top="0.75" bottom="0.75" header="0.3" footer="0.3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9A62A-9EDD-4EA4-913B-ECB97A3F61A4}">
  <dimension ref="A3:P81"/>
  <sheetViews>
    <sheetView showGridLines="0" zoomScale="95" zoomScaleNormal="95" workbookViewId="0">
      <selection sqref="A1:P81"/>
    </sheetView>
  </sheetViews>
  <sheetFormatPr baseColWidth="10" defaultColWidth="11.42578125" defaultRowHeight="15" x14ac:dyDescent="0.25"/>
  <cols>
    <col min="1" max="1" width="83.85546875" customWidth="1"/>
    <col min="2" max="2" width="19.7109375" customWidth="1"/>
    <col min="3" max="3" width="16.7109375" customWidth="1"/>
    <col min="4" max="15" width="17.42578125" customWidth="1"/>
    <col min="16" max="16" width="22.42578125" customWidth="1"/>
    <col min="17" max="17" width="11.42578125" customWidth="1"/>
  </cols>
  <sheetData>
    <row r="3" spans="1:16" ht="28.5" customHeight="1" x14ac:dyDescent="0.25">
      <c r="A3" s="158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spans="1:16" ht="27.75" customHeight="1" x14ac:dyDescent="0.25">
      <c r="A4" s="160" t="s">
        <v>118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</row>
    <row r="5" spans="1:16" ht="15.75" x14ac:dyDescent="0.25">
      <c r="A5" s="162" t="s">
        <v>119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5.75" customHeight="1" x14ac:dyDescent="0.25">
      <c r="A6" s="164" t="s">
        <v>77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1:16" ht="15.75" customHeight="1" x14ac:dyDescent="0.25">
      <c r="A7" s="165" t="s">
        <v>1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</row>
    <row r="8" spans="1:16" ht="15.75" thickBot="1" x14ac:dyDescent="0.3"/>
    <row r="9" spans="1:16" ht="25.5" customHeight="1" x14ac:dyDescent="0.25">
      <c r="A9" s="171" t="s">
        <v>2</v>
      </c>
      <c r="B9" s="173" t="s">
        <v>3</v>
      </c>
      <c r="C9" s="175" t="s">
        <v>4</v>
      </c>
      <c r="D9" s="177" t="s">
        <v>78</v>
      </c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9"/>
    </row>
    <row r="10" spans="1:16" x14ac:dyDescent="0.25">
      <c r="A10" s="172"/>
      <c r="B10" s="174"/>
      <c r="C10" s="176"/>
      <c r="D10" s="44" t="s">
        <v>79</v>
      </c>
      <c r="E10" s="45" t="s">
        <v>80</v>
      </c>
      <c r="F10" s="45" t="s">
        <v>81</v>
      </c>
      <c r="G10" s="45" t="s">
        <v>121</v>
      </c>
      <c r="H10" s="45" t="s">
        <v>122</v>
      </c>
      <c r="I10" s="45" t="s">
        <v>123</v>
      </c>
      <c r="J10" s="45" t="s">
        <v>124</v>
      </c>
      <c r="K10" s="45" t="s">
        <v>125</v>
      </c>
      <c r="L10" s="45" t="s">
        <v>126</v>
      </c>
      <c r="M10" s="45" t="s">
        <v>127</v>
      </c>
      <c r="N10" s="45" t="s">
        <v>128</v>
      </c>
      <c r="O10" s="45" t="s">
        <v>129</v>
      </c>
      <c r="P10" s="46" t="s">
        <v>82</v>
      </c>
    </row>
    <row r="11" spans="1:16" ht="15.75" thickBot="1" x14ac:dyDescent="0.3">
      <c r="A11" s="7" t="s">
        <v>5</v>
      </c>
      <c r="B11" s="47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48"/>
    </row>
    <row r="12" spans="1:16" ht="15.75" thickBot="1" x14ac:dyDescent="0.3">
      <c r="A12" s="9" t="s">
        <v>6</v>
      </c>
      <c r="B12" s="10">
        <f>SUM(B13:B15)</f>
        <v>3632759622</v>
      </c>
      <c r="C12" s="49">
        <f>SUM(C13:C15)</f>
        <v>-191200000</v>
      </c>
      <c r="D12" s="49">
        <f>SUM(D13:D15)</f>
        <v>441273841.24000001</v>
      </c>
      <c r="E12" s="60">
        <f t="shared" ref="E12:O12" si="0">SUM(E13:E15)</f>
        <v>359934814.21999997</v>
      </c>
      <c r="F12" s="50">
        <f t="shared" si="0"/>
        <v>321424696.84999996</v>
      </c>
      <c r="G12" s="50">
        <f t="shared" si="0"/>
        <v>0</v>
      </c>
      <c r="H12" s="50">
        <f t="shared" si="0"/>
        <v>0</v>
      </c>
      <c r="I12" s="50">
        <f t="shared" si="0"/>
        <v>0</v>
      </c>
      <c r="J12" s="50">
        <f t="shared" si="0"/>
        <v>0</v>
      </c>
      <c r="K12" s="50">
        <f t="shared" si="0"/>
        <v>0</v>
      </c>
      <c r="L12" s="50">
        <f t="shared" si="0"/>
        <v>0</v>
      </c>
      <c r="M12" s="50">
        <f t="shared" si="0"/>
        <v>0</v>
      </c>
      <c r="N12" s="50">
        <f t="shared" si="0"/>
        <v>0</v>
      </c>
      <c r="O12" s="50">
        <f t="shared" si="0"/>
        <v>0</v>
      </c>
      <c r="P12" s="11">
        <f>+D12+E12+F12</f>
        <v>1122633352.3099999</v>
      </c>
    </row>
    <row r="13" spans="1:16" x14ac:dyDescent="0.25">
      <c r="A13" t="s">
        <v>83</v>
      </c>
      <c r="B13" s="13">
        <v>3038777498</v>
      </c>
      <c r="C13" s="51">
        <v>-278150000</v>
      </c>
      <c r="D13" s="52">
        <v>220632419.15000001</v>
      </c>
      <c r="E13" s="53">
        <v>325102124.20999998</v>
      </c>
      <c r="F13" s="52">
        <v>284393869.58999997</v>
      </c>
      <c r="G13" s="103"/>
      <c r="H13" s="103"/>
      <c r="I13" s="103"/>
      <c r="J13" s="103"/>
      <c r="K13" s="103"/>
      <c r="L13" s="103"/>
      <c r="M13" s="103"/>
      <c r="N13" s="103"/>
      <c r="O13" s="103"/>
      <c r="P13" s="154">
        <f>SUM(D13:O13)</f>
        <v>830128412.95000005</v>
      </c>
    </row>
    <row r="14" spans="1:16" x14ac:dyDescent="0.25">
      <c r="A14" t="s">
        <v>84</v>
      </c>
      <c r="B14" s="15">
        <v>183495072</v>
      </c>
      <c r="C14" s="54">
        <v>86950000</v>
      </c>
      <c r="D14" s="55">
        <v>186851053.52000001</v>
      </c>
      <c r="E14" s="56">
        <v>940858.83</v>
      </c>
      <c r="F14" s="55">
        <v>3192934.03</v>
      </c>
      <c r="G14" s="104"/>
      <c r="H14" s="104"/>
      <c r="I14" s="104"/>
      <c r="J14" s="104"/>
      <c r="K14" s="104"/>
      <c r="L14" s="104"/>
      <c r="M14" s="104"/>
      <c r="N14" s="104"/>
      <c r="O14" s="104"/>
      <c r="P14" s="155">
        <f t="shared" ref="P14:P15" si="1">SUM(D14:O14)</f>
        <v>190984846.38000003</v>
      </c>
    </row>
    <row r="15" spans="1:16" ht="15.75" thickBot="1" x14ac:dyDescent="0.3">
      <c r="A15" t="s">
        <v>85</v>
      </c>
      <c r="B15" s="17">
        <v>410487052</v>
      </c>
      <c r="C15" s="57">
        <v>0</v>
      </c>
      <c r="D15" s="58">
        <v>33790368.57</v>
      </c>
      <c r="E15" s="59">
        <v>33891831.18</v>
      </c>
      <c r="F15" s="58">
        <v>33837893.229999997</v>
      </c>
      <c r="G15" s="105"/>
      <c r="H15" s="105"/>
      <c r="I15" s="105"/>
      <c r="J15" s="105"/>
      <c r="K15" s="105"/>
      <c r="L15" s="105"/>
      <c r="M15" s="105"/>
      <c r="N15" s="105"/>
      <c r="O15" s="105"/>
      <c r="P15" s="156">
        <f t="shared" si="1"/>
        <v>101520092.97999999</v>
      </c>
    </row>
    <row r="16" spans="1:16" ht="15.75" thickBot="1" x14ac:dyDescent="0.3">
      <c r="A16" s="9" t="s">
        <v>10</v>
      </c>
      <c r="B16" s="10">
        <f>SUM(B17:B25)</f>
        <v>1469933150</v>
      </c>
      <c r="C16" s="60">
        <f>SUM(C17:C25)</f>
        <v>-222324100</v>
      </c>
      <c r="D16" s="50">
        <f>SUM(D17:D25)</f>
        <v>30822566.98</v>
      </c>
      <c r="E16" s="50">
        <f t="shared" ref="E16:O16" si="2">SUM(E17:E25)</f>
        <v>203822569.78999999</v>
      </c>
      <c r="F16" s="50">
        <f t="shared" si="2"/>
        <v>52813220.619999997</v>
      </c>
      <c r="G16" s="50">
        <f t="shared" si="2"/>
        <v>0</v>
      </c>
      <c r="H16" s="50">
        <f t="shared" si="2"/>
        <v>0</v>
      </c>
      <c r="I16" s="50">
        <f t="shared" si="2"/>
        <v>0</v>
      </c>
      <c r="J16" s="50">
        <f t="shared" si="2"/>
        <v>0</v>
      </c>
      <c r="K16" s="50">
        <f t="shared" si="2"/>
        <v>0</v>
      </c>
      <c r="L16" s="50">
        <f t="shared" si="2"/>
        <v>0</v>
      </c>
      <c r="M16" s="50">
        <f t="shared" si="2"/>
        <v>0</v>
      </c>
      <c r="N16" s="50">
        <f t="shared" si="2"/>
        <v>0</v>
      </c>
      <c r="O16" s="50">
        <f t="shared" si="2"/>
        <v>0</v>
      </c>
      <c r="P16" s="11">
        <f>+D16+E16+F16</f>
        <v>287458357.38999999</v>
      </c>
    </row>
    <row r="17" spans="1:16" x14ac:dyDescent="0.25">
      <c r="A17" s="12" t="s">
        <v>11</v>
      </c>
      <c r="B17" s="13">
        <v>200737849</v>
      </c>
      <c r="C17" s="51">
        <v>0</v>
      </c>
      <c r="D17" s="152">
        <v>15432915.529999999</v>
      </c>
      <c r="E17" s="53">
        <v>29756166.010000002</v>
      </c>
      <c r="F17" s="52">
        <v>13846625.58</v>
      </c>
      <c r="G17" s="103"/>
      <c r="H17" s="103"/>
      <c r="I17" s="103"/>
      <c r="J17" s="103"/>
      <c r="K17" s="103"/>
      <c r="L17" s="103"/>
      <c r="M17" s="103"/>
      <c r="N17" s="103"/>
      <c r="O17" s="103"/>
      <c r="P17" s="154">
        <f t="shared" ref="P17:P25" si="3">SUM(D17:O17)</f>
        <v>59035707.119999997</v>
      </c>
    </row>
    <row r="18" spans="1:16" x14ac:dyDescent="0.25">
      <c r="A18" s="12" t="s">
        <v>12</v>
      </c>
      <c r="B18" s="15">
        <v>31550000</v>
      </c>
      <c r="C18" s="54">
        <v>-5589100</v>
      </c>
      <c r="D18" s="55">
        <v>0</v>
      </c>
      <c r="E18" s="56">
        <v>98386.52</v>
      </c>
      <c r="F18" s="55">
        <v>436524.54</v>
      </c>
      <c r="G18" s="104"/>
      <c r="H18" s="104"/>
      <c r="I18" s="104"/>
      <c r="J18" s="104"/>
      <c r="K18" s="104"/>
      <c r="L18" s="104"/>
      <c r="M18" s="104"/>
      <c r="N18" s="104"/>
      <c r="O18" s="104"/>
      <c r="P18" s="155">
        <f t="shared" si="3"/>
        <v>534911.05999999994</v>
      </c>
    </row>
    <row r="19" spans="1:16" x14ac:dyDescent="0.25">
      <c r="A19" s="12" t="s">
        <v>13</v>
      </c>
      <c r="B19" s="15">
        <v>36050000</v>
      </c>
      <c r="C19" s="54">
        <v>0</v>
      </c>
      <c r="D19" s="55">
        <v>0</v>
      </c>
      <c r="E19" s="56">
        <v>116900</v>
      </c>
      <c r="F19" s="55">
        <v>4088672.5</v>
      </c>
      <c r="G19" s="104"/>
      <c r="H19" s="104"/>
      <c r="I19" s="104"/>
      <c r="J19" s="104"/>
      <c r="K19" s="104"/>
      <c r="L19" s="104"/>
      <c r="M19" s="104"/>
      <c r="N19" s="104"/>
      <c r="O19" s="104"/>
      <c r="P19" s="155">
        <f t="shared" si="3"/>
        <v>4205572.5</v>
      </c>
    </row>
    <row r="20" spans="1:16" x14ac:dyDescent="0.25">
      <c r="A20" s="12" t="s">
        <v>14</v>
      </c>
      <c r="B20" s="15">
        <v>112480</v>
      </c>
      <c r="C20" s="54">
        <v>32000000</v>
      </c>
      <c r="D20" s="55">
        <v>0</v>
      </c>
      <c r="E20" s="56">
        <v>0</v>
      </c>
      <c r="F20" s="55">
        <v>0</v>
      </c>
      <c r="G20" s="104"/>
      <c r="H20" s="104"/>
      <c r="I20" s="104"/>
      <c r="J20" s="104"/>
      <c r="K20" s="104"/>
      <c r="L20" s="104"/>
      <c r="M20" s="104"/>
      <c r="N20" s="104"/>
      <c r="O20" s="104"/>
      <c r="P20" s="155">
        <f t="shared" si="3"/>
        <v>0</v>
      </c>
    </row>
    <row r="21" spans="1:16" x14ac:dyDescent="0.25">
      <c r="A21" s="12" t="s">
        <v>15</v>
      </c>
      <c r="B21" s="15">
        <v>39721009</v>
      </c>
      <c r="C21" s="54">
        <v>36700000</v>
      </c>
      <c r="D21" s="55">
        <v>2889651.45</v>
      </c>
      <c r="E21" s="56">
        <v>2476844.1</v>
      </c>
      <c r="F21" s="55">
        <v>19790225.239999998</v>
      </c>
      <c r="G21" s="104"/>
      <c r="H21" s="104"/>
      <c r="I21" s="104"/>
      <c r="J21" s="104"/>
      <c r="K21" s="104"/>
      <c r="L21" s="104"/>
      <c r="M21" s="104"/>
      <c r="N21" s="104"/>
      <c r="O21" s="104"/>
      <c r="P21" s="155">
        <f t="shared" si="3"/>
        <v>25156720.789999999</v>
      </c>
    </row>
    <row r="22" spans="1:16" x14ac:dyDescent="0.25">
      <c r="A22" s="12" t="s">
        <v>16</v>
      </c>
      <c r="B22" s="15">
        <v>176653991</v>
      </c>
      <c r="C22" s="54">
        <v>-60000</v>
      </c>
      <c r="D22" s="55">
        <v>12500000</v>
      </c>
      <c r="E22" s="56">
        <v>18588536.030000001</v>
      </c>
      <c r="F22" s="55">
        <v>13185089.449999999</v>
      </c>
      <c r="G22" s="104"/>
      <c r="H22" s="104"/>
      <c r="I22" s="104"/>
      <c r="J22" s="104"/>
      <c r="K22" s="104"/>
      <c r="L22" s="104"/>
      <c r="M22" s="104"/>
      <c r="N22" s="104"/>
      <c r="O22" s="104"/>
      <c r="P22" s="156">
        <f t="shared" si="3"/>
        <v>44273625.480000004</v>
      </c>
    </row>
    <row r="23" spans="1:16" x14ac:dyDescent="0.25">
      <c r="A23" s="12" t="s">
        <v>17</v>
      </c>
      <c r="B23" s="15">
        <v>50440000</v>
      </c>
      <c r="C23" s="54">
        <v>22570000</v>
      </c>
      <c r="D23" s="55">
        <v>0</v>
      </c>
      <c r="E23" s="56">
        <v>42535.91</v>
      </c>
      <c r="F23" s="55">
        <v>113787.4</v>
      </c>
      <c r="G23" s="104"/>
      <c r="H23" s="104"/>
      <c r="I23" s="104"/>
      <c r="J23" s="104"/>
      <c r="K23" s="104"/>
      <c r="L23" s="104"/>
      <c r="M23" s="104"/>
      <c r="N23" s="104"/>
      <c r="O23" s="104"/>
      <c r="P23" s="155">
        <f t="shared" si="3"/>
        <v>156323.31</v>
      </c>
    </row>
    <row r="24" spans="1:16" x14ac:dyDescent="0.25">
      <c r="A24" s="12" t="s">
        <v>18</v>
      </c>
      <c r="B24" s="15">
        <v>872452821</v>
      </c>
      <c r="C24" s="54">
        <v>-308245000</v>
      </c>
      <c r="D24" s="55">
        <v>0</v>
      </c>
      <c r="E24" s="56">
        <v>150000000</v>
      </c>
      <c r="F24" s="55">
        <v>764542.4</v>
      </c>
      <c r="G24" s="104"/>
      <c r="H24" s="104"/>
      <c r="I24" s="104"/>
      <c r="J24" s="104"/>
      <c r="K24" s="104"/>
      <c r="L24" s="104"/>
      <c r="M24" s="104"/>
      <c r="N24" s="104"/>
      <c r="O24" s="104"/>
      <c r="P24" s="156">
        <f t="shared" si="3"/>
        <v>150764542.40000001</v>
      </c>
    </row>
    <row r="25" spans="1:16" ht="15.75" thickBot="1" x14ac:dyDescent="0.3">
      <c r="A25" s="12" t="s">
        <v>19</v>
      </c>
      <c r="B25" s="17">
        <v>62215000</v>
      </c>
      <c r="C25" s="57">
        <v>300000</v>
      </c>
      <c r="D25" s="58">
        <v>0</v>
      </c>
      <c r="E25" s="59">
        <v>2743201.22</v>
      </c>
      <c r="F25" s="58">
        <v>587753.51</v>
      </c>
      <c r="G25" s="105"/>
      <c r="H25" s="105"/>
      <c r="I25" s="105"/>
      <c r="J25" s="105"/>
      <c r="K25" s="105"/>
      <c r="L25" s="105"/>
      <c r="M25" s="105"/>
      <c r="N25" s="105"/>
      <c r="O25" s="105"/>
      <c r="P25" s="156">
        <f t="shared" si="3"/>
        <v>3330954.7300000004</v>
      </c>
    </row>
    <row r="26" spans="1:16" ht="15.75" thickBot="1" x14ac:dyDescent="0.3">
      <c r="A26" s="9" t="s">
        <v>20</v>
      </c>
      <c r="B26" s="10">
        <f>SUM(B27:B34)</f>
        <v>477001100</v>
      </c>
      <c r="C26" s="49">
        <f>SUM(C27:C34)</f>
        <v>142070000</v>
      </c>
      <c r="D26" s="60">
        <f>SUM(D27:D34)</f>
        <v>6782200</v>
      </c>
      <c r="E26" s="50">
        <f t="shared" ref="E26:O26" si="4">SUM(E27:E34)</f>
        <v>18347573.43</v>
      </c>
      <c r="F26" s="50">
        <f t="shared" si="4"/>
        <v>24241222.100000001</v>
      </c>
      <c r="G26" s="50">
        <f t="shared" si="4"/>
        <v>0</v>
      </c>
      <c r="H26" s="50">
        <f t="shared" si="4"/>
        <v>0</v>
      </c>
      <c r="I26" s="50">
        <f t="shared" si="4"/>
        <v>0</v>
      </c>
      <c r="J26" s="50">
        <f t="shared" si="4"/>
        <v>0</v>
      </c>
      <c r="K26" s="50">
        <f t="shared" si="4"/>
        <v>0</v>
      </c>
      <c r="L26" s="50">
        <f t="shared" si="4"/>
        <v>0</v>
      </c>
      <c r="M26" s="50">
        <f t="shared" si="4"/>
        <v>0</v>
      </c>
      <c r="N26" s="50">
        <f t="shared" si="4"/>
        <v>0</v>
      </c>
      <c r="O26" s="50">
        <f t="shared" si="4"/>
        <v>0</v>
      </c>
      <c r="P26" s="11">
        <f>+D26+E26+F26</f>
        <v>49370995.530000001</v>
      </c>
    </row>
    <row r="27" spans="1:16" x14ac:dyDescent="0.25">
      <c r="A27" s="12" t="s">
        <v>21</v>
      </c>
      <c r="B27" s="13">
        <v>43680000</v>
      </c>
      <c r="C27" s="51">
        <v>575000</v>
      </c>
      <c r="D27" s="52">
        <v>0</v>
      </c>
      <c r="E27" s="53">
        <v>1843628.2</v>
      </c>
      <c r="F27" s="52">
        <v>307245.78999999998</v>
      </c>
      <c r="G27" s="103"/>
      <c r="H27" s="103"/>
      <c r="I27" s="103"/>
      <c r="J27" s="103"/>
      <c r="K27" s="103"/>
      <c r="L27" s="103"/>
      <c r="M27" s="103"/>
      <c r="N27" s="103"/>
      <c r="O27" s="103"/>
      <c r="P27" s="154">
        <f>SUM(D27:O27)</f>
        <v>2150873.9899999998</v>
      </c>
    </row>
    <row r="28" spans="1:16" x14ac:dyDescent="0.25">
      <c r="A28" s="12" t="s">
        <v>22</v>
      </c>
      <c r="B28" s="15">
        <v>4537500</v>
      </c>
      <c r="C28" s="54">
        <v>3700000</v>
      </c>
      <c r="D28" s="55">
        <v>0</v>
      </c>
      <c r="E28" s="56">
        <v>127381</v>
      </c>
      <c r="F28" s="55">
        <v>668071.88</v>
      </c>
      <c r="G28" s="104"/>
      <c r="H28" s="104"/>
      <c r="I28" s="104"/>
      <c r="J28" s="104"/>
      <c r="K28" s="104"/>
      <c r="L28" s="104"/>
      <c r="M28" s="104"/>
      <c r="N28" s="104"/>
      <c r="O28" s="104"/>
      <c r="P28" s="156">
        <f t="shared" ref="P28:P34" si="5">SUM(D28:O28)</f>
        <v>795452.88</v>
      </c>
    </row>
    <row r="29" spans="1:16" x14ac:dyDescent="0.25">
      <c r="A29" s="12" t="s">
        <v>23</v>
      </c>
      <c r="B29" s="15">
        <v>2410000</v>
      </c>
      <c r="C29" s="54">
        <v>1900000</v>
      </c>
      <c r="D29" s="55">
        <v>0</v>
      </c>
      <c r="E29" s="56">
        <v>0</v>
      </c>
      <c r="F29" s="55">
        <v>848835.49</v>
      </c>
      <c r="G29" s="104"/>
      <c r="H29" s="104"/>
      <c r="I29" s="104"/>
      <c r="J29" s="104"/>
      <c r="K29" s="104"/>
      <c r="L29" s="104"/>
      <c r="M29" s="104"/>
      <c r="N29" s="104"/>
      <c r="O29" s="104"/>
      <c r="P29" s="156">
        <f t="shared" si="5"/>
        <v>848835.49</v>
      </c>
    </row>
    <row r="30" spans="1:16" x14ac:dyDescent="0.25">
      <c r="A30" s="12" t="s">
        <v>24</v>
      </c>
      <c r="B30" s="15">
        <v>13200000</v>
      </c>
      <c r="C30" s="54">
        <v>0</v>
      </c>
      <c r="D30" s="55">
        <v>0</v>
      </c>
      <c r="E30" s="56">
        <v>0</v>
      </c>
      <c r="F30" s="55">
        <v>0</v>
      </c>
      <c r="G30" s="104"/>
      <c r="H30" s="104"/>
      <c r="I30" s="104"/>
      <c r="J30" s="104"/>
      <c r="K30" s="104"/>
      <c r="L30" s="104"/>
      <c r="M30" s="104"/>
      <c r="N30" s="104"/>
      <c r="O30" s="104"/>
      <c r="P30" s="156">
        <f t="shared" si="5"/>
        <v>0</v>
      </c>
    </row>
    <row r="31" spans="1:16" x14ac:dyDescent="0.25">
      <c r="A31" s="12" t="s">
        <v>25</v>
      </c>
      <c r="B31" s="15">
        <v>11425600</v>
      </c>
      <c r="C31" s="54">
        <v>200000</v>
      </c>
      <c r="D31" s="55">
        <v>0</v>
      </c>
      <c r="E31" s="56">
        <v>394952.89</v>
      </c>
      <c r="F31" s="55">
        <v>3414613.68</v>
      </c>
      <c r="G31" s="104"/>
      <c r="H31" s="104"/>
      <c r="I31" s="104"/>
      <c r="J31" s="104"/>
      <c r="K31" s="104"/>
      <c r="L31" s="104"/>
      <c r="M31" s="104"/>
      <c r="N31" s="104"/>
      <c r="O31" s="104"/>
      <c r="P31" s="155">
        <f t="shared" si="5"/>
        <v>3809566.5700000003</v>
      </c>
    </row>
    <row r="32" spans="1:16" x14ac:dyDescent="0.25">
      <c r="A32" s="12" t="s">
        <v>26</v>
      </c>
      <c r="B32" s="15">
        <v>6161650</v>
      </c>
      <c r="C32" s="54">
        <v>4440000</v>
      </c>
      <c r="D32" s="55">
        <v>0</v>
      </c>
      <c r="E32" s="56">
        <v>417875.57</v>
      </c>
      <c r="F32" s="55">
        <v>873465.08</v>
      </c>
      <c r="G32" s="104"/>
      <c r="H32" s="104"/>
      <c r="I32" s="104"/>
      <c r="J32" s="104"/>
      <c r="K32" s="104"/>
      <c r="L32" s="104"/>
      <c r="M32" s="104"/>
      <c r="N32" s="104"/>
      <c r="O32" s="104"/>
      <c r="P32" s="156">
        <f t="shared" si="5"/>
        <v>1291340.6499999999</v>
      </c>
    </row>
    <row r="33" spans="1:16" x14ac:dyDescent="0.25">
      <c r="A33" s="12" t="s">
        <v>27</v>
      </c>
      <c r="B33" s="15">
        <v>240196000</v>
      </c>
      <c r="C33" s="54">
        <v>129255000</v>
      </c>
      <c r="D33" s="55">
        <v>6782200</v>
      </c>
      <c r="E33" s="56">
        <v>15548834.32</v>
      </c>
      <c r="F33" s="55">
        <v>15855473.890000001</v>
      </c>
      <c r="G33" s="104"/>
      <c r="H33" s="104"/>
      <c r="I33" s="104"/>
      <c r="J33" s="104"/>
      <c r="K33" s="104"/>
      <c r="L33" s="104"/>
      <c r="M33" s="104"/>
      <c r="N33" s="104"/>
      <c r="O33" s="104"/>
      <c r="P33" s="156">
        <f t="shared" si="5"/>
        <v>38186508.210000001</v>
      </c>
    </row>
    <row r="34" spans="1:16" ht="15.75" thickBot="1" x14ac:dyDescent="0.3">
      <c r="A34" s="12" t="s">
        <v>28</v>
      </c>
      <c r="B34" s="17">
        <v>155390350</v>
      </c>
      <c r="C34" s="57">
        <v>2000000</v>
      </c>
      <c r="D34" s="58">
        <v>0</v>
      </c>
      <c r="E34" s="59">
        <v>14901.45</v>
      </c>
      <c r="F34" s="58">
        <v>2273516.29</v>
      </c>
      <c r="G34" s="105"/>
      <c r="H34" s="105"/>
      <c r="I34" s="105"/>
      <c r="J34" s="105"/>
      <c r="K34" s="105"/>
      <c r="L34" s="105"/>
      <c r="M34" s="105"/>
      <c r="N34" s="105"/>
      <c r="O34" s="105"/>
      <c r="P34" s="156">
        <f t="shared" si="5"/>
        <v>2288417.7400000002</v>
      </c>
    </row>
    <row r="35" spans="1:16" ht="15.75" thickBot="1" x14ac:dyDescent="0.3">
      <c r="A35" s="9" t="s">
        <v>29</v>
      </c>
      <c r="B35" s="10">
        <f>SUM(B36:B42)</f>
        <v>6451824138</v>
      </c>
      <c r="C35" s="49">
        <f>SUM(C36:C42)</f>
        <v>548738363.54999995</v>
      </c>
      <c r="D35" s="60">
        <f>SUM(D36:D42)</f>
        <v>505230186.52999997</v>
      </c>
      <c r="E35" s="50">
        <f t="shared" ref="E35:O35" si="6">SUM(E36:E42)</f>
        <v>643029883.28999996</v>
      </c>
      <c r="F35" s="50">
        <f t="shared" si="6"/>
        <v>526675203.70000005</v>
      </c>
      <c r="G35" s="50">
        <f t="shared" si="6"/>
        <v>0</v>
      </c>
      <c r="H35" s="50">
        <f t="shared" si="6"/>
        <v>0</v>
      </c>
      <c r="I35" s="50">
        <f t="shared" si="6"/>
        <v>0</v>
      </c>
      <c r="J35" s="50">
        <f t="shared" si="6"/>
        <v>0</v>
      </c>
      <c r="K35" s="50">
        <f t="shared" si="6"/>
        <v>0</v>
      </c>
      <c r="L35" s="50">
        <f t="shared" si="6"/>
        <v>0</v>
      </c>
      <c r="M35" s="50">
        <f t="shared" si="6"/>
        <v>0</v>
      </c>
      <c r="N35" s="50">
        <f t="shared" si="6"/>
        <v>0</v>
      </c>
      <c r="O35" s="50">
        <f t="shared" si="6"/>
        <v>0</v>
      </c>
      <c r="P35" s="11">
        <f>+D35+E35+F35</f>
        <v>1674935273.52</v>
      </c>
    </row>
    <row r="36" spans="1:16" x14ac:dyDescent="0.25">
      <c r="A36" s="12" t="s">
        <v>30</v>
      </c>
      <c r="B36" s="13">
        <v>187113449</v>
      </c>
      <c r="C36" s="51">
        <v>0</v>
      </c>
      <c r="D36" s="52">
        <v>4574929.32</v>
      </c>
      <c r="E36" s="53">
        <v>22910329.280000001</v>
      </c>
      <c r="F36" s="52">
        <v>13714917.52</v>
      </c>
      <c r="G36" s="103"/>
      <c r="H36" s="103"/>
      <c r="I36" s="103"/>
      <c r="J36" s="103"/>
      <c r="K36" s="103"/>
      <c r="L36" s="103"/>
      <c r="M36" s="103"/>
      <c r="N36" s="103"/>
      <c r="O36" s="103"/>
      <c r="P36" s="154">
        <f t="shared" ref="P36:P42" si="7">SUM(D36:O36)</f>
        <v>41200176.120000005</v>
      </c>
    </row>
    <row r="37" spans="1:16" x14ac:dyDescent="0.25">
      <c r="A37" s="12" t="s">
        <v>31</v>
      </c>
      <c r="B37" s="15">
        <v>3929532550</v>
      </c>
      <c r="C37" s="54">
        <v>65983363.549999997</v>
      </c>
      <c r="D37" s="55">
        <v>288747003.69</v>
      </c>
      <c r="E37" s="56">
        <v>384711300.44999999</v>
      </c>
      <c r="F37" s="55">
        <v>306264876.66000003</v>
      </c>
      <c r="G37" s="104"/>
      <c r="H37" s="104"/>
      <c r="I37" s="104"/>
      <c r="J37" s="104"/>
      <c r="K37" s="104"/>
      <c r="L37" s="104"/>
      <c r="M37" s="104"/>
      <c r="N37" s="104"/>
      <c r="O37" s="104"/>
      <c r="P37" s="156">
        <f t="shared" si="7"/>
        <v>979723180.79999995</v>
      </c>
    </row>
    <row r="38" spans="1:16" x14ac:dyDescent="0.25">
      <c r="A38" s="12" t="s">
        <v>32</v>
      </c>
      <c r="B38" s="15">
        <v>1320785811</v>
      </c>
      <c r="C38" s="54">
        <v>0</v>
      </c>
      <c r="D38" s="55">
        <v>132976659.33</v>
      </c>
      <c r="E38" s="56">
        <v>151476659.36000001</v>
      </c>
      <c r="F38" s="55">
        <v>123976659.36</v>
      </c>
      <c r="G38" s="104"/>
      <c r="H38" s="104"/>
      <c r="I38" s="104"/>
      <c r="J38" s="104"/>
      <c r="K38" s="104"/>
      <c r="L38" s="104"/>
      <c r="M38" s="104"/>
      <c r="N38" s="104"/>
      <c r="O38" s="104"/>
      <c r="P38" s="156">
        <f t="shared" si="7"/>
        <v>408429978.05000001</v>
      </c>
    </row>
    <row r="39" spans="1:16" x14ac:dyDescent="0.25">
      <c r="A39" s="12" t="s">
        <v>33</v>
      </c>
      <c r="B39" s="15">
        <v>250002253</v>
      </c>
      <c r="C39" s="54">
        <v>0</v>
      </c>
      <c r="D39" s="55">
        <v>19230942.52</v>
      </c>
      <c r="E39" s="56">
        <v>19230942.539999999</v>
      </c>
      <c r="F39" s="55">
        <v>19230942.539999999</v>
      </c>
      <c r="G39" s="104"/>
      <c r="H39" s="104"/>
      <c r="I39" s="104"/>
      <c r="J39" s="104"/>
      <c r="K39" s="104"/>
      <c r="L39" s="104"/>
      <c r="M39" s="104"/>
      <c r="N39" s="104"/>
      <c r="O39" s="104"/>
      <c r="P39" s="156">
        <f t="shared" si="7"/>
        <v>57692827.600000001</v>
      </c>
    </row>
    <row r="40" spans="1:16" x14ac:dyDescent="0.25">
      <c r="A40" s="12" t="s">
        <v>34</v>
      </c>
      <c r="B40" s="15">
        <v>0</v>
      </c>
      <c r="C40" s="54">
        <v>2755000</v>
      </c>
      <c r="D40" s="55">
        <v>0</v>
      </c>
      <c r="E40" s="56">
        <v>0</v>
      </c>
      <c r="F40" s="55">
        <v>2750955.96</v>
      </c>
      <c r="G40" s="104"/>
      <c r="H40" s="104"/>
      <c r="I40" s="104"/>
      <c r="J40" s="104"/>
      <c r="K40" s="104"/>
      <c r="L40" s="104"/>
      <c r="M40" s="104"/>
      <c r="N40" s="104"/>
      <c r="O40" s="104"/>
      <c r="P40" s="155">
        <f t="shared" si="7"/>
        <v>2750955.96</v>
      </c>
    </row>
    <row r="41" spans="1:16" x14ac:dyDescent="0.25">
      <c r="A41" s="12" t="s">
        <v>35</v>
      </c>
      <c r="B41" s="15">
        <v>40000000</v>
      </c>
      <c r="C41" s="54">
        <v>0</v>
      </c>
      <c r="D41" s="55">
        <v>0</v>
      </c>
      <c r="E41" s="56">
        <v>64700651.659999996</v>
      </c>
      <c r="F41" s="55">
        <v>1036200</v>
      </c>
      <c r="G41" s="104"/>
      <c r="H41" s="104"/>
      <c r="I41" s="104"/>
      <c r="J41" s="104"/>
      <c r="K41" s="104"/>
      <c r="L41" s="104"/>
      <c r="M41" s="104"/>
      <c r="N41" s="104"/>
      <c r="O41" s="104"/>
      <c r="P41" s="156">
        <f t="shared" si="7"/>
        <v>65736851.659999996</v>
      </c>
    </row>
    <row r="42" spans="1:16" ht="15.75" thickBot="1" x14ac:dyDescent="0.3">
      <c r="A42" s="12" t="s">
        <v>36</v>
      </c>
      <c r="B42" s="17">
        <v>724390075</v>
      </c>
      <c r="C42" s="57">
        <v>480000000</v>
      </c>
      <c r="D42" s="58">
        <v>59700651.670000002</v>
      </c>
      <c r="E42" s="58"/>
      <c r="F42" s="58">
        <v>59700651.659999996</v>
      </c>
      <c r="G42" s="105"/>
      <c r="H42" s="105"/>
      <c r="I42" s="105"/>
      <c r="J42" s="105"/>
      <c r="K42" s="105"/>
      <c r="L42" s="105"/>
      <c r="M42" s="105"/>
      <c r="N42" s="105"/>
      <c r="O42" s="105"/>
      <c r="P42" s="156">
        <f t="shared" si="7"/>
        <v>119401303.33</v>
      </c>
    </row>
    <row r="43" spans="1:16" ht="15.75" thickBot="1" x14ac:dyDescent="0.3">
      <c r="A43" s="9" t="s">
        <v>37</v>
      </c>
      <c r="B43" s="10">
        <f>SUM(B44:B45)</f>
        <v>354505000</v>
      </c>
      <c r="C43" s="49">
        <f>SUM(C44:C45)</f>
        <v>0</v>
      </c>
      <c r="D43" s="60">
        <f>SUM(D44:D45)</f>
        <v>2333333.2599999998</v>
      </c>
      <c r="E43" s="60">
        <f t="shared" ref="E43:O43" si="8">SUM(E44:E45)</f>
        <v>18999999.960000001</v>
      </c>
      <c r="F43" s="60">
        <f t="shared" si="8"/>
        <v>13166666.59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  <c r="L43" s="60">
        <f t="shared" si="8"/>
        <v>0</v>
      </c>
      <c r="M43" s="60">
        <f t="shared" si="8"/>
        <v>0</v>
      </c>
      <c r="N43" s="60">
        <f t="shared" si="8"/>
        <v>0</v>
      </c>
      <c r="O43" s="60">
        <f t="shared" si="8"/>
        <v>0</v>
      </c>
      <c r="P43" s="11">
        <f>+D43+E43+F43</f>
        <v>34499999.810000002</v>
      </c>
    </row>
    <row r="44" spans="1:16" x14ac:dyDescent="0.25">
      <c r="A44" s="26" t="s">
        <v>38</v>
      </c>
      <c r="B44" s="13">
        <v>211505000</v>
      </c>
      <c r="C44" s="151"/>
      <c r="D44" s="61"/>
      <c r="E44" s="53">
        <v>0</v>
      </c>
      <c r="F44" s="53"/>
      <c r="G44" s="51"/>
      <c r="H44" s="51"/>
      <c r="I44" s="51"/>
      <c r="J44" s="51"/>
      <c r="K44" s="51"/>
      <c r="L44" s="51"/>
      <c r="M44" s="51"/>
      <c r="N44" s="51"/>
      <c r="O44" s="51"/>
      <c r="P44" s="154">
        <f t="shared" ref="P44:P45" si="9">SUM(D44:O44)</f>
        <v>0</v>
      </c>
    </row>
    <row r="45" spans="1:16" ht="15.75" thickBot="1" x14ac:dyDescent="0.3">
      <c r="A45" s="26" t="s">
        <v>39</v>
      </c>
      <c r="B45" s="17">
        <v>143000000</v>
      </c>
      <c r="C45" s="149"/>
      <c r="D45" s="58">
        <v>2333333.2599999998</v>
      </c>
      <c r="E45" s="59">
        <v>18999999.960000001</v>
      </c>
      <c r="F45" s="58">
        <v>13166666.59</v>
      </c>
      <c r="G45" s="105"/>
      <c r="H45" s="105"/>
      <c r="I45" s="105"/>
      <c r="J45" s="105"/>
      <c r="K45" s="105"/>
      <c r="L45" s="105"/>
      <c r="M45" s="105"/>
      <c r="N45" s="105"/>
      <c r="O45" s="105"/>
      <c r="P45" s="156">
        <f t="shared" si="9"/>
        <v>34499999.810000002</v>
      </c>
    </row>
    <row r="46" spans="1:16" ht="15.75" thickBot="1" x14ac:dyDescent="0.3">
      <c r="A46" s="9" t="s">
        <v>40</v>
      </c>
      <c r="B46" s="10">
        <f t="shared" ref="B46:C46" si="10">SUM(B47:B55)</f>
        <v>1432299000</v>
      </c>
      <c r="C46" s="49">
        <f t="shared" si="10"/>
        <v>-76240900</v>
      </c>
      <c r="D46" s="60">
        <f>SUM(D47:D55)</f>
        <v>0</v>
      </c>
      <c r="E46" s="60">
        <f t="shared" ref="E46:O46" si="11">SUM(E47:E55)</f>
        <v>9064883.1999999993</v>
      </c>
      <c r="F46" s="60">
        <f t="shared" si="11"/>
        <v>9181143.4800000004</v>
      </c>
      <c r="G46" s="60">
        <f t="shared" si="11"/>
        <v>0</v>
      </c>
      <c r="H46" s="60">
        <f t="shared" si="11"/>
        <v>0</v>
      </c>
      <c r="I46" s="60">
        <f t="shared" si="11"/>
        <v>0</v>
      </c>
      <c r="J46" s="60">
        <f t="shared" si="11"/>
        <v>0</v>
      </c>
      <c r="K46" s="60">
        <f t="shared" si="11"/>
        <v>0</v>
      </c>
      <c r="L46" s="60">
        <f t="shared" si="11"/>
        <v>0</v>
      </c>
      <c r="M46" s="60">
        <f t="shared" si="11"/>
        <v>0</v>
      </c>
      <c r="N46" s="60">
        <f t="shared" si="11"/>
        <v>0</v>
      </c>
      <c r="O46" s="60">
        <f t="shared" si="11"/>
        <v>0</v>
      </c>
      <c r="P46" s="11">
        <f>+D46+E46+F46</f>
        <v>18246026.68</v>
      </c>
    </row>
    <row r="47" spans="1:16" x14ac:dyDescent="0.25">
      <c r="A47" s="12" t="s">
        <v>41</v>
      </c>
      <c r="B47" s="21">
        <v>156050000</v>
      </c>
      <c r="C47" s="51">
        <v>-42700000</v>
      </c>
      <c r="D47" s="150"/>
      <c r="E47" s="53">
        <v>484230.7</v>
      </c>
      <c r="F47" s="52">
        <v>4456889.4800000004</v>
      </c>
      <c r="G47" s="103"/>
      <c r="H47" s="103"/>
      <c r="I47" s="103"/>
      <c r="J47" s="103"/>
      <c r="K47" s="103"/>
      <c r="L47" s="103"/>
      <c r="M47" s="103"/>
      <c r="N47" s="103"/>
      <c r="O47" s="103"/>
      <c r="P47" s="154">
        <f t="shared" ref="P47:P55" si="12">SUM(D47:O47)</f>
        <v>4941120.1800000006</v>
      </c>
    </row>
    <row r="48" spans="1:16" x14ac:dyDescent="0.25">
      <c r="A48" s="12" t="s">
        <v>42</v>
      </c>
      <c r="B48" s="22">
        <v>11761000</v>
      </c>
      <c r="C48" s="54">
        <v>90000</v>
      </c>
      <c r="D48" s="62"/>
      <c r="E48" s="56">
        <v>0</v>
      </c>
      <c r="F48" s="55">
        <v>130858.22</v>
      </c>
      <c r="G48" s="104"/>
      <c r="H48" s="104"/>
      <c r="I48" s="104"/>
      <c r="J48" s="104"/>
      <c r="K48" s="104"/>
      <c r="L48" s="104"/>
      <c r="M48" s="104"/>
      <c r="N48" s="104"/>
      <c r="O48" s="104"/>
      <c r="P48" s="156">
        <f t="shared" si="12"/>
        <v>130858.22</v>
      </c>
    </row>
    <row r="49" spans="1:16" x14ac:dyDescent="0.25">
      <c r="A49" s="12" t="s">
        <v>43</v>
      </c>
      <c r="B49" s="22">
        <v>202483000</v>
      </c>
      <c r="C49" s="54">
        <v>400000</v>
      </c>
      <c r="D49" s="62"/>
      <c r="E49" s="56">
        <v>0</v>
      </c>
      <c r="F49" s="55">
        <v>0</v>
      </c>
      <c r="G49" s="104"/>
      <c r="H49" s="104"/>
      <c r="I49" s="104"/>
      <c r="J49" s="104"/>
      <c r="K49" s="104"/>
      <c r="L49" s="104"/>
      <c r="M49" s="104"/>
      <c r="N49" s="104"/>
      <c r="O49" s="104"/>
      <c r="P49" s="156">
        <f t="shared" si="12"/>
        <v>0</v>
      </c>
    </row>
    <row r="50" spans="1:16" x14ac:dyDescent="0.25">
      <c r="A50" s="12" t="s">
        <v>44</v>
      </c>
      <c r="B50" s="22">
        <v>429600000</v>
      </c>
      <c r="C50" s="54">
        <v>-80920000</v>
      </c>
      <c r="D50" s="62"/>
      <c r="E50" s="56">
        <v>0</v>
      </c>
      <c r="F50" s="55">
        <v>188516</v>
      </c>
      <c r="G50" s="104"/>
      <c r="H50" s="104"/>
      <c r="I50" s="104"/>
      <c r="J50" s="104"/>
      <c r="K50" s="104"/>
      <c r="L50" s="104"/>
      <c r="M50" s="104"/>
      <c r="N50" s="104"/>
      <c r="O50" s="104"/>
      <c r="P50" s="156">
        <f t="shared" si="12"/>
        <v>188516</v>
      </c>
    </row>
    <row r="51" spans="1:16" x14ac:dyDescent="0.25">
      <c r="A51" s="12" t="s">
        <v>45</v>
      </c>
      <c r="B51" s="22">
        <v>513315000</v>
      </c>
      <c r="C51" s="54">
        <v>-43630900</v>
      </c>
      <c r="D51" s="62"/>
      <c r="E51" s="56">
        <v>8024520</v>
      </c>
      <c r="F51" s="55">
        <v>1262015.03</v>
      </c>
      <c r="G51" s="104"/>
      <c r="H51" s="104"/>
      <c r="I51" s="104"/>
      <c r="J51" s="104"/>
      <c r="K51" s="104"/>
      <c r="L51" s="104"/>
      <c r="M51" s="104"/>
      <c r="N51" s="104"/>
      <c r="O51" s="104"/>
      <c r="P51" s="155">
        <f t="shared" si="12"/>
        <v>9286535.0299999993</v>
      </c>
    </row>
    <row r="52" spans="1:16" x14ac:dyDescent="0.25">
      <c r="A52" t="s">
        <v>46</v>
      </c>
      <c r="B52" s="23">
        <v>0</v>
      </c>
      <c r="C52" s="54">
        <v>94300000</v>
      </c>
      <c r="D52" s="62"/>
      <c r="E52" s="62"/>
      <c r="F52" s="62"/>
      <c r="G52" s="106"/>
      <c r="H52" s="106"/>
      <c r="I52" s="106"/>
      <c r="J52" s="106"/>
      <c r="K52" s="106"/>
      <c r="L52" s="106"/>
      <c r="M52" s="106"/>
      <c r="N52" s="106"/>
      <c r="O52" s="106"/>
      <c r="P52" s="156">
        <f t="shared" si="12"/>
        <v>0</v>
      </c>
    </row>
    <row r="53" spans="1:16" x14ac:dyDescent="0.25">
      <c r="A53" s="12" t="s">
        <v>47</v>
      </c>
      <c r="B53" s="22">
        <v>108190000</v>
      </c>
      <c r="C53" s="54">
        <v>-3900000</v>
      </c>
      <c r="D53" s="62"/>
      <c r="E53" s="56">
        <v>556132.5</v>
      </c>
      <c r="F53" s="55">
        <v>3142864.75</v>
      </c>
      <c r="G53" s="104"/>
      <c r="H53" s="104"/>
      <c r="I53" s="104"/>
      <c r="J53" s="104"/>
      <c r="K53" s="104"/>
      <c r="L53" s="104"/>
      <c r="M53" s="104"/>
      <c r="N53" s="104"/>
      <c r="O53" s="104"/>
      <c r="P53" s="155">
        <f t="shared" si="12"/>
        <v>3698997.25</v>
      </c>
    </row>
    <row r="54" spans="1:16" x14ac:dyDescent="0.25">
      <c r="A54" s="12" t="s">
        <v>48</v>
      </c>
      <c r="B54" s="22">
        <v>10900000</v>
      </c>
      <c r="C54" s="54">
        <v>120000</v>
      </c>
      <c r="D54" s="62"/>
      <c r="E54" s="56">
        <v>0</v>
      </c>
      <c r="F54" s="56"/>
      <c r="G54" s="54"/>
      <c r="H54" s="54"/>
      <c r="I54" s="54"/>
      <c r="J54" s="54"/>
      <c r="K54" s="54"/>
      <c r="L54" s="54"/>
      <c r="M54" s="54"/>
      <c r="N54" s="54"/>
      <c r="O54" s="54"/>
      <c r="P54" s="156">
        <f t="shared" si="12"/>
        <v>0</v>
      </c>
    </row>
    <row r="55" spans="1:16" ht="15.75" thickBot="1" x14ac:dyDescent="0.3">
      <c r="A55" t="s">
        <v>49</v>
      </c>
      <c r="B55" s="24"/>
      <c r="C55" s="149"/>
      <c r="D55" s="63"/>
      <c r="E55" s="63"/>
      <c r="F55" s="63"/>
      <c r="G55" s="107"/>
      <c r="H55" s="107"/>
      <c r="I55" s="107"/>
      <c r="J55" s="107"/>
      <c r="K55" s="107"/>
      <c r="L55" s="107"/>
      <c r="M55" s="107"/>
      <c r="N55" s="107"/>
      <c r="O55" s="107"/>
      <c r="P55" s="156">
        <f t="shared" si="12"/>
        <v>0</v>
      </c>
    </row>
    <row r="56" spans="1:16" ht="15.75" thickBot="1" x14ac:dyDescent="0.3">
      <c r="A56" s="9" t="s">
        <v>50</v>
      </c>
      <c r="B56" s="19">
        <f t="shared" ref="B56:C56" si="13">SUM(B57:B60)</f>
        <v>1057152821</v>
      </c>
      <c r="C56" s="19">
        <f t="shared" si="13"/>
        <v>14940000</v>
      </c>
      <c r="D56" s="60">
        <f>SUM(D57:D60)</f>
        <v>0</v>
      </c>
      <c r="E56" s="60">
        <f t="shared" ref="E56:O56" si="14">SUM(E57:E60)</f>
        <v>25405524.859999999</v>
      </c>
      <c r="F56" s="60">
        <f t="shared" si="14"/>
        <v>55243238.039999999</v>
      </c>
      <c r="G56" s="60">
        <f t="shared" si="14"/>
        <v>0</v>
      </c>
      <c r="H56" s="60">
        <f t="shared" si="14"/>
        <v>0</v>
      </c>
      <c r="I56" s="60">
        <f t="shared" si="14"/>
        <v>0</v>
      </c>
      <c r="J56" s="60">
        <f t="shared" si="14"/>
        <v>0</v>
      </c>
      <c r="K56" s="60">
        <f t="shared" si="14"/>
        <v>0</v>
      </c>
      <c r="L56" s="60">
        <f t="shared" si="14"/>
        <v>0</v>
      </c>
      <c r="M56" s="60">
        <f t="shared" si="14"/>
        <v>0</v>
      </c>
      <c r="N56" s="60">
        <f t="shared" si="14"/>
        <v>0</v>
      </c>
      <c r="O56" s="60">
        <f t="shared" si="14"/>
        <v>0</v>
      </c>
      <c r="P56" s="11">
        <f>+D56+E56+F56</f>
        <v>80648762.900000006</v>
      </c>
    </row>
    <row r="57" spans="1:16" x14ac:dyDescent="0.25">
      <c r="A57" s="26" t="s">
        <v>51</v>
      </c>
      <c r="B57" s="21">
        <v>134550000</v>
      </c>
      <c r="C57" s="51">
        <v>19000000</v>
      </c>
      <c r="D57" s="61"/>
      <c r="E57" s="53">
        <v>0</v>
      </c>
      <c r="F57" s="53"/>
      <c r="G57" s="51"/>
      <c r="H57" s="51"/>
      <c r="I57" s="51"/>
      <c r="J57" s="51"/>
      <c r="K57" s="51"/>
      <c r="L57" s="51"/>
      <c r="M57" s="51"/>
      <c r="N57" s="51"/>
      <c r="O57" s="51"/>
      <c r="P57" s="154">
        <f t="shared" ref="P57:P60" si="15">SUM(D57:O57)</f>
        <v>0</v>
      </c>
    </row>
    <row r="58" spans="1:16" x14ac:dyDescent="0.25">
      <c r="A58" s="26" t="s">
        <v>52</v>
      </c>
      <c r="B58" s="22">
        <v>922602821</v>
      </c>
      <c r="C58" s="54">
        <v>-4060000</v>
      </c>
      <c r="D58" s="62"/>
      <c r="E58" s="56">
        <v>25405524.859999999</v>
      </c>
      <c r="F58" s="55">
        <v>55243238.039999999</v>
      </c>
      <c r="G58" s="104"/>
      <c r="H58" s="104"/>
      <c r="I58" s="104"/>
      <c r="J58" s="104"/>
      <c r="K58" s="104"/>
      <c r="L58" s="104"/>
      <c r="M58" s="104"/>
      <c r="N58" s="104"/>
      <c r="O58" s="104"/>
      <c r="P58" s="155">
        <f t="shared" si="15"/>
        <v>80648762.900000006</v>
      </c>
    </row>
    <row r="59" spans="1:16" x14ac:dyDescent="0.25">
      <c r="A59" s="26" t="s">
        <v>53</v>
      </c>
      <c r="B59" s="27"/>
      <c r="C59" s="64"/>
      <c r="D59" s="64"/>
      <c r="E59" s="64"/>
      <c r="F59" s="64"/>
      <c r="G59" s="108"/>
      <c r="H59" s="108"/>
      <c r="I59" s="108"/>
      <c r="J59" s="108"/>
      <c r="K59" s="108"/>
      <c r="L59" s="108"/>
      <c r="M59" s="108"/>
      <c r="N59" s="108"/>
      <c r="O59" s="108"/>
      <c r="P59" s="156">
        <f t="shared" si="15"/>
        <v>0</v>
      </c>
    </row>
    <row r="60" spans="1:16" ht="30.75" thickBot="1" x14ac:dyDescent="0.3">
      <c r="A60" s="73" t="s">
        <v>54</v>
      </c>
      <c r="B60" s="24"/>
      <c r="C60" s="65"/>
      <c r="D60" s="66"/>
      <c r="E60" s="66"/>
      <c r="F60" s="66"/>
      <c r="G60" s="109"/>
      <c r="H60" s="109"/>
      <c r="I60" s="109"/>
      <c r="J60" s="109"/>
      <c r="K60" s="109"/>
      <c r="L60" s="109"/>
      <c r="M60" s="109"/>
      <c r="N60" s="109"/>
      <c r="O60" s="109"/>
      <c r="P60" s="156">
        <f t="shared" si="15"/>
        <v>0</v>
      </c>
    </row>
    <row r="61" spans="1:16" ht="15.75" thickBot="1" x14ac:dyDescent="0.3">
      <c r="A61" s="9" t="s">
        <v>55</v>
      </c>
      <c r="B61" s="10">
        <f t="shared" ref="B61:C61" si="16">SUM(B62:B63)</f>
        <v>0</v>
      </c>
      <c r="C61" s="60">
        <f t="shared" si="16"/>
        <v>0</v>
      </c>
      <c r="D61" s="60">
        <f>SUM(D62:D63)</f>
        <v>0</v>
      </c>
      <c r="E61" s="60">
        <f t="shared" ref="E61:O61" si="17">SUM(E62:E63)</f>
        <v>0</v>
      </c>
      <c r="F61" s="60">
        <f t="shared" si="17"/>
        <v>0</v>
      </c>
      <c r="G61" s="60">
        <f t="shared" si="17"/>
        <v>0</v>
      </c>
      <c r="H61" s="60">
        <f t="shared" si="17"/>
        <v>0</v>
      </c>
      <c r="I61" s="60">
        <f t="shared" si="17"/>
        <v>0</v>
      </c>
      <c r="J61" s="60">
        <f t="shared" si="17"/>
        <v>0</v>
      </c>
      <c r="K61" s="60">
        <f t="shared" si="17"/>
        <v>0</v>
      </c>
      <c r="L61" s="60">
        <f t="shared" si="17"/>
        <v>0</v>
      </c>
      <c r="M61" s="60">
        <f t="shared" si="17"/>
        <v>0</v>
      </c>
      <c r="N61" s="60">
        <f t="shared" si="17"/>
        <v>0</v>
      </c>
      <c r="O61" s="60">
        <f t="shared" si="17"/>
        <v>0</v>
      </c>
      <c r="P61" s="11">
        <f>+D61+E61+F61</f>
        <v>0</v>
      </c>
    </row>
    <row r="62" spans="1:16" x14ac:dyDescent="0.25">
      <c r="A62" s="26" t="s">
        <v>56</v>
      </c>
      <c r="B62" s="30"/>
      <c r="C62" s="67"/>
      <c r="D62" s="67"/>
      <c r="E62" s="67"/>
      <c r="F62" s="67"/>
      <c r="G62" s="110"/>
      <c r="H62" s="110"/>
      <c r="I62" s="110"/>
      <c r="J62" s="110"/>
      <c r="K62" s="110"/>
      <c r="L62" s="110"/>
      <c r="M62" s="110"/>
      <c r="N62" s="110"/>
      <c r="O62" s="110"/>
      <c r="P62" s="154">
        <f t="shared" ref="P62:P63" si="18">SUM(D62:O62)</f>
        <v>0</v>
      </c>
    </row>
    <row r="63" spans="1:16" ht="15.75" thickBot="1" x14ac:dyDescent="0.3">
      <c r="A63" s="26" t="s">
        <v>57</v>
      </c>
      <c r="B63" s="24"/>
      <c r="C63" s="65"/>
      <c r="D63" s="65"/>
      <c r="E63" s="65"/>
      <c r="F63" s="65"/>
      <c r="G63" s="111"/>
      <c r="H63" s="111"/>
      <c r="I63" s="111"/>
      <c r="J63" s="111"/>
      <c r="K63" s="111"/>
      <c r="L63" s="111"/>
      <c r="M63" s="111"/>
      <c r="N63" s="111"/>
      <c r="O63" s="111"/>
      <c r="P63" s="156">
        <f t="shared" si="18"/>
        <v>0</v>
      </c>
    </row>
    <row r="64" spans="1:16" ht="15.75" thickBot="1" x14ac:dyDescent="0.3">
      <c r="A64" s="9" t="s">
        <v>58</v>
      </c>
      <c r="B64" s="10">
        <f t="shared" ref="B64:C64" si="19">SUM(B65:B67)</f>
        <v>0</v>
      </c>
      <c r="C64" s="60">
        <f t="shared" si="19"/>
        <v>0</v>
      </c>
      <c r="D64" s="60">
        <f>SUM(D65:D67)</f>
        <v>0</v>
      </c>
      <c r="E64" s="60">
        <f t="shared" ref="E64:O64" si="20">SUM(E65:E67)</f>
        <v>0</v>
      </c>
      <c r="F64" s="60">
        <f t="shared" si="20"/>
        <v>0</v>
      </c>
      <c r="G64" s="60">
        <f t="shared" si="20"/>
        <v>0</v>
      </c>
      <c r="H64" s="60">
        <f t="shared" si="20"/>
        <v>0</v>
      </c>
      <c r="I64" s="60">
        <f t="shared" si="20"/>
        <v>0</v>
      </c>
      <c r="J64" s="60">
        <f t="shared" si="20"/>
        <v>0</v>
      </c>
      <c r="K64" s="60">
        <f t="shared" si="20"/>
        <v>0</v>
      </c>
      <c r="L64" s="60">
        <f t="shared" si="20"/>
        <v>0</v>
      </c>
      <c r="M64" s="60">
        <f t="shared" si="20"/>
        <v>0</v>
      </c>
      <c r="N64" s="60">
        <f t="shared" si="20"/>
        <v>0</v>
      </c>
      <c r="O64" s="60">
        <f t="shared" si="20"/>
        <v>0</v>
      </c>
      <c r="P64" s="11">
        <f>+D64+E64+F64</f>
        <v>0</v>
      </c>
    </row>
    <row r="65" spans="1:16" x14ac:dyDescent="0.25">
      <c r="A65" s="26" t="s">
        <v>59</v>
      </c>
      <c r="B65" s="30"/>
      <c r="C65" s="67"/>
      <c r="D65" s="67"/>
      <c r="E65" s="67"/>
      <c r="F65" s="67"/>
      <c r="G65" s="110"/>
      <c r="H65" s="110"/>
      <c r="I65" s="110"/>
      <c r="J65" s="110"/>
      <c r="K65" s="110"/>
      <c r="L65" s="110"/>
      <c r="M65" s="110"/>
      <c r="N65" s="110"/>
      <c r="O65" s="110"/>
      <c r="P65" s="154">
        <f t="shared" ref="P65:P68" si="21">SUM(D65:O65)</f>
        <v>0</v>
      </c>
    </row>
    <row r="66" spans="1:16" x14ac:dyDescent="0.25">
      <c r="A66" s="26" t="s">
        <v>60</v>
      </c>
      <c r="B66" s="27"/>
      <c r="C66" s="64"/>
      <c r="D66" s="64"/>
      <c r="E66" s="64"/>
      <c r="F66" s="64"/>
      <c r="G66" s="108"/>
      <c r="H66" s="108"/>
      <c r="I66" s="108"/>
      <c r="J66" s="108"/>
      <c r="K66" s="108"/>
      <c r="L66" s="108"/>
      <c r="M66" s="108"/>
      <c r="N66" s="108"/>
      <c r="O66" s="108"/>
      <c r="P66" s="156">
        <f t="shared" si="21"/>
        <v>0</v>
      </c>
    </row>
    <row r="67" spans="1:16" x14ac:dyDescent="0.25">
      <c r="A67" s="26" t="s">
        <v>61</v>
      </c>
      <c r="B67" s="27"/>
      <c r="C67" s="64"/>
      <c r="D67" s="64"/>
      <c r="E67" s="64"/>
      <c r="F67" s="64"/>
      <c r="G67" s="108"/>
      <c r="H67" s="108"/>
      <c r="I67" s="108"/>
      <c r="J67" s="108"/>
      <c r="K67" s="108"/>
      <c r="L67" s="108"/>
      <c r="M67" s="108"/>
      <c r="N67" s="108"/>
      <c r="O67" s="108"/>
      <c r="P67" s="156">
        <f t="shared" si="21"/>
        <v>0</v>
      </c>
    </row>
    <row r="68" spans="1:16" ht="15.75" thickBot="1" x14ac:dyDescent="0.3">
      <c r="A68" s="7" t="s">
        <v>62</v>
      </c>
      <c r="B68" s="32"/>
      <c r="C68" s="68"/>
      <c r="D68" s="68"/>
      <c r="E68" s="68"/>
      <c r="F68" s="68"/>
      <c r="G68" s="112"/>
      <c r="H68" s="112"/>
      <c r="I68" s="112"/>
      <c r="J68" s="112"/>
      <c r="K68" s="112"/>
      <c r="L68" s="112"/>
      <c r="M68" s="112"/>
      <c r="N68" s="112"/>
      <c r="O68" s="112"/>
      <c r="P68" s="156">
        <f t="shared" si="21"/>
        <v>0</v>
      </c>
    </row>
    <row r="69" spans="1:16" ht="15.75" thickBot="1" x14ac:dyDescent="0.3">
      <c r="A69" s="9" t="s">
        <v>63</v>
      </c>
      <c r="B69" s="10">
        <f>SUM(B70:B71)</f>
        <v>2350000000</v>
      </c>
      <c r="C69" s="60">
        <f>SUM(C70:C71)</f>
        <v>0</v>
      </c>
      <c r="D69" s="60">
        <f>SUM(D70:D71)</f>
        <v>29160000</v>
      </c>
      <c r="E69" s="60">
        <f t="shared" ref="E69:F69" si="22">SUM(E70:E71)</f>
        <v>362493333.25999999</v>
      </c>
      <c r="F69" s="60">
        <f t="shared" si="22"/>
        <v>195826666.63</v>
      </c>
      <c r="G69" s="49"/>
      <c r="H69" s="49"/>
      <c r="I69" s="49"/>
      <c r="J69" s="49"/>
      <c r="K69" s="49"/>
      <c r="L69" s="49"/>
      <c r="M69" s="49"/>
      <c r="N69" s="49"/>
      <c r="O69" s="49"/>
      <c r="P69" s="11">
        <f>+D69+E69+F69</f>
        <v>587479999.88999999</v>
      </c>
    </row>
    <row r="70" spans="1:16" x14ac:dyDescent="0.25">
      <c r="A70" s="26" t="s">
        <v>64</v>
      </c>
      <c r="B70" s="30"/>
      <c r="C70" s="67"/>
      <c r="D70" s="67"/>
      <c r="E70" s="67"/>
      <c r="F70" s="67"/>
      <c r="G70" s="110"/>
      <c r="H70" s="110"/>
      <c r="I70" s="110"/>
      <c r="J70" s="110"/>
      <c r="K70" s="110"/>
      <c r="L70" s="110"/>
      <c r="M70" s="110"/>
      <c r="N70" s="110"/>
      <c r="O70" s="110"/>
      <c r="P70" s="154">
        <f t="shared" ref="P70:P71" si="23">SUM(D70:O70)</f>
        <v>0</v>
      </c>
    </row>
    <row r="71" spans="1:16" ht="15.75" thickBot="1" x14ac:dyDescent="0.3">
      <c r="A71" s="26" t="s">
        <v>65</v>
      </c>
      <c r="B71" s="69">
        <v>2350000000</v>
      </c>
      <c r="C71" s="70"/>
      <c r="D71" s="58">
        <v>29160000</v>
      </c>
      <c r="E71" s="59">
        <v>362493333.25999999</v>
      </c>
      <c r="F71" s="58">
        <v>195826666.63</v>
      </c>
      <c r="G71" s="105"/>
      <c r="H71" s="105"/>
      <c r="I71" s="105"/>
      <c r="J71" s="105"/>
      <c r="K71" s="105"/>
      <c r="L71" s="105"/>
      <c r="M71" s="105"/>
      <c r="N71" s="105"/>
      <c r="O71" s="105"/>
      <c r="P71" s="156">
        <f t="shared" si="23"/>
        <v>587479999.88999999</v>
      </c>
    </row>
    <row r="72" spans="1:16" ht="15.75" thickBot="1" x14ac:dyDescent="0.3">
      <c r="A72" s="9" t="s">
        <v>67</v>
      </c>
      <c r="B72" s="10">
        <f>SUM(B73:B74)</f>
        <v>0</v>
      </c>
      <c r="C72" s="60">
        <f>SUM(C73:C74)</f>
        <v>0</v>
      </c>
      <c r="D72" s="60">
        <f>SUM(D73:D74)</f>
        <v>0</v>
      </c>
      <c r="E72" s="60">
        <f t="shared" ref="E72:O72" si="24">SUM(E73:E74)</f>
        <v>0</v>
      </c>
      <c r="F72" s="60">
        <f t="shared" si="24"/>
        <v>0</v>
      </c>
      <c r="G72" s="60">
        <f t="shared" si="24"/>
        <v>0</v>
      </c>
      <c r="H72" s="60">
        <f t="shared" si="24"/>
        <v>0</v>
      </c>
      <c r="I72" s="60">
        <f t="shared" si="24"/>
        <v>0</v>
      </c>
      <c r="J72" s="60">
        <f t="shared" si="24"/>
        <v>0</v>
      </c>
      <c r="K72" s="60">
        <f t="shared" si="24"/>
        <v>0</v>
      </c>
      <c r="L72" s="60">
        <f t="shared" si="24"/>
        <v>0</v>
      </c>
      <c r="M72" s="60">
        <f t="shared" si="24"/>
        <v>0</v>
      </c>
      <c r="N72" s="60">
        <f t="shared" si="24"/>
        <v>0</v>
      </c>
      <c r="O72" s="60">
        <f t="shared" si="24"/>
        <v>0</v>
      </c>
      <c r="P72" s="11">
        <f t="shared" ref="P72:P75" si="25">+D72</f>
        <v>0</v>
      </c>
    </row>
    <row r="73" spans="1:16" x14ac:dyDescent="0.25">
      <c r="A73" s="26" t="s">
        <v>68</v>
      </c>
      <c r="B73" s="30"/>
      <c r="C73" s="67"/>
      <c r="D73" s="67"/>
      <c r="E73" s="67"/>
      <c r="F73" s="67"/>
      <c r="G73" s="110"/>
      <c r="H73" s="110"/>
      <c r="I73" s="110"/>
      <c r="J73" s="110"/>
      <c r="K73" s="110"/>
      <c r="L73" s="110"/>
      <c r="M73" s="110"/>
      <c r="N73" s="110"/>
      <c r="O73" s="110"/>
      <c r="P73" s="154">
        <f t="shared" ref="P73:P74" si="26">SUM(D73:O73)</f>
        <v>0</v>
      </c>
    </row>
    <row r="74" spans="1:16" ht="15.75" thickBot="1" x14ac:dyDescent="0.3">
      <c r="A74" s="26" t="s">
        <v>69</v>
      </c>
      <c r="B74" s="24"/>
      <c r="C74" s="65"/>
      <c r="D74" s="65"/>
      <c r="E74" s="65"/>
      <c r="F74" s="65"/>
      <c r="G74" s="111"/>
      <c r="H74" s="111"/>
      <c r="I74" s="111"/>
      <c r="J74" s="111"/>
      <c r="K74" s="111"/>
      <c r="L74" s="111"/>
      <c r="M74" s="111"/>
      <c r="N74" s="111"/>
      <c r="O74" s="111"/>
      <c r="P74" s="156">
        <f t="shared" si="26"/>
        <v>0</v>
      </c>
    </row>
    <row r="75" spans="1:16" ht="15.75" thickBot="1" x14ac:dyDescent="0.3">
      <c r="A75" s="9" t="s">
        <v>70</v>
      </c>
      <c r="B75" s="10"/>
      <c r="C75" s="60"/>
      <c r="D75" s="60"/>
      <c r="E75" s="60"/>
      <c r="F75" s="60"/>
      <c r="G75" s="49"/>
      <c r="H75" s="49"/>
      <c r="I75" s="49"/>
      <c r="J75" s="49"/>
      <c r="K75" s="49"/>
      <c r="L75" s="49"/>
      <c r="M75" s="49"/>
      <c r="N75" s="49"/>
      <c r="O75" s="49"/>
      <c r="P75" s="11">
        <f t="shared" si="25"/>
        <v>0</v>
      </c>
    </row>
    <row r="76" spans="1:16" ht="15.75" thickBot="1" x14ac:dyDescent="0.3">
      <c r="A76" s="26" t="s">
        <v>71</v>
      </c>
      <c r="B76" s="142"/>
      <c r="C76" s="143"/>
      <c r="D76" s="143"/>
      <c r="E76" s="143"/>
      <c r="F76" s="143"/>
      <c r="G76" s="144"/>
      <c r="H76" s="144"/>
      <c r="I76" s="144"/>
      <c r="J76" s="144"/>
      <c r="K76" s="144"/>
      <c r="L76" s="144"/>
      <c r="M76" s="144"/>
      <c r="N76" s="144"/>
      <c r="O76" s="144"/>
      <c r="P76" s="157">
        <f t="shared" ref="P76" si="27">SUM(D76:O76)</f>
        <v>0</v>
      </c>
    </row>
    <row r="77" spans="1:16" ht="15.75" thickBot="1" x14ac:dyDescent="0.3">
      <c r="A77" s="145" t="s">
        <v>72</v>
      </c>
      <c r="B77" s="146">
        <f>+B12+B16+B26+B35+B43+B46+B56+B61+B69</f>
        <v>17225474831</v>
      </c>
      <c r="C77" s="147">
        <f>+C12+C16+C26+C35+C43+C46+C56+C61+C69</f>
        <v>215983363.54999995</v>
      </c>
      <c r="D77" s="147">
        <f>+D12+D16+D26+D35+D43+D46+D56+D61+D69</f>
        <v>1015602128.01</v>
      </c>
      <c r="E77" s="147">
        <f>+E12+E16+E26+E35+E43+E46+E56+E61+E69</f>
        <v>1641098582.01</v>
      </c>
      <c r="F77" s="147">
        <f>+F12+F16+F26+F35+F43+F46+F56+F61+F69</f>
        <v>1198572058.01</v>
      </c>
      <c r="G77" s="147">
        <f t="shared" ref="G77:O77" si="28">+G12+G16+G26+G35+G43+G46+G56+G61+G69</f>
        <v>0</v>
      </c>
      <c r="H77" s="147">
        <f t="shared" si="28"/>
        <v>0</v>
      </c>
      <c r="I77" s="147">
        <f t="shared" si="28"/>
        <v>0</v>
      </c>
      <c r="J77" s="147">
        <f t="shared" si="28"/>
        <v>0</v>
      </c>
      <c r="K77" s="147">
        <f t="shared" si="28"/>
        <v>0</v>
      </c>
      <c r="L77" s="147">
        <f t="shared" si="28"/>
        <v>0</v>
      </c>
      <c r="M77" s="147">
        <f t="shared" si="28"/>
        <v>0</v>
      </c>
      <c r="N77" s="147">
        <f t="shared" si="28"/>
        <v>0</v>
      </c>
      <c r="O77" s="147">
        <f t="shared" si="28"/>
        <v>0</v>
      </c>
      <c r="P77" s="148">
        <f>+P12+P16+P26+P35+P43+P46+P56+P69</f>
        <v>3855272768.0299997</v>
      </c>
    </row>
    <row r="78" spans="1:16" x14ac:dyDescent="0.25">
      <c r="A78" s="40" t="s">
        <v>73</v>
      </c>
    </row>
    <row r="79" spans="1:16" x14ac:dyDescent="0.25">
      <c r="A79" s="41" t="s">
        <v>74</v>
      </c>
    </row>
    <row r="80" spans="1:16" ht="30" x14ac:dyDescent="0.25">
      <c r="A80" s="42" t="s">
        <v>75</v>
      </c>
    </row>
    <row r="81" spans="1:1" ht="60" x14ac:dyDescent="0.25">
      <c r="A81" s="43" t="s">
        <v>76</v>
      </c>
    </row>
  </sheetData>
  <mergeCells count="9">
    <mergeCell ref="A9:A10"/>
    <mergeCell ref="B9:B10"/>
    <mergeCell ref="C9:C10"/>
    <mergeCell ref="D9:P9"/>
    <mergeCell ref="A3:P3"/>
    <mergeCell ref="A4:P4"/>
    <mergeCell ref="A5:P5"/>
    <mergeCell ref="A6:P6"/>
    <mergeCell ref="A7:P7"/>
  </mergeCells>
  <pageMargins left="0.70866141732283472" right="0.70866141732283472" top="0.74803149606299213" bottom="0.74803149606299213" header="0.31496062992125984" footer="0.31496062992125984"/>
  <pageSetup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P3 Ejecucion Marzo</vt:lpstr>
      <vt:lpstr>P1 Presupuesto aprobado marzo</vt:lpstr>
      <vt:lpstr>P2Presup.aprobado EJEC. 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Alcantara</dc:creator>
  <cp:lastModifiedBy>Mabel Valdez</cp:lastModifiedBy>
  <cp:lastPrinted>2022-04-29T15:40:12Z</cp:lastPrinted>
  <dcterms:created xsi:type="dcterms:W3CDTF">2022-04-08T19:04:04Z</dcterms:created>
  <dcterms:modified xsi:type="dcterms:W3CDTF">2022-04-29T15:40:38Z</dcterms:modified>
</cp:coreProperties>
</file>